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2023년 발주계획\제출,공지용\"/>
    </mc:Choice>
  </mc:AlternateContent>
  <bookViews>
    <workbookView xWindow="0" yWindow="0" windowWidth="23850" windowHeight="10980" activeTab="1"/>
  </bookViews>
  <sheets>
    <sheet name="공사" sheetId="1" r:id="rId1"/>
    <sheet name="용역" sheetId="3" r:id="rId2"/>
  </sheets>
  <definedNames>
    <definedName name="_xlnm._FilterDatabase" localSheetId="0" hidden="1">공사!$A$5:$P$2613</definedName>
    <definedName name="_xlnm._FilterDatabase" localSheetId="1" hidden="1">용역!$A$5:$N$2134</definedName>
    <definedName name="공종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18" i="3" l="1"/>
  <c r="L748" i="3"/>
  <c r="L433" i="3"/>
  <c r="L1199" i="3" l="1"/>
  <c r="L1200" i="3"/>
  <c r="L1538" i="3" l="1"/>
  <c r="L1528" i="3" l="1"/>
  <c r="L1813" i="3" l="1"/>
  <c r="L11" i="3" l="1"/>
  <c r="L749" i="3"/>
  <c r="L750" i="3"/>
  <c r="L1428" i="3"/>
  <c r="L1429" i="3"/>
  <c r="M2613" i="1"/>
  <c r="K9" i="1" l="1"/>
  <c r="K8" i="3"/>
  <c r="J12" i="3"/>
  <c r="J8" i="3" s="1"/>
  <c r="K17" i="3"/>
  <c r="K14" i="3" s="1"/>
  <c r="K27" i="3"/>
  <c r="K144" i="3" s="1"/>
  <c r="J30" i="3"/>
  <c r="J27" i="3" s="1"/>
  <c r="J31" i="3"/>
  <c r="J28" i="3" s="1"/>
  <c r="K31" i="3"/>
  <c r="K28" i="3" s="1"/>
  <c r="K32" i="3"/>
  <c r="K29" i="3" s="1"/>
  <c r="K26" i="3" s="1"/>
  <c r="K39" i="3"/>
  <c r="K36" i="3" s="1"/>
  <c r="J45" i="3"/>
  <c r="J42" i="3" s="1"/>
  <c r="J39" i="3" s="1"/>
  <c r="J36" i="3" s="1"/>
  <c r="J46" i="3"/>
  <c r="J43" i="3" s="1"/>
  <c r="J40" i="3" s="1"/>
  <c r="J37" i="3" s="1"/>
  <c r="K46" i="3"/>
  <c r="K43" i="3" s="1"/>
  <c r="K40" i="3" s="1"/>
  <c r="K37" i="3" s="1"/>
  <c r="J52" i="3"/>
  <c r="K53" i="3"/>
  <c r="K50" i="3" s="1"/>
  <c r="J56" i="3"/>
  <c r="J57" i="3"/>
  <c r="K61" i="3"/>
  <c r="J74" i="3"/>
  <c r="K74" i="3"/>
  <c r="J116" i="3"/>
  <c r="K116" i="3"/>
  <c r="K123" i="3"/>
  <c r="K112" i="3" s="1"/>
  <c r="K62" i="3" s="1"/>
  <c r="J123" i="3"/>
  <c r="J112" i="3" s="1"/>
  <c r="J62" i="3" s="1"/>
  <c r="J139" i="3"/>
  <c r="K139" i="3"/>
  <c r="J144" i="3"/>
  <c r="J145" i="3"/>
  <c r="K145" i="3"/>
  <c r="J146" i="3"/>
  <c r="K146" i="3"/>
  <c r="J168" i="3"/>
  <c r="K168" i="3"/>
  <c r="J169" i="3"/>
  <c r="J166" i="3" s="1"/>
  <c r="J163" i="3" s="1"/>
  <c r="K169" i="3"/>
  <c r="K166" i="3" s="1"/>
  <c r="K163" i="3" s="1"/>
  <c r="J170" i="3"/>
  <c r="K170" i="3"/>
  <c r="J174" i="3"/>
  <c r="K174" i="3"/>
  <c r="K178" i="3"/>
  <c r="K184" i="3"/>
  <c r="K185" i="3"/>
  <c r="K182" i="3" s="1"/>
  <c r="K190" i="3"/>
  <c r="K204" i="3"/>
  <c r="J208" i="3"/>
  <c r="J205" i="3" s="1"/>
  <c r="J209" i="3"/>
  <c r="J214" i="3"/>
  <c r="K214" i="3"/>
  <c r="J216" i="3"/>
  <c r="K216" i="3"/>
  <c r="J223" i="3"/>
  <c r="J225" i="3"/>
  <c r="J222" i="3" s="1"/>
  <c r="K239" i="3"/>
  <c r="J240" i="3"/>
  <c r="J237" i="3" s="1"/>
  <c r="K240" i="3"/>
  <c r="J245" i="3"/>
  <c r="J246" i="3"/>
  <c r="K246" i="3"/>
  <c r="J247" i="3"/>
  <c r="K247" i="3"/>
  <c r="J251" i="3"/>
  <c r="J256" i="3"/>
  <c r="K264" i="3"/>
  <c r="K261" i="3" s="1"/>
  <c r="K258" i="3" s="1"/>
  <c r="K265" i="3"/>
  <c r="K269" i="3"/>
  <c r="K266" i="3" s="1"/>
  <c r="K263" i="3" s="1"/>
  <c r="K260" i="3" s="1"/>
  <c r="K257" i="3" s="1"/>
  <c r="K254" i="3" s="1"/>
  <c r="K251" i="3" s="1"/>
  <c r="K270" i="3"/>
  <c r="J273" i="3"/>
  <c r="J274" i="3"/>
  <c r="J271" i="3" s="1"/>
  <c r="J268" i="3" s="1"/>
  <c r="J265" i="3" s="1"/>
  <c r="J283" i="3"/>
  <c r="I287" i="3"/>
  <c r="K294" i="3"/>
  <c r="K298" i="3"/>
  <c r="K295" i="3" s="1"/>
  <c r="K299" i="3"/>
  <c r="K296" i="3" s="1"/>
  <c r="K336" i="3" s="1"/>
  <c r="K300" i="3"/>
  <c r="J299" i="3"/>
  <c r="J296" i="3" s="1"/>
  <c r="J293" i="3" s="1"/>
  <c r="J239" i="3" s="1"/>
  <c r="J236" i="3" s="1"/>
  <c r="J300" i="3"/>
  <c r="J297" i="3" s="1"/>
  <c r="J294" i="3" s="1"/>
  <c r="J301" i="3"/>
  <c r="J298" i="3" s="1"/>
  <c r="J295" i="3" s="1"/>
  <c r="K316" i="3"/>
  <c r="J315" i="3"/>
  <c r="J321" i="3"/>
  <c r="K321" i="3"/>
  <c r="J322" i="3"/>
  <c r="J319" i="3" s="1"/>
  <c r="J316" i="3" s="1"/>
  <c r="K322" i="3"/>
  <c r="J335" i="3"/>
  <c r="J332" i="3" s="1"/>
  <c r="J323" i="3" s="1"/>
  <c r="K335" i="3"/>
  <c r="K332" i="3" s="1"/>
  <c r="K323" i="3" s="1"/>
  <c r="J336" i="3"/>
  <c r="J333" i="3" s="1"/>
  <c r="K368" i="3"/>
  <c r="J368" i="3"/>
  <c r="K373" i="3"/>
  <c r="J381" i="3"/>
  <c r="J383" i="3"/>
  <c r="J432" i="3"/>
  <c r="K437" i="3"/>
  <c r="K434" i="3" s="1"/>
  <c r="J440" i="3"/>
  <c r="J437" i="3" s="1"/>
  <c r="J434" i="3" s="1"/>
  <c r="J441" i="3"/>
  <c r="J453" i="3"/>
  <c r="J454" i="3"/>
  <c r="K454" i="3"/>
  <c r="J460" i="3"/>
  <c r="K460" i="3"/>
  <c r="J496" i="3"/>
  <c r="K496" i="3"/>
  <c r="J497" i="3"/>
  <c r="K497" i="3"/>
  <c r="J517" i="3"/>
  <c r="K517" i="3"/>
  <c r="J518" i="3"/>
  <c r="K518" i="3"/>
  <c r="K522" i="3"/>
  <c r="K519" i="3" s="1"/>
  <c r="K516" i="3" s="1"/>
  <c r="K537" i="3"/>
  <c r="K539" i="3"/>
  <c r="J546" i="3"/>
  <c r="J543" i="3" s="1"/>
  <c r="K546" i="3"/>
  <c r="K543" i="3" s="1"/>
  <c r="K369" i="3" s="1"/>
  <c r="K554" i="3"/>
  <c r="J558" i="3"/>
  <c r="K558" i="3"/>
  <c r="K568" i="3"/>
  <c r="J569" i="3"/>
  <c r="J571" i="3"/>
  <c r="J568" i="3" s="1"/>
  <c r="J588" i="3"/>
  <c r="J585" i="3" s="1"/>
  <c r="J503" i="3" s="1"/>
  <c r="J61" i="3" s="1"/>
  <c r="K588" i="3"/>
  <c r="K585" i="3" s="1"/>
  <c r="K589" i="3"/>
  <c r="K600" i="3"/>
  <c r="K374" i="3" s="1"/>
  <c r="J600" i="3"/>
  <c r="J597" i="3" s="1"/>
  <c r="K612" i="3"/>
  <c r="K609" i="3" s="1"/>
  <c r="K606" i="3" s="1"/>
  <c r="J613" i="3"/>
  <c r="J610" i="3" s="1"/>
  <c r="J607" i="3" s="1"/>
  <c r="J604" i="3" s="1"/>
  <c r="J601" i="3" s="1"/>
  <c r="J522" i="3" s="1"/>
  <c r="J519" i="3" s="1"/>
  <c r="J516" i="3" s="1"/>
  <c r="K613" i="3"/>
  <c r="K610" i="3" s="1"/>
  <c r="K607" i="3" s="1"/>
  <c r="K604" i="3" s="1"/>
  <c r="J632" i="3"/>
  <c r="K632" i="3"/>
  <c r="K629" i="3" s="1"/>
  <c r="K626" i="3" s="1"/>
  <c r="J647" i="3"/>
  <c r="J655" i="3"/>
  <c r="J657" i="3"/>
  <c r="J654" i="3" s="1"/>
  <c r="K657" i="3"/>
  <c r="K654" i="3" s="1"/>
  <c r="J659" i="3"/>
  <c r="J656" i="3" s="1"/>
  <c r="J669" i="3"/>
  <c r="K675" i="3"/>
  <c r="K676" i="3"/>
  <c r="K677" i="3"/>
  <c r="J677" i="3"/>
  <c r="J678" i="3"/>
  <c r="J675" i="3" s="1"/>
  <c r="J682" i="3"/>
  <c r="J679" i="3" s="1"/>
  <c r="J676" i="3" s="1"/>
  <c r="J692" i="3"/>
  <c r="K692" i="3"/>
  <c r="K689" i="3" s="1"/>
  <c r="J693" i="3"/>
  <c r="J690" i="3" s="1"/>
  <c r="K693" i="3"/>
  <c r="K690" i="3" s="1"/>
  <c r="J699" i="3"/>
  <c r="J708" i="3"/>
  <c r="J241" i="3" s="1"/>
  <c r="K708" i="3"/>
  <c r="K241" i="3" s="1"/>
  <c r="J709" i="3"/>
  <c r="K710" i="3"/>
  <c r="K707" i="3" s="1"/>
  <c r="K714" i="3"/>
  <c r="K715" i="3"/>
  <c r="K712" i="3" s="1"/>
  <c r="K709" i="3" s="1"/>
  <c r="J720" i="3"/>
  <c r="K720" i="3"/>
  <c r="K753" i="3"/>
  <c r="J754" i="3"/>
  <c r="K774" i="3"/>
  <c r="K771" i="3" s="1"/>
  <c r="K768" i="3" s="1"/>
  <c r="J775" i="3"/>
  <c r="J772" i="3" s="1"/>
  <c r="J769" i="3" s="1"/>
  <c r="J766" i="3" s="1"/>
  <c r="K775" i="3"/>
  <c r="K772" i="3" s="1"/>
  <c r="K769" i="3" s="1"/>
  <c r="K766" i="3" s="1"/>
  <c r="J776" i="3"/>
  <c r="J773" i="3" s="1"/>
  <c r="J770" i="3" s="1"/>
  <c r="J767" i="3" s="1"/>
  <c r="K776" i="3"/>
  <c r="K773" i="3" s="1"/>
  <c r="K770" i="3" s="1"/>
  <c r="K767" i="3" s="1"/>
  <c r="J782" i="3"/>
  <c r="J530" i="3" s="1"/>
  <c r="J114" i="3" s="1"/>
  <c r="K782" i="3"/>
  <c r="K530" i="3" s="1"/>
  <c r="K783" i="3"/>
  <c r="J784" i="3"/>
  <c r="K787" i="3"/>
  <c r="K784" i="3" s="1"/>
  <c r="J793" i="3"/>
  <c r="J753" i="3" s="1"/>
  <c r="J794" i="3"/>
  <c r="K794" i="3"/>
  <c r="K566" i="3" s="1"/>
  <c r="J795" i="3"/>
  <c r="K795" i="3"/>
  <c r="J841" i="3"/>
  <c r="J838" i="3" s="1"/>
  <c r="K841" i="3"/>
  <c r="K838" i="3" s="1"/>
  <c r="J846" i="3"/>
  <c r="J843" i="3" s="1"/>
  <c r="J840" i="3" s="1"/>
  <c r="K846" i="3"/>
  <c r="K843" i="3" s="1"/>
  <c r="K840" i="3" s="1"/>
  <c r="J847" i="3"/>
  <c r="K847" i="3"/>
  <c r="J852" i="3"/>
  <c r="K852" i="3"/>
  <c r="J854" i="3"/>
  <c r="K854" i="3"/>
  <c r="J856" i="3"/>
  <c r="K856" i="3"/>
  <c r="J860" i="3"/>
  <c r="K860" i="3"/>
  <c r="J861" i="3"/>
  <c r="K861" i="3"/>
  <c r="J869" i="3"/>
  <c r="K869" i="3"/>
  <c r="J870" i="3"/>
  <c r="J867" i="3" s="1"/>
  <c r="K870" i="3"/>
  <c r="K867" i="3" s="1"/>
  <c r="K878" i="3"/>
  <c r="K879" i="3"/>
  <c r="J879" i="3"/>
  <c r="J881" i="3"/>
  <c r="J878" i="3" s="1"/>
  <c r="J883" i="3"/>
  <c r="J880" i="3" s="1"/>
  <c r="K883" i="3"/>
  <c r="J898" i="3"/>
  <c r="K898" i="3"/>
  <c r="K899" i="3"/>
  <c r="J923" i="3"/>
  <c r="K923" i="3"/>
  <c r="K930" i="3"/>
  <c r="K703" i="3" s="1"/>
  <c r="J930" i="3"/>
  <c r="J703" i="3" s="1"/>
  <c r="J934" i="3"/>
  <c r="J947" i="3"/>
  <c r="J944" i="3" s="1"/>
  <c r="J941" i="3" s="1"/>
  <c r="J953" i="3"/>
  <c r="K953" i="3"/>
  <c r="K950" i="3" s="1"/>
  <c r="K947" i="3" s="1"/>
  <c r="K944" i="3" s="1"/>
  <c r="K941" i="3" s="1"/>
  <c r="J957" i="3"/>
  <c r="K957" i="3"/>
  <c r="K954" i="3" s="1"/>
  <c r="K951" i="3" s="1"/>
  <c r="K948" i="3" s="1"/>
  <c r="K945" i="3" s="1"/>
  <c r="K942" i="3" s="1"/>
  <c r="K958" i="3"/>
  <c r="J961" i="3"/>
  <c r="J958" i="3" s="1"/>
  <c r="J966" i="3"/>
  <c r="J962" i="3" s="1"/>
  <c r="K966" i="3"/>
  <c r="J989" i="3"/>
  <c r="J986" i="3" s="1"/>
  <c r="J936" i="3" s="1"/>
  <c r="J783" i="3" s="1"/>
  <c r="J994" i="3"/>
  <c r="K1009" i="3"/>
  <c r="J1008" i="3"/>
  <c r="J1005" i="3" s="1"/>
  <c r="J1009" i="3"/>
  <c r="J1010" i="3"/>
  <c r="J1017" i="3"/>
  <c r="J1018" i="3"/>
  <c r="K1018" i="3"/>
  <c r="J1049" i="3"/>
  <c r="K1049" i="3"/>
  <c r="J1051" i="3"/>
  <c r="J1048" i="3" s="1"/>
  <c r="K1051" i="3"/>
  <c r="K1048" i="3" s="1"/>
  <c r="K1061" i="3"/>
  <c r="K1070" i="3"/>
  <c r="K1067" i="3" s="1"/>
  <c r="J1074" i="3"/>
  <c r="J1071" i="3" s="1"/>
  <c r="J1075" i="3"/>
  <c r="J1080" i="3"/>
  <c r="J1082" i="3"/>
  <c r="K1082" i="3"/>
  <c r="K1079" i="3" s="1"/>
  <c r="K1083" i="3"/>
  <c r="K1080" i="3" s="1"/>
  <c r="J1120" i="3"/>
  <c r="K1120" i="3"/>
  <c r="J1141" i="3"/>
  <c r="J1138" i="3" s="1"/>
  <c r="K1141" i="3"/>
  <c r="J1152" i="3"/>
  <c r="J1149" i="3" s="1"/>
  <c r="J1146" i="3" s="1"/>
  <c r="K1152" i="3"/>
  <c r="K1149" i="3" s="1"/>
  <c r="K1146" i="3" s="1"/>
  <c r="J1158" i="3"/>
  <c r="K1158" i="3"/>
  <c r="J1159" i="3"/>
  <c r="J1156" i="3" s="1"/>
  <c r="K1159" i="3"/>
  <c r="K1156" i="3" s="1"/>
  <c r="J1184" i="3"/>
  <c r="J1189" i="3"/>
  <c r="J1186" i="3" s="1"/>
  <c r="J1183" i="3" s="1"/>
  <c r="K1189" i="3"/>
  <c r="K1186" i="3" s="1"/>
  <c r="K599" i="3" s="1"/>
  <c r="J1195" i="3"/>
  <c r="K1195" i="3"/>
  <c r="J1197" i="3"/>
  <c r="J1194" i="3" s="1"/>
  <c r="J279" i="3" s="1"/>
  <c r="K1197" i="3"/>
  <c r="K1194" i="3" s="1"/>
  <c r="K279" i="3" s="1"/>
  <c r="K1233" i="3"/>
  <c r="K1235" i="3"/>
  <c r="K1239" i="3"/>
  <c r="K1196" i="3" s="1"/>
  <c r="K1240" i="3"/>
  <c r="K1237" i="3" s="1"/>
  <c r="J1243" i="3"/>
  <c r="J1244" i="3"/>
  <c r="K1244" i="3"/>
  <c r="K1241" i="3" s="1"/>
  <c r="K1249" i="3"/>
  <c r="J1251" i="3"/>
  <c r="K1251" i="3"/>
  <c r="K1248" i="3" s="1"/>
  <c r="J1253" i="3"/>
  <c r="J191" i="3" s="1"/>
  <c r="K1264" i="3"/>
  <c r="J1296" i="3"/>
  <c r="K1296" i="3"/>
  <c r="J1311" i="3"/>
  <c r="J1308" i="3" s="1"/>
  <c r="J1305" i="3" s="1"/>
  <c r="J1302" i="3" s="1"/>
  <c r="K1311" i="3"/>
  <c r="K1308" i="3" s="1"/>
  <c r="K1305" i="3" s="1"/>
  <c r="K1302" i="3" s="1"/>
  <c r="K1312" i="3"/>
  <c r="J1313" i="3"/>
  <c r="J1310" i="3" s="1"/>
  <c r="J1307" i="3" s="1"/>
  <c r="J1304" i="3" s="1"/>
  <c r="J1301" i="3" s="1"/>
  <c r="J1319" i="3"/>
  <c r="K1319" i="3"/>
  <c r="J1321" i="3"/>
  <c r="J1318" i="3" s="1"/>
  <c r="K1321" i="3"/>
  <c r="K1318" i="3" s="1"/>
  <c r="J1334" i="3"/>
  <c r="K1334" i="3"/>
  <c r="J1335" i="3"/>
  <c r="J694" i="3" s="1"/>
  <c r="K1335" i="3"/>
  <c r="K694" i="3" s="1"/>
  <c r="K1339" i="3"/>
  <c r="J1339" i="3"/>
  <c r="K1343" i="3"/>
  <c r="K1157" i="3" s="1"/>
  <c r="J1345" i="3"/>
  <c r="K1345" i="3"/>
  <c r="J1347" i="3"/>
  <c r="K1347" i="3"/>
  <c r="J1349" i="3"/>
  <c r="K1349" i="3"/>
  <c r="J1351" i="3"/>
  <c r="K1351" i="3"/>
  <c r="K1359" i="3"/>
  <c r="K1360" i="3"/>
  <c r="J1364" i="3"/>
  <c r="J1237" i="3" s="1"/>
  <c r="J1366" i="3"/>
  <c r="K1366" i="3"/>
  <c r="J1394" i="3"/>
  <c r="J1399" i="3"/>
  <c r="J1396" i="3" s="1"/>
  <c r="J1393" i="3" s="1"/>
  <c r="J1400" i="3"/>
  <c r="K1400" i="3"/>
  <c r="K1406" i="3"/>
  <c r="K1407" i="3"/>
  <c r="J1427" i="3"/>
  <c r="K1427" i="3"/>
  <c r="J1436" i="3"/>
  <c r="K1436" i="3"/>
  <c r="K1437" i="3"/>
  <c r="J1440" i="3"/>
  <c r="J1437" i="3" s="1"/>
  <c r="J1264" i="3" s="1"/>
  <c r="K1441" i="3"/>
  <c r="K1456" i="3"/>
  <c r="K1458" i="3"/>
  <c r="K1455" i="3" s="1"/>
  <c r="J1467" i="3"/>
  <c r="J1464" i="3" s="1"/>
  <c r="J1461" i="3" s="1"/>
  <c r="J1458" i="3" s="1"/>
  <c r="J1455" i="3" s="1"/>
  <c r="K1467" i="3"/>
  <c r="K1464" i="3" s="1"/>
  <c r="K1392" i="3" s="1"/>
  <c r="J1494" i="3"/>
  <c r="K1494" i="3"/>
  <c r="J1495" i="3"/>
  <c r="K1495" i="3"/>
  <c r="J1507" i="3"/>
  <c r="K1507" i="3"/>
  <c r="J1522" i="3"/>
  <c r="K1522" i="3"/>
  <c r="J1524" i="3"/>
  <c r="K1524" i="3"/>
  <c r="K1526" i="3"/>
  <c r="K2117" i="3" s="1"/>
  <c r="K1529" i="3"/>
  <c r="I1530" i="3"/>
  <c r="J1530" i="3"/>
  <c r="J1526" i="3" s="1"/>
  <c r="J1536" i="3"/>
  <c r="J1542" i="3"/>
  <c r="K1542" i="3"/>
  <c r="J1543" i="3"/>
  <c r="J1547" i="3"/>
  <c r="J1544" i="3" s="1"/>
  <c r="K1547" i="3"/>
  <c r="K1544" i="3" s="1"/>
  <c r="J1569" i="3"/>
  <c r="K1570" i="3"/>
  <c r="K1567" i="3" s="1"/>
  <c r="K1571" i="3"/>
  <c r="K1572" i="3"/>
  <c r="K1569" i="3" s="1"/>
  <c r="J1577" i="3"/>
  <c r="J1592" i="3"/>
  <c r="J1589" i="3" s="1"/>
  <c r="J868" i="3" s="1"/>
  <c r="J865" i="3" s="1"/>
  <c r="K1592" i="3"/>
  <c r="K1589" i="3" s="1"/>
  <c r="J1597" i="3"/>
  <c r="J1594" i="3" s="1"/>
  <c r="J1591" i="3" s="1"/>
  <c r="J1588" i="3" s="1"/>
  <c r="K1597" i="3"/>
  <c r="K1594" i="3" s="1"/>
  <c r="K1591" i="3" s="1"/>
  <c r="K1588" i="3" s="1"/>
  <c r="J1608" i="3"/>
  <c r="K1608" i="3"/>
  <c r="K1620" i="3"/>
  <c r="K1621" i="3"/>
  <c r="K1618" i="3" s="1"/>
  <c r="K1622" i="3"/>
  <c r="K223" i="3" s="1"/>
  <c r="J1623" i="3"/>
  <c r="J1620" i="3" s="1"/>
  <c r="I1624" i="3"/>
  <c r="J1624" i="3"/>
  <c r="J1621" i="3" s="1"/>
  <c r="J1618" i="3" s="1"/>
  <c r="K1632" i="3"/>
  <c r="K1645" i="3"/>
  <c r="K1642" i="3" s="1"/>
  <c r="K1646" i="3"/>
  <c r="K1643" i="3" s="1"/>
  <c r="K1188" i="3" s="1"/>
  <c r="K1185" i="3" s="1"/>
  <c r="K1268" i="3" s="1"/>
  <c r="K1265" i="3" s="1"/>
  <c r="K1262" i="3" s="1"/>
  <c r="K1650" i="3"/>
  <c r="K1647" i="3" s="1"/>
  <c r="K1644" i="3" s="1"/>
  <c r="K1641" i="3" s="1"/>
  <c r="K1651" i="3"/>
  <c r="K1652" i="3"/>
  <c r="J1651" i="3"/>
  <c r="J1648" i="3" s="1"/>
  <c r="J1645" i="3" s="1"/>
  <c r="J1642" i="3" s="1"/>
  <c r="J1652" i="3"/>
  <c r="J1653" i="3"/>
  <c r="J1650" i="3" s="1"/>
  <c r="J1647" i="3" s="1"/>
  <c r="K1667" i="3"/>
  <c r="K1669" i="3"/>
  <c r="J1669" i="3"/>
  <c r="J1666" i="3" s="1"/>
  <c r="K1673" i="3"/>
  <c r="J1682" i="3"/>
  <c r="J1679" i="3" s="1"/>
  <c r="K1682" i="3"/>
  <c r="J1683" i="3"/>
  <c r="K1683" i="3"/>
  <c r="J1684" i="3"/>
  <c r="J1681" i="3" s="1"/>
  <c r="K1684" i="3"/>
  <c r="K1681" i="3" s="1"/>
  <c r="J1715" i="3"/>
  <c r="K1715" i="3"/>
  <c r="K1712" i="3" s="1"/>
  <c r="K1709" i="3" s="1"/>
  <c r="J1716" i="3"/>
  <c r="J1713" i="3" s="1"/>
  <c r="J1710" i="3" s="1"/>
  <c r="K1716" i="3"/>
  <c r="K1713" i="3" s="1"/>
  <c r="K1710" i="3" s="1"/>
  <c r="J1726" i="3"/>
  <c r="J1727" i="3"/>
  <c r="K1727" i="3"/>
  <c r="J1735" i="3"/>
  <c r="J1760" i="3"/>
  <c r="K1760" i="3"/>
  <c r="K1762" i="3"/>
  <c r="K1767" i="3"/>
  <c r="K1764" i="3" s="1"/>
  <c r="K1761" i="3" s="1"/>
  <c r="K1769" i="3"/>
  <c r="J1769" i="3"/>
  <c r="J1770" i="3"/>
  <c r="J1767" i="3" s="1"/>
  <c r="J1764" i="3" s="1"/>
  <c r="J1761" i="3" s="1"/>
  <c r="J1802" i="3"/>
  <c r="K1802" i="3"/>
  <c r="J1808" i="3"/>
  <c r="K1808" i="3"/>
  <c r="J1809" i="3"/>
  <c r="K1809" i="3"/>
  <c r="K1806" i="3" s="1"/>
  <c r="K1803" i="3" s="1"/>
  <c r="J1814" i="3"/>
  <c r="K1815" i="3"/>
  <c r="J1825" i="3"/>
  <c r="K1825" i="3"/>
  <c r="J1826" i="3"/>
  <c r="J1827" i="3"/>
  <c r="K1827" i="3"/>
  <c r="K1829" i="3"/>
  <c r="K1826" i="3" s="1"/>
  <c r="K1842" i="3"/>
  <c r="J1842" i="3"/>
  <c r="J1858" i="3"/>
  <c r="K1858" i="3"/>
  <c r="J1863" i="3"/>
  <c r="J1864" i="3"/>
  <c r="J1704" i="3" s="1"/>
  <c r="J1894" i="3"/>
  <c r="K1894" i="3"/>
  <c r="J1895" i="3"/>
  <c r="K1895" i="3"/>
  <c r="J1896" i="3"/>
  <c r="J1893" i="3" s="1"/>
  <c r="J1890" i="3" s="1"/>
  <c r="J1887" i="3" s="1"/>
  <c r="K1896" i="3"/>
  <c r="K1893" i="3" s="1"/>
  <c r="K1890" i="3" s="1"/>
  <c r="K1887" i="3" s="1"/>
  <c r="K1884" i="3" s="1"/>
  <c r="J1901" i="3"/>
  <c r="J1909" i="3"/>
  <c r="J1906" i="3" s="1"/>
  <c r="K1909" i="3"/>
  <c r="K1910" i="3"/>
  <c r="J1911" i="3"/>
  <c r="K1911" i="3"/>
  <c r="J1920" i="3"/>
  <c r="K1920" i="3"/>
  <c r="K1921" i="3"/>
  <c r="J1922" i="3"/>
  <c r="J1919" i="3" s="1"/>
  <c r="J1306" i="3" s="1"/>
  <c r="J1303" i="3" s="1"/>
  <c r="J1300" i="3" s="1"/>
  <c r="K1922" i="3"/>
  <c r="K1919" i="3" s="1"/>
  <c r="K1306" i="3" s="1"/>
  <c r="K1303" i="3" s="1"/>
  <c r="K1300" i="3" s="1"/>
  <c r="J1941" i="3"/>
  <c r="K1941" i="3"/>
  <c r="J1942" i="3"/>
  <c r="K1942" i="3"/>
  <c r="K1939" i="3" s="1"/>
  <c r="J1948" i="3"/>
  <c r="J379" i="3" s="1"/>
  <c r="J376" i="3" s="1"/>
  <c r="J373" i="3" s="1"/>
  <c r="J370" i="3" s="1"/>
  <c r="J367" i="3" s="1"/>
  <c r="K1952" i="3"/>
  <c r="K1953" i="3"/>
  <c r="K1631" i="3" s="1"/>
  <c r="K1954" i="3"/>
  <c r="J1953" i="3"/>
  <c r="J1950" i="3" s="1"/>
  <c r="J1947" i="3" s="1"/>
  <c r="J1954" i="3"/>
  <c r="J1955" i="3"/>
  <c r="J1952" i="3" s="1"/>
  <c r="J1966" i="3"/>
  <c r="K1974" i="3"/>
  <c r="K1978" i="3"/>
  <c r="K1975" i="3" s="1"/>
  <c r="J1980" i="3"/>
  <c r="K1987" i="3"/>
  <c r="K284" i="3" s="1"/>
  <c r="K1989" i="3"/>
  <c r="K1986" i="3" s="1"/>
  <c r="K1991" i="3"/>
  <c r="K1993" i="3"/>
  <c r="J1993" i="3"/>
  <c r="J1997" i="3"/>
  <c r="J1994" i="3" s="1"/>
  <c r="J1998" i="3"/>
  <c r="K1998" i="3"/>
  <c r="K180" i="3" s="1"/>
  <c r="J2013" i="3"/>
  <c r="K2013" i="3"/>
  <c r="K2015" i="3"/>
  <c r="K2024" i="3"/>
  <c r="J2030" i="3"/>
  <c r="J2027" i="3" s="1"/>
  <c r="J2024" i="3" s="1"/>
  <c r="J1902" i="3" s="1"/>
  <c r="K2030" i="3"/>
  <c r="K932" i="3" s="1"/>
  <c r="K929" i="3" s="1"/>
  <c r="J2031" i="3"/>
  <c r="J2028" i="3" s="1"/>
  <c r="J2025" i="3" s="1"/>
  <c r="J1888" i="3" s="1"/>
  <c r="J1885" i="3" s="1"/>
  <c r="K2031" i="3"/>
  <c r="K2028" i="3" s="1"/>
  <c r="K2025" i="3" s="1"/>
  <c r="K1888" i="3" s="1"/>
  <c r="K1885" i="3" s="1"/>
  <c r="K2032" i="3"/>
  <c r="K2029" i="3" s="1"/>
  <c r="J2037" i="3"/>
  <c r="K2037" i="3"/>
  <c r="K2041" i="3"/>
  <c r="K2038" i="3" s="1"/>
  <c r="J2047" i="3"/>
  <c r="J2044" i="3" s="1"/>
  <c r="J2041" i="3" s="1"/>
  <c r="J2038" i="3" s="1"/>
  <c r="J2035" i="3" s="1"/>
  <c r="J2032" i="3" s="1"/>
  <c r="J2029" i="3" s="1"/>
  <c r="J2048" i="3"/>
  <c r="J2045" i="3" s="1"/>
  <c r="J2049" i="3"/>
  <c r="J2046" i="3" s="1"/>
  <c r="J2043" i="3" s="1"/>
  <c r="K2049" i="3"/>
  <c r="K2046" i="3" s="1"/>
  <c r="K2043" i="3" s="1"/>
  <c r="K1840" i="3" s="1"/>
  <c r="J2055" i="3"/>
  <c r="J2056" i="3"/>
  <c r="J2057" i="3"/>
  <c r="J2054" i="3" s="1"/>
  <c r="K2075" i="3"/>
  <c r="J2075" i="3"/>
  <c r="K2081" i="3"/>
  <c r="K7" i="3" s="1"/>
  <c r="K2082" i="3"/>
  <c r="K2079" i="3" s="1"/>
  <c r="K2076" i="3" s="1"/>
  <c r="K2073" i="3" s="1"/>
  <c r="K2070" i="3" s="1"/>
  <c r="K2083" i="3"/>
  <c r="K2080" i="3" s="1"/>
  <c r="K2124" i="3" s="1"/>
  <c r="J2084" i="3"/>
  <c r="J2081" i="3" s="1"/>
  <c r="J2085" i="3"/>
  <c r="J2082" i="3" s="1"/>
  <c r="J2079" i="3" s="1"/>
  <c r="J2076" i="3" s="1"/>
  <c r="J2073" i="3" s="1"/>
  <c r="J2090" i="3"/>
  <c r="J2091" i="3"/>
  <c r="K2091" i="3"/>
  <c r="J2092" i="3"/>
  <c r="J2089" i="3" s="1"/>
  <c r="K2092" i="3"/>
  <c r="K2039" i="3" s="1"/>
  <c r="J2116" i="3"/>
  <c r="K2116" i="3"/>
  <c r="J2117" i="3"/>
  <c r="J2118" i="3"/>
  <c r="K2118" i="3"/>
  <c r="J1355" i="3"/>
  <c r="K333" i="3" l="1"/>
  <c r="K645" i="3"/>
  <c r="K1193" i="3" s="1"/>
  <c r="K1519" i="3"/>
  <c r="K1516" i="3" s="1"/>
  <c r="J1068" i="3"/>
  <c r="J1065" i="3" s="1"/>
  <c r="J1062" i="3" s="1"/>
  <c r="K962" i="3"/>
  <c r="J949" i="3"/>
  <c r="K865" i="3"/>
  <c r="K691" i="3" s="1"/>
  <c r="J751" i="3"/>
  <c r="J645" i="3"/>
  <c r="J1153" i="3"/>
  <c r="J954" i="3"/>
  <c r="J951" i="3" s="1"/>
  <c r="J948" i="3" s="1"/>
  <c r="K719" i="3"/>
  <c r="K716" i="3" s="1"/>
  <c r="L716" i="3" s="1"/>
  <c r="K647" i="3"/>
  <c r="K644" i="3" s="1"/>
  <c r="J589" i="3"/>
  <c r="K1766" i="3"/>
  <c r="K1717" i="3" s="1"/>
  <c r="K1714" i="3" s="1"/>
  <c r="K1711" i="3" s="1"/>
  <c r="J1757" i="3"/>
  <c r="L1757" i="3" s="1"/>
  <c r="J1644" i="3"/>
  <c r="J1641" i="3" s="1"/>
  <c r="K1892" i="3"/>
  <c r="K1889" i="3" s="1"/>
  <c r="J1806" i="3"/>
  <c r="J1803" i="3" s="1"/>
  <c r="L1803" i="3" s="1"/>
  <c r="J320" i="3"/>
  <c r="J317" i="3" s="1"/>
  <c r="L317" i="3" s="1"/>
  <c r="J2125" i="3"/>
  <c r="J188" i="3"/>
  <c r="J207" i="3"/>
  <c r="J204" i="3" s="1"/>
  <c r="L204" i="3" s="1"/>
  <c r="K238" i="3"/>
  <c r="K337" i="3"/>
  <c r="K334" i="3" s="1"/>
  <c r="J691" i="3"/>
  <c r="J700" i="3"/>
  <c r="J628" i="3"/>
  <c r="J625" i="3" s="1"/>
  <c r="J622" i="3" s="1"/>
  <c r="J238" i="3"/>
  <c r="J337" i="3"/>
  <c r="J334" i="3" s="1"/>
  <c r="K320" i="3"/>
  <c r="K2125" i="3"/>
  <c r="K2122" i="3" s="1"/>
  <c r="K1918" i="3" s="1"/>
  <c r="K2012" i="3"/>
  <c r="K1800" i="3"/>
  <c r="K2072" i="3" s="1"/>
  <c r="K2069" i="3" s="1"/>
  <c r="K1759" i="3"/>
  <c r="K1738" i="3"/>
  <c r="K1735" i="3" s="1"/>
  <c r="L1735" i="3" s="1"/>
  <c r="J1619" i="3"/>
  <c r="K1521" i="3"/>
  <c r="K1469" i="3"/>
  <c r="J1212" i="3"/>
  <c r="J1125" i="3"/>
  <c r="J1072" i="3"/>
  <c r="J1069" i="3" s="1"/>
  <c r="J1066" i="3" s="1"/>
  <c r="J1063" i="3" s="1"/>
  <c r="J774" i="3"/>
  <c r="L774" i="3" s="1"/>
  <c r="J673" i="3"/>
  <c r="K673" i="3"/>
  <c r="J636" i="3"/>
  <c r="K611" i="3"/>
  <c r="K590" i="3"/>
  <c r="K587" i="3" s="1"/>
  <c r="K382" i="3" s="1"/>
  <c r="K379" i="3" s="1"/>
  <c r="L379" i="3" s="1"/>
  <c r="J566" i="3"/>
  <c r="J563" i="3" s="1"/>
  <c r="J526" i="3"/>
  <c r="L526" i="3" s="1"/>
  <c r="J515" i="3"/>
  <c r="K386" i="3"/>
  <c r="K383" i="3" s="1"/>
  <c r="L383" i="3" s="1"/>
  <c r="J215" i="3"/>
  <c r="K179" i="3"/>
  <c r="K141" i="3"/>
  <c r="K138" i="3" s="1"/>
  <c r="K135" i="3" s="1"/>
  <c r="K54" i="3"/>
  <c r="K24" i="3"/>
  <c r="K21" i="3" s="1"/>
  <c r="K18" i="3" s="1"/>
  <c r="K2113" i="3"/>
  <c r="J1884" i="3"/>
  <c r="L1884" i="3" s="1"/>
  <c r="J1631" i="3"/>
  <c r="L1631" i="3" s="1"/>
  <c r="K1619" i="3"/>
  <c r="J1566" i="3"/>
  <c r="J1563" i="3" s="1"/>
  <c r="J1521" i="3"/>
  <c r="J1469" i="3"/>
  <c r="K1353" i="3"/>
  <c r="K987" i="3" s="1"/>
  <c r="K842" i="3" s="1"/>
  <c r="J1242" i="3"/>
  <c r="L1242" i="3" s="1"/>
  <c r="K1212" i="3"/>
  <c r="K1154" i="3"/>
  <c r="K1151" i="3" s="1"/>
  <c r="K1148" i="3" s="1"/>
  <c r="K955" i="3"/>
  <c r="K952" i="3" s="1"/>
  <c r="K949" i="3" s="1"/>
  <c r="J931" i="3"/>
  <c r="L931" i="3" s="1"/>
  <c r="J792" i="3"/>
  <c r="L792" i="3" s="1"/>
  <c r="K623" i="3"/>
  <c r="J590" i="3"/>
  <c r="J587" i="3" s="1"/>
  <c r="J584" i="3" s="1"/>
  <c r="L584" i="3" s="1"/>
  <c r="K514" i="3"/>
  <c r="K262" i="3"/>
  <c r="J141" i="3"/>
  <c r="J138" i="3" s="1"/>
  <c r="J135" i="3" s="1"/>
  <c r="L135" i="3" s="1"/>
  <c r="K130" i="3"/>
  <c r="K47" i="3"/>
  <c r="K44" i="3" s="1"/>
  <c r="K1674" i="3"/>
  <c r="K1566" i="3"/>
  <c r="K1563" i="3" s="1"/>
  <c r="K1425" i="3"/>
  <c r="K1422" i="3" s="1"/>
  <c r="J1353" i="3"/>
  <c r="J987" i="3" s="1"/>
  <c r="J842" i="3" s="1"/>
  <c r="J839" i="3" s="1"/>
  <c r="K853" i="3"/>
  <c r="K595" i="3" s="1"/>
  <c r="K751" i="3"/>
  <c r="K704" i="3"/>
  <c r="K701" i="3" s="1"/>
  <c r="K637" i="3" s="1"/>
  <c r="J374" i="3"/>
  <c r="L374" i="3" s="1"/>
  <c r="J313" i="3"/>
  <c r="L313" i="3" s="1"/>
  <c r="K255" i="3"/>
  <c r="J224" i="3"/>
  <c r="L224" i="3" s="1"/>
  <c r="J186" i="3"/>
  <c r="J183" i="3" s="1"/>
  <c r="J180" i="3" s="1"/>
  <c r="K165" i="3"/>
  <c r="K136" i="3"/>
  <c r="J130" i="3"/>
  <c r="J127" i="3" s="1"/>
  <c r="J124" i="3" s="1"/>
  <c r="L124" i="3" s="1"/>
  <c r="J54" i="3"/>
  <c r="K13" i="3"/>
  <c r="K9" i="3" s="1"/>
  <c r="J2039" i="3"/>
  <c r="L2039" i="3" s="1"/>
  <c r="J1965" i="3"/>
  <c r="J1892" i="3"/>
  <c r="J1889" i="3" s="1"/>
  <c r="J1886" i="3" s="1"/>
  <c r="L1886" i="3" s="1"/>
  <c r="K1810" i="3"/>
  <c r="J1766" i="3"/>
  <c r="J1674" i="3"/>
  <c r="J1632" i="3"/>
  <c r="J557" i="3" s="1"/>
  <c r="J554" i="3" s="1"/>
  <c r="J551" i="3" s="1"/>
  <c r="J548" i="3" s="1"/>
  <c r="K1568" i="3"/>
  <c r="K1565" i="3" s="1"/>
  <c r="K1562" i="3" s="1"/>
  <c r="J1567" i="3"/>
  <c r="L1567" i="3" s="1"/>
  <c r="J1519" i="3"/>
  <c r="K1313" i="3"/>
  <c r="K1310" i="3" s="1"/>
  <c r="K1307" i="3" s="1"/>
  <c r="K1304" i="3" s="1"/>
  <c r="K1301" i="3" s="1"/>
  <c r="L1301" i="3" s="1"/>
  <c r="K1077" i="3"/>
  <c r="K1074" i="3" s="1"/>
  <c r="K1071" i="3" s="1"/>
  <c r="K1068" i="3" s="1"/>
  <c r="K1065" i="3" s="1"/>
  <c r="K1062" i="3" s="1"/>
  <c r="J932" i="3"/>
  <c r="J866" i="3"/>
  <c r="J752" i="3"/>
  <c r="J719" i="3"/>
  <c r="J375" i="3" s="1"/>
  <c r="J372" i="3" s="1"/>
  <c r="J369" i="3" s="1"/>
  <c r="L369" i="3" s="1"/>
  <c r="J689" i="3"/>
  <c r="L689" i="3" s="1"/>
  <c r="K659" i="3"/>
  <c r="K656" i="3" s="1"/>
  <c r="L656" i="3" s="1"/>
  <c r="K636" i="3"/>
  <c r="K633" i="3" s="1"/>
  <c r="K630" i="3" s="1"/>
  <c r="K627" i="3" s="1"/>
  <c r="K624" i="3" s="1"/>
  <c r="K45" i="3" s="1"/>
  <c r="L45" i="3" s="1"/>
  <c r="J599" i="3"/>
  <c r="L599" i="3" s="1"/>
  <c r="K515" i="3"/>
  <c r="K275" i="3" s="1"/>
  <c r="J438" i="3"/>
  <c r="K375" i="3"/>
  <c r="K215" i="3"/>
  <c r="K186" i="3"/>
  <c r="J136" i="3"/>
  <c r="J53" i="3"/>
  <c r="J50" i="3" s="1"/>
  <c r="J47" i="3" s="1"/>
  <c r="J44" i="3" s="1"/>
  <c r="L44" i="3" s="1"/>
  <c r="J24" i="3"/>
  <c r="J13" i="3"/>
  <c r="J10" i="3" s="1"/>
  <c r="J7" i="3" s="1"/>
  <c r="L7" i="3" s="1"/>
  <c r="J9" i="3"/>
  <c r="J6" i="3" s="1"/>
  <c r="L6" i="3" s="1"/>
  <c r="K963" i="3"/>
  <c r="J963" i="3"/>
  <c r="L1527" i="3"/>
  <c r="L434" i="3"/>
  <c r="L1748" i="3"/>
  <c r="L1941" i="3"/>
  <c r="L15" i="3"/>
  <c r="L16" i="3"/>
  <c r="L436" i="3"/>
  <c r="L2021" i="3"/>
  <c r="L2022" i="3"/>
  <c r="L1841" i="3"/>
  <c r="L2023" i="3"/>
  <c r="L2024" i="3"/>
  <c r="L2025" i="3"/>
  <c r="L437" i="3"/>
  <c r="L19" i="3"/>
  <c r="L753" i="3"/>
  <c r="L754" i="3"/>
  <c r="L1430" i="3"/>
  <c r="L755" i="3"/>
  <c r="L1432" i="3"/>
  <c r="L439" i="3"/>
  <c r="L1433" i="3"/>
  <c r="L2026" i="3"/>
  <c r="L440" i="3"/>
  <c r="L441" i="3"/>
  <c r="L1842" i="3"/>
  <c r="L1942" i="3"/>
  <c r="L2027" i="3"/>
  <c r="L2028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9" i="3"/>
  <c r="L770" i="3"/>
  <c r="L772" i="3"/>
  <c r="L773" i="3"/>
  <c r="L775" i="3"/>
  <c r="L776" i="3"/>
  <c r="L22" i="3"/>
  <c r="L442" i="3"/>
  <c r="L777" i="3"/>
  <c r="L443" i="3"/>
  <c r="L444" i="3"/>
  <c r="L27" i="3"/>
  <c r="L28" i="3"/>
  <c r="L30" i="3"/>
  <c r="L31" i="3"/>
  <c r="L33" i="3"/>
  <c r="L445" i="3"/>
  <c r="L446" i="3"/>
  <c r="L447" i="3"/>
  <c r="L448" i="3"/>
  <c r="L449" i="3"/>
  <c r="L1119" i="3"/>
  <c r="L778" i="3"/>
  <c r="L779" i="3"/>
  <c r="L34" i="3"/>
  <c r="L450" i="3"/>
  <c r="L451" i="3"/>
  <c r="L452" i="3"/>
  <c r="L780" i="3"/>
  <c r="L781" i="3"/>
  <c r="L1266" i="3"/>
  <c r="L1120" i="3"/>
  <c r="L453" i="3"/>
  <c r="L36" i="3"/>
  <c r="L37" i="3"/>
  <c r="L454" i="3"/>
  <c r="L1434" i="3"/>
  <c r="L1435" i="3"/>
  <c r="L1749" i="3"/>
  <c r="L1944" i="3"/>
  <c r="L1945" i="3"/>
  <c r="L1844" i="3"/>
  <c r="L1845" i="3"/>
  <c r="L39" i="3"/>
  <c r="L40" i="3"/>
  <c r="L1267" i="3"/>
  <c r="L42" i="3"/>
  <c r="L43" i="3"/>
  <c r="L46" i="3"/>
  <c r="L48" i="3"/>
  <c r="L455" i="3"/>
  <c r="L782" i="3"/>
  <c r="L783" i="3"/>
  <c r="L784" i="3"/>
  <c r="L785" i="3"/>
  <c r="L786" i="3"/>
  <c r="L1436" i="3"/>
  <c r="L1750" i="3"/>
  <c r="L2029" i="3"/>
  <c r="L2030" i="3"/>
  <c r="L49" i="3"/>
  <c r="L787" i="3"/>
  <c r="L1437" i="3"/>
  <c r="L1672" i="3"/>
  <c r="L2031" i="3"/>
  <c r="L456" i="3"/>
  <c r="L788" i="3"/>
  <c r="L789" i="3"/>
  <c r="L790" i="3"/>
  <c r="L791" i="3"/>
  <c r="L1121" i="3"/>
  <c r="L457" i="3"/>
  <c r="L51" i="3"/>
  <c r="L52" i="3"/>
  <c r="L55" i="3"/>
  <c r="L56" i="3"/>
  <c r="L793" i="3"/>
  <c r="L1578" i="3"/>
  <c r="L2032" i="3"/>
  <c r="L458" i="3"/>
  <c r="L459" i="3"/>
  <c r="L794" i="3"/>
  <c r="L57" i="3"/>
  <c r="L58" i="3"/>
  <c r="L59" i="3"/>
  <c r="L60" i="3"/>
  <c r="L795" i="3"/>
  <c r="L61" i="3"/>
  <c r="L62" i="3"/>
  <c r="L460" i="3"/>
  <c r="L1947" i="3"/>
  <c r="L462" i="3"/>
  <c r="L463" i="3"/>
  <c r="L464" i="3"/>
  <c r="L465" i="3"/>
  <c r="L466" i="3"/>
  <c r="L467" i="3"/>
  <c r="L1123" i="3"/>
  <c r="L63" i="3"/>
  <c r="L64" i="3"/>
  <c r="L1269" i="3"/>
  <c r="L1751" i="3"/>
  <c r="L1752" i="3"/>
  <c r="L796" i="3"/>
  <c r="L797" i="3"/>
  <c r="L65" i="3"/>
  <c r="L66" i="3"/>
  <c r="L67" i="3"/>
  <c r="L798" i="3"/>
  <c r="L1124" i="3"/>
  <c r="L799" i="3"/>
  <c r="L68" i="3"/>
  <c r="L69" i="3"/>
  <c r="L70" i="3"/>
  <c r="L71" i="3"/>
  <c r="L72" i="3"/>
  <c r="L73" i="3"/>
  <c r="L468" i="3"/>
  <c r="L469" i="3"/>
  <c r="L470" i="3"/>
  <c r="L471" i="3"/>
  <c r="L472" i="3"/>
  <c r="L800" i="3"/>
  <c r="L1125" i="3"/>
  <c r="L74" i="3"/>
  <c r="L75" i="3"/>
  <c r="L1948" i="3"/>
  <c r="L2033" i="3"/>
  <c r="L801" i="3"/>
  <c r="L76" i="3"/>
  <c r="L77" i="3"/>
  <c r="L802" i="3"/>
  <c r="L1439" i="3"/>
  <c r="L1440" i="3"/>
  <c r="L473" i="3"/>
  <c r="L1270" i="3"/>
  <c r="L474" i="3"/>
  <c r="L475" i="3"/>
  <c r="L476" i="3"/>
  <c r="L477" i="3"/>
  <c r="L79" i="3"/>
  <c r="L80" i="3"/>
  <c r="L81" i="3"/>
  <c r="L1441" i="3"/>
  <c r="L478" i="3"/>
  <c r="L803" i="3"/>
  <c r="L1271" i="3"/>
  <c r="L1272" i="3"/>
  <c r="L82" i="3"/>
  <c r="L804" i="3"/>
  <c r="L805" i="3"/>
  <c r="L83" i="3"/>
  <c r="L84" i="3"/>
  <c r="L85" i="3"/>
  <c r="L86" i="3"/>
  <c r="L87" i="3"/>
  <c r="L88" i="3"/>
  <c r="L89" i="3"/>
  <c r="L90" i="3"/>
  <c r="L479" i="3"/>
  <c r="L480" i="3"/>
  <c r="L481" i="3"/>
  <c r="L482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1126" i="3"/>
  <c r="L1127" i="3"/>
  <c r="L1442" i="3"/>
  <c r="L1443" i="3"/>
  <c r="L1444" i="3"/>
  <c r="L1445" i="3"/>
  <c r="L1446" i="3"/>
  <c r="L1447" i="3"/>
  <c r="L1448" i="3"/>
  <c r="L1449" i="3"/>
  <c r="L1450" i="3"/>
  <c r="L1753" i="3"/>
  <c r="L1754" i="3"/>
  <c r="L1846" i="3"/>
  <c r="L1847" i="3"/>
  <c r="L1848" i="3"/>
  <c r="L1849" i="3"/>
  <c r="L1850" i="3"/>
  <c r="L1851" i="3"/>
  <c r="L1852" i="3"/>
  <c r="L1853" i="3"/>
  <c r="L1854" i="3"/>
  <c r="L1855" i="3"/>
  <c r="L483" i="3"/>
  <c r="L1128" i="3"/>
  <c r="L1273" i="3"/>
  <c r="L484" i="3"/>
  <c r="L818" i="3"/>
  <c r="L1675" i="3"/>
  <c r="L1755" i="3"/>
  <c r="L1950" i="3"/>
  <c r="L819" i="3"/>
  <c r="L1579" i="3"/>
  <c r="L91" i="3"/>
  <c r="L1129" i="3"/>
  <c r="L1580" i="3"/>
  <c r="L92" i="3"/>
  <c r="L93" i="3"/>
  <c r="L94" i="3"/>
  <c r="L95" i="3"/>
  <c r="L96" i="3"/>
  <c r="L97" i="3"/>
  <c r="L98" i="3"/>
  <c r="L485" i="3"/>
  <c r="L486" i="3"/>
  <c r="L487" i="3"/>
  <c r="L488" i="3"/>
  <c r="L489" i="3"/>
  <c r="L490" i="3"/>
  <c r="L491" i="3"/>
  <c r="L820" i="3"/>
  <c r="L821" i="3"/>
  <c r="L1130" i="3"/>
  <c r="L1131" i="3"/>
  <c r="L1274" i="3"/>
  <c r="L1275" i="3"/>
  <c r="L1276" i="3"/>
  <c r="L1277" i="3"/>
  <c r="L1278" i="3"/>
  <c r="L1279" i="3"/>
  <c r="L1280" i="3"/>
  <c r="L1281" i="3"/>
  <c r="L1581" i="3"/>
  <c r="L1582" i="3"/>
  <c r="L1676" i="3"/>
  <c r="L1856" i="3"/>
  <c r="L99" i="3"/>
  <c r="L100" i="3"/>
  <c r="L101" i="3"/>
  <c r="L492" i="3"/>
  <c r="L822" i="3"/>
  <c r="L823" i="3"/>
  <c r="L1132" i="3"/>
  <c r="L1133" i="3"/>
  <c r="L1134" i="3"/>
  <c r="L1583" i="3"/>
  <c r="L102" i="3"/>
  <c r="L103" i="3"/>
  <c r="L104" i="3"/>
  <c r="L105" i="3"/>
  <c r="L824" i="3"/>
  <c r="L825" i="3"/>
  <c r="L826" i="3"/>
  <c r="L827" i="3"/>
  <c r="L828" i="3"/>
  <c r="L829" i="3"/>
  <c r="L830" i="3"/>
  <c r="L106" i="3"/>
  <c r="L107" i="3"/>
  <c r="L831" i="3"/>
  <c r="L832" i="3"/>
  <c r="L1135" i="3"/>
  <c r="L1282" i="3"/>
  <c r="L833" i="3"/>
  <c r="L834" i="3"/>
  <c r="L1136" i="3"/>
  <c r="L1137" i="3"/>
  <c r="L108" i="3"/>
  <c r="L493" i="3"/>
  <c r="L835" i="3"/>
  <c r="L1283" i="3"/>
  <c r="L1284" i="3"/>
  <c r="L1285" i="3"/>
  <c r="L1286" i="3"/>
  <c r="L109" i="3"/>
  <c r="L836" i="3"/>
  <c r="L837" i="3"/>
  <c r="L1451" i="3"/>
  <c r="L1857" i="3"/>
  <c r="L494" i="3"/>
  <c r="L1287" i="3"/>
  <c r="L1288" i="3"/>
  <c r="L1677" i="3"/>
  <c r="L1951" i="3"/>
  <c r="L2034" i="3"/>
  <c r="L1678" i="3"/>
  <c r="L838" i="3"/>
  <c r="L110" i="3"/>
  <c r="L1138" i="3"/>
  <c r="L495" i="3"/>
  <c r="L112" i="3"/>
  <c r="L1858" i="3"/>
  <c r="L839" i="3"/>
  <c r="L114" i="3"/>
  <c r="L496" i="3"/>
  <c r="L497" i="3"/>
  <c r="L2035" i="3"/>
  <c r="L840" i="3"/>
  <c r="L841" i="3"/>
  <c r="L115" i="3"/>
  <c r="L116" i="3"/>
  <c r="L498" i="3"/>
  <c r="L117" i="3"/>
  <c r="L118" i="3"/>
  <c r="L119" i="3"/>
  <c r="L120" i="3"/>
  <c r="L121" i="3"/>
  <c r="L122" i="3"/>
  <c r="L123" i="3"/>
  <c r="L499" i="3"/>
  <c r="L1452" i="3"/>
  <c r="L500" i="3"/>
  <c r="L501" i="3"/>
  <c r="L502" i="3"/>
  <c r="L503" i="3"/>
  <c r="L2037" i="3"/>
  <c r="L2038" i="3"/>
  <c r="L1679" i="3"/>
  <c r="L125" i="3"/>
  <c r="L2040" i="3"/>
  <c r="L126" i="3"/>
  <c r="L2041" i="3"/>
  <c r="L128" i="3"/>
  <c r="L129" i="3"/>
  <c r="L132" i="3"/>
  <c r="L133" i="3"/>
  <c r="L504" i="3"/>
  <c r="L505" i="3"/>
  <c r="L506" i="3"/>
  <c r="L1140" i="3"/>
  <c r="L843" i="3"/>
  <c r="L139" i="3"/>
  <c r="L142" i="3"/>
  <c r="L144" i="3"/>
  <c r="L145" i="3"/>
  <c r="L146" i="3"/>
  <c r="L507" i="3"/>
  <c r="L508" i="3"/>
  <c r="L509" i="3"/>
  <c r="L510" i="3"/>
  <c r="L1289" i="3"/>
  <c r="L1290" i="3"/>
  <c r="L1291" i="3"/>
  <c r="L1292" i="3"/>
  <c r="L1293" i="3"/>
  <c r="L1294" i="3"/>
  <c r="L511" i="3"/>
  <c r="L147" i="3"/>
  <c r="L148" i="3"/>
  <c r="L149" i="3"/>
  <c r="L150" i="3"/>
  <c r="L151" i="3"/>
  <c r="L152" i="3"/>
  <c r="L513" i="3"/>
  <c r="L844" i="3"/>
  <c r="L1141" i="3"/>
  <c r="L153" i="3"/>
  <c r="L154" i="3"/>
  <c r="L155" i="3"/>
  <c r="L156" i="3"/>
  <c r="L157" i="3"/>
  <c r="L158" i="3"/>
  <c r="L159" i="3"/>
  <c r="L160" i="3"/>
  <c r="L161" i="3"/>
  <c r="L163" i="3"/>
  <c r="L845" i="3"/>
  <c r="L1758" i="3"/>
  <c r="L164" i="3"/>
  <c r="L1585" i="3"/>
  <c r="L1295" i="3"/>
  <c r="L1296" i="3"/>
  <c r="L166" i="3"/>
  <c r="L846" i="3"/>
  <c r="L516" i="3"/>
  <c r="L517" i="3"/>
  <c r="L168" i="3"/>
  <c r="L169" i="3"/>
  <c r="L170" i="3"/>
  <c r="L518" i="3"/>
  <c r="L519" i="3"/>
  <c r="L847" i="3"/>
  <c r="L520" i="3"/>
  <c r="L521" i="3"/>
  <c r="L848" i="3"/>
  <c r="L1453" i="3"/>
  <c r="L522" i="3"/>
  <c r="L849" i="3"/>
  <c r="L171" i="3"/>
  <c r="L523" i="3"/>
  <c r="L1142" i="3"/>
  <c r="L1143" i="3"/>
  <c r="L1144" i="3"/>
  <c r="L850" i="3"/>
  <c r="L524" i="3"/>
  <c r="L1145" i="3"/>
  <c r="L2042" i="3"/>
  <c r="L1297" i="3"/>
  <c r="L525" i="3"/>
  <c r="L172" i="3"/>
  <c r="L527" i="3"/>
  <c r="L173" i="3"/>
  <c r="L528" i="3"/>
  <c r="L529" i="3"/>
  <c r="L1680" i="3"/>
  <c r="L174" i="3"/>
  <c r="L1298" i="3"/>
  <c r="L1299" i="3"/>
  <c r="L1454" i="3"/>
  <c r="L1860" i="3"/>
  <c r="L1861" i="3"/>
  <c r="L2043" i="3"/>
  <c r="L175" i="3"/>
  <c r="L852" i="3"/>
  <c r="L1300" i="3"/>
  <c r="L530" i="3"/>
  <c r="L854" i="3"/>
  <c r="L1455" i="3"/>
  <c r="L1681" i="3"/>
  <c r="L531" i="3"/>
  <c r="L532" i="3"/>
  <c r="L855" i="3"/>
  <c r="L177" i="3"/>
  <c r="L533" i="3"/>
  <c r="L534" i="3"/>
  <c r="L856" i="3"/>
  <c r="L857" i="3"/>
  <c r="L858" i="3"/>
  <c r="L859" i="3"/>
  <c r="L1146" i="3"/>
  <c r="L1302" i="3"/>
  <c r="L1760" i="3"/>
  <c r="L180" i="3"/>
  <c r="L1458" i="3"/>
  <c r="L860" i="3"/>
  <c r="L1952" i="3"/>
  <c r="L1147" i="3"/>
  <c r="L1461" i="3"/>
  <c r="L861" i="3"/>
  <c r="L1761" i="3"/>
  <c r="L1953" i="3"/>
  <c r="L1303" i="3"/>
  <c r="L1682" i="3"/>
  <c r="L1149" i="3"/>
  <c r="L1305" i="3"/>
  <c r="L183" i="3"/>
  <c r="L862" i="3"/>
  <c r="L1763" i="3"/>
  <c r="L1150" i="3"/>
  <c r="L1586" i="3"/>
  <c r="L543" i="3"/>
  <c r="L1152" i="3"/>
  <c r="L1306" i="3"/>
  <c r="L1308" i="3"/>
  <c r="L1464" i="3"/>
  <c r="L1683" i="3"/>
  <c r="L1684" i="3"/>
  <c r="L1764" i="3"/>
  <c r="L1863" i="3"/>
  <c r="L1864" i="3"/>
  <c r="L2044" i="3"/>
  <c r="L2045" i="3"/>
  <c r="L2046" i="3"/>
  <c r="L546" i="3"/>
  <c r="L549" i="3"/>
  <c r="L863" i="3"/>
  <c r="L864" i="3"/>
  <c r="L1309" i="3"/>
  <c r="L2047" i="3"/>
  <c r="L189" i="3"/>
  <c r="L866" i="3"/>
  <c r="L1767" i="3"/>
  <c r="L1769" i="3"/>
  <c r="L1588" i="3"/>
  <c r="L867" i="3"/>
  <c r="L1770" i="3"/>
  <c r="L1771" i="3"/>
  <c r="L868" i="3"/>
  <c r="L869" i="3"/>
  <c r="L1467" i="3"/>
  <c r="L1589" i="3"/>
  <c r="L1591" i="3"/>
  <c r="L1592" i="3"/>
  <c r="L870" i="3"/>
  <c r="L1954" i="3"/>
  <c r="L431" i="3"/>
  <c r="L745" i="3"/>
  <c r="L746" i="3"/>
  <c r="L747" i="3"/>
  <c r="L1113" i="3"/>
  <c r="L1114" i="3"/>
  <c r="L1115" i="3"/>
  <c r="L1117" i="3"/>
  <c r="L1418" i="3"/>
  <c r="L1419" i="3"/>
  <c r="L1664" i="3"/>
  <c r="L1665" i="3"/>
  <c r="L2020" i="3"/>
  <c r="L432" i="3"/>
  <c r="L1666" i="3"/>
  <c r="L8" i="3"/>
  <c r="L1264" i="3"/>
  <c r="L1669" i="3"/>
  <c r="L1427" i="3"/>
  <c r="L871" i="3"/>
  <c r="L1685" i="3"/>
  <c r="L191" i="3"/>
  <c r="L872" i="3"/>
  <c r="L873" i="3"/>
  <c r="L874" i="3"/>
  <c r="L875" i="3"/>
  <c r="L876" i="3"/>
  <c r="L1470" i="3"/>
  <c r="L1471" i="3"/>
  <c r="L1472" i="3"/>
  <c r="L1473" i="3"/>
  <c r="L1311" i="3"/>
  <c r="L192" i="3"/>
  <c r="L1955" i="3"/>
  <c r="L2049" i="3"/>
  <c r="L558" i="3"/>
  <c r="L1594" i="3"/>
  <c r="L193" i="3"/>
  <c r="L560" i="3"/>
  <c r="L1474" i="3"/>
  <c r="L1475" i="3"/>
  <c r="L1476" i="3"/>
  <c r="L1477" i="3"/>
  <c r="L194" i="3"/>
  <c r="L1478" i="3"/>
  <c r="L195" i="3"/>
  <c r="L561" i="3"/>
  <c r="L196" i="3"/>
  <c r="L562" i="3"/>
  <c r="L563" i="3"/>
  <c r="L878" i="3"/>
  <c r="L879" i="3"/>
  <c r="L564" i="3"/>
  <c r="L1155" i="3"/>
  <c r="L1595" i="3"/>
  <c r="L1772" i="3"/>
  <c r="L1479" i="3"/>
  <c r="L1686" i="3"/>
  <c r="L197" i="3"/>
  <c r="L198" i="3"/>
  <c r="L1480" i="3"/>
  <c r="L565" i="3"/>
  <c r="L199" i="3"/>
  <c r="L200" i="3"/>
  <c r="L201" i="3"/>
  <c r="L202" i="3"/>
  <c r="L880" i="3"/>
  <c r="L881" i="3"/>
  <c r="L568" i="3"/>
  <c r="L569" i="3"/>
  <c r="L1156" i="3"/>
  <c r="L203" i="3"/>
  <c r="L571" i="3"/>
  <c r="L882" i="3"/>
  <c r="L205" i="3"/>
  <c r="L1597" i="3"/>
  <c r="L1313" i="3"/>
  <c r="L572" i="3"/>
  <c r="L1314" i="3"/>
  <c r="L883" i="3"/>
  <c r="L1598" i="3"/>
  <c r="L1956" i="3"/>
  <c r="L1957" i="3"/>
  <c r="L2050" i="3"/>
  <c r="L206" i="3"/>
  <c r="L2051" i="3"/>
  <c r="L2052" i="3"/>
  <c r="L2053" i="3"/>
  <c r="L208" i="3"/>
  <c r="L2054" i="3"/>
  <c r="L2055" i="3"/>
  <c r="L209" i="3"/>
  <c r="L2056" i="3"/>
  <c r="L2057" i="3"/>
  <c r="L210" i="3"/>
  <c r="L574" i="3"/>
  <c r="L1687" i="3"/>
  <c r="L575" i="3"/>
  <c r="L1866" i="3"/>
  <c r="L885" i="3"/>
  <c r="L886" i="3"/>
  <c r="L887" i="3"/>
  <c r="L1316" i="3"/>
  <c r="L1481" i="3"/>
  <c r="L1482" i="3"/>
  <c r="L1483" i="3"/>
  <c r="L1484" i="3"/>
  <c r="L1485" i="3"/>
  <c r="L1486" i="3"/>
  <c r="L1867" i="3"/>
  <c r="L1868" i="3"/>
  <c r="L1869" i="3"/>
  <c r="L1870" i="3"/>
  <c r="L212" i="3"/>
  <c r="L1317" i="3"/>
  <c r="L2058" i="3"/>
  <c r="L2059" i="3"/>
  <c r="L213" i="3"/>
  <c r="L576" i="3"/>
  <c r="L577" i="3"/>
  <c r="L578" i="3"/>
  <c r="L888" i="3"/>
  <c r="L889" i="3"/>
  <c r="L890" i="3"/>
  <c r="L891" i="3"/>
  <c r="L1487" i="3"/>
  <c r="L1488" i="3"/>
  <c r="L1489" i="3"/>
  <c r="L1773" i="3"/>
  <c r="L1871" i="3"/>
  <c r="L1872" i="3"/>
  <c r="L1958" i="3"/>
  <c r="L1959" i="3"/>
  <c r="L2064" i="3"/>
  <c r="L1490" i="3"/>
  <c r="L1491" i="3"/>
  <c r="L1774" i="3"/>
  <c r="L1775" i="3"/>
  <c r="L1776" i="3"/>
  <c r="L1960" i="3"/>
  <c r="L1961" i="3"/>
  <c r="L1962" i="3"/>
  <c r="L1963" i="3"/>
  <c r="L1964" i="3"/>
  <c r="L2060" i="3"/>
  <c r="L2061" i="3"/>
  <c r="L2062" i="3"/>
  <c r="L2063" i="3"/>
  <c r="L1873" i="3"/>
  <c r="L579" i="3"/>
  <c r="L580" i="3"/>
  <c r="L1688" i="3"/>
  <c r="L1689" i="3"/>
  <c r="L581" i="3"/>
  <c r="L582" i="3"/>
  <c r="L583" i="3"/>
  <c r="L892" i="3"/>
  <c r="L893" i="3"/>
  <c r="L894" i="3"/>
  <c r="L895" i="3"/>
  <c r="L896" i="3"/>
  <c r="L897" i="3"/>
  <c r="L1492" i="3"/>
  <c r="L1493" i="3"/>
  <c r="L1777" i="3"/>
  <c r="L1778" i="3"/>
  <c r="L1779" i="3"/>
  <c r="L1780" i="3"/>
  <c r="L1781" i="3"/>
  <c r="L585" i="3"/>
  <c r="L588" i="3"/>
  <c r="L1494" i="3"/>
  <c r="L898" i="3"/>
  <c r="L1495" i="3"/>
  <c r="L214" i="3"/>
  <c r="L216" i="3"/>
  <c r="L217" i="3"/>
  <c r="L218" i="3"/>
  <c r="L219" i="3"/>
  <c r="L220" i="3"/>
  <c r="L221" i="3"/>
  <c r="L901" i="3"/>
  <c r="L1158" i="3"/>
  <c r="L222" i="3"/>
  <c r="L223" i="3"/>
  <c r="L589" i="3"/>
  <c r="L903" i="3"/>
  <c r="L1159" i="3"/>
  <c r="L1318" i="3"/>
  <c r="L1690" i="3"/>
  <c r="L1160" i="3"/>
  <c r="L225" i="3"/>
  <c r="L1161" i="3"/>
  <c r="L226" i="3"/>
  <c r="L227" i="3"/>
  <c r="L1782" i="3"/>
  <c r="L1783" i="3"/>
  <c r="L591" i="3"/>
  <c r="L228" i="3"/>
  <c r="L229" i="3"/>
  <c r="L230" i="3"/>
  <c r="L1162" i="3"/>
  <c r="L231" i="3"/>
  <c r="L232" i="3"/>
  <c r="L592" i="3"/>
  <c r="L904" i="3"/>
  <c r="L905" i="3"/>
  <c r="L906" i="3"/>
  <c r="L907" i="3"/>
  <c r="L1163" i="3"/>
  <c r="L908" i="3"/>
  <c r="L1164" i="3"/>
  <c r="L909" i="3"/>
  <c r="L1874" i="3"/>
  <c r="L910" i="3"/>
  <c r="L1319" i="3"/>
  <c r="L233" i="3"/>
  <c r="L234" i="3"/>
  <c r="L911" i="3"/>
  <c r="L912" i="3"/>
  <c r="L1165" i="3"/>
  <c r="L1320" i="3"/>
  <c r="L1965" i="3"/>
  <c r="L1966" i="3"/>
  <c r="L1321" i="3"/>
  <c r="L1967" i="3"/>
  <c r="L2065" i="3"/>
  <c r="L1599" i="3"/>
  <c r="L2066" i="3"/>
  <c r="L1496" i="3"/>
  <c r="L1968" i="3"/>
  <c r="L913" i="3"/>
  <c r="L914" i="3"/>
  <c r="L915" i="3"/>
  <c r="L916" i="3"/>
  <c r="L917" i="3"/>
  <c r="L918" i="3"/>
  <c r="L919" i="3"/>
  <c r="L920" i="3"/>
  <c r="L1166" i="3"/>
  <c r="L1167" i="3"/>
  <c r="L1168" i="3"/>
  <c r="L1169" i="3"/>
  <c r="L1170" i="3"/>
  <c r="L1171" i="3"/>
  <c r="L1172" i="3"/>
  <c r="L1173" i="3"/>
  <c r="L1322" i="3"/>
  <c r="L1323" i="3"/>
  <c r="L1324" i="3"/>
  <c r="L1325" i="3"/>
  <c r="L1326" i="3"/>
  <c r="L1327" i="3"/>
  <c r="L1328" i="3"/>
  <c r="L1329" i="3"/>
  <c r="L1174" i="3"/>
  <c r="L1175" i="3"/>
  <c r="L1176" i="3"/>
  <c r="L1177" i="3"/>
  <c r="L1178" i="3"/>
  <c r="L1179" i="3"/>
  <c r="L1180" i="3"/>
  <c r="L1181" i="3"/>
  <c r="L1784" i="3"/>
  <c r="L1785" i="3"/>
  <c r="L1786" i="3"/>
  <c r="L1787" i="3"/>
  <c r="L1691" i="3"/>
  <c r="L1692" i="3"/>
  <c r="L1693" i="3"/>
  <c r="L1694" i="3"/>
  <c r="L1695" i="3"/>
  <c r="L1696" i="3"/>
  <c r="L1697" i="3"/>
  <c r="L1698" i="3"/>
  <c r="L1875" i="3"/>
  <c r="L1876" i="3"/>
  <c r="L1877" i="3"/>
  <c r="L1878" i="3"/>
  <c r="L1879" i="3"/>
  <c r="L1880" i="3"/>
  <c r="L1881" i="3"/>
  <c r="L1882" i="3"/>
  <c r="L1788" i="3"/>
  <c r="L1789" i="3"/>
  <c r="L1790" i="3"/>
  <c r="L1791" i="3"/>
  <c r="L1699" i="3"/>
  <c r="L1700" i="3"/>
  <c r="L1701" i="3"/>
  <c r="L1702" i="3"/>
  <c r="L1792" i="3"/>
  <c r="L1793" i="3"/>
  <c r="L1794" i="3"/>
  <c r="L1795" i="3"/>
  <c r="L1796" i="3"/>
  <c r="L1797" i="3"/>
  <c r="L1798" i="3"/>
  <c r="L1799" i="3"/>
  <c r="L1969" i="3"/>
  <c r="L1970" i="3"/>
  <c r="L1971" i="3"/>
  <c r="L1972" i="3"/>
  <c r="L1497" i="3"/>
  <c r="L1498" i="3"/>
  <c r="L1499" i="3"/>
  <c r="L1500" i="3"/>
  <c r="L1330" i="3"/>
  <c r="L1331" i="3"/>
  <c r="L1332" i="3"/>
  <c r="L1333" i="3"/>
  <c r="L1600" i="3"/>
  <c r="L1601" i="3"/>
  <c r="L1602" i="3"/>
  <c r="L1603" i="3"/>
  <c r="L1501" i="3"/>
  <c r="L1502" i="3"/>
  <c r="L1503" i="3"/>
  <c r="L1504" i="3"/>
  <c r="L1604" i="3"/>
  <c r="L1605" i="3"/>
  <c r="L1606" i="3"/>
  <c r="L1607" i="3"/>
  <c r="L593" i="3"/>
  <c r="L594" i="3"/>
  <c r="L921" i="3"/>
  <c r="L922" i="3"/>
  <c r="L1182" i="3"/>
  <c r="L1505" i="3"/>
  <c r="L1703" i="3"/>
  <c r="L1973" i="3"/>
  <c r="L1183" i="3"/>
  <c r="L236" i="3"/>
  <c r="L1506" i="3"/>
  <c r="L1184" i="3"/>
  <c r="L1704" i="3"/>
  <c r="L237" i="3"/>
  <c r="L239" i="3"/>
  <c r="L923" i="3"/>
  <c r="L1186" i="3"/>
  <c r="L1334" i="3"/>
  <c r="L1335" i="3"/>
  <c r="L1507" i="3"/>
  <c r="L1336" i="3"/>
  <c r="L2067" i="3"/>
  <c r="L924" i="3"/>
  <c r="L925" i="3"/>
  <c r="L596" i="3"/>
  <c r="L926" i="3"/>
  <c r="L597" i="3"/>
  <c r="L598" i="3"/>
  <c r="L1705" i="3"/>
  <c r="L1976" i="3"/>
  <c r="L240" i="3"/>
  <c r="L600" i="3"/>
  <c r="L927" i="3"/>
  <c r="L1187" i="3"/>
  <c r="L601" i="3"/>
  <c r="L241" i="3"/>
  <c r="L1337" i="3"/>
  <c r="L928" i="3"/>
  <c r="L602" i="3"/>
  <c r="L242" i="3"/>
  <c r="L603" i="3"/>
  <c r="L243" i="3"/>
  <c r="L244" i="3"/>
  <c r="L604" i="3"/>
  <c r="L1608" i="3"/>
  <c r="L1977" i="3"/>
  <c r="L1509" i="3"/>
  <c r="L1609" i="3"/>
  <c r="L1510" i="3"/>
  <c r="L1511" i="3"/>
  <c r="L1706" i="3"/>
  <c r="L1512" i="3"/>
  <c r="L1610" i="3"/>
  <c r="L1338" i="3"/>
  <c r="L1611" i="3"/>
  <c r="L1612" i="3"/>
  <c r="L1513" i="3"/>
  <c r="L1707" i="3"/>
  <c r="L245" i="3"/>
  <c r="L246" i="3"/>
  <c r="L607" i="3"/>
  <c r="L930" i="3"/>
  <c r="L1802" i="3"/>
  <c r="L1885" i="3"/>
  <c r="L1613" i="3"/>
  <c r="L2071" i="3"/>
  <c r="L1887" i="3"/>
  <c r="L1189" i="3"/>
  <c r="L1888" i="3"/>
  <c r="L247" i="3"/>
  <c r="L610" i="3"/>
  <c r="L1339" i="3"/>
  <c r="L1890" i="3"/>
  <c r="L613" i="3"/>
  <c r="L248" i="3"/>
  <c r="L249" i="3"/>
  <c r="L1190" i="3"/>
  <c r="L1191" i="3"/>
  <c r="L1192" i="3"/>
  <c r="L933" i="3"/>
  <c r="L614" i="3"/>
  <c r="L1891" i="3"/>
  <c r="L1708" i="3"/>
  <c r="L934" i="3"/>
  <c r="L935" i="3"/>
  <c r="L1341" i="3"/>
  <c r="L616" i="3"/>
  <c r="L936" i="3"/>
  <c r="L617" i="3"/>
  <c r="L1805" i="3"/>
  <c r="L250" i="3"/>
  <c r="L937" i="3"/>
  <c r="L938" i="3"/>
  <c r="L939" i="3"/>
  <c r="L1342" i="3"/>
  <c r="L1979" i="3"/>
  <c r="L618" i="3"/>
  <c r="L619" i="3"/>
  <c r="L620" i="3"/>
  <c r="L621" i="3"/>
  <c r="L940" i="3"/>
  <c r="L941" i="3"/>
  <c r="L944" i="3"/>
  <c r="L947" i="3"/>
  <c r="L251" i="3"/>
  <c r="L948" i="3"/>
  <c r="L1194" i="3"/>
  <c r="L1195" i="3"/>
  <c r="L1197" i="3"/>
  <c r="L1618" i="3"/>
  <c r="L1620" i="3"/>
  <c r="L1621" i="3"/>
  <c r="L1893" i="3"/>
  <c r="L1894" i="3"/>
  <c r="L1895" i="3"/>
  <c r="L1896" i="3"/>
  <c r="L254" i="3"/>
  <c r="L257" i="3"/>
  <c r="L1522" i="3"/>
  <c r="L950" i="3"/>
  <c r="L953" i="3"/>
  <c r="L632" i="3"/>
  <c r="L1524" i="3"/>
  <c r="L1710" i="3"/>
  <c r="L1713" i="3"/>
  <c r="L261" i="3"/>
  <c r="L264" i="3"/>
  <c r="L265" i="3"/>
  <c r="L635" i="3"/>
  <c r="L268" i="3"/>
  <c r="L271" i="3"/>
  <c r="L1980" i="3"/>
  <c r="L2073" i="3"/>
  <c r="L1715" i="3"/>
  <c r="L1525" i="3"/>
  <c r="L273" i="3"/>
  <c r="L956" i="3"/>
  <c r="L274" i="3"/>
  <c r="L957" i="3"/>
  <c r="L276" i="3"/>
  <c r="L277" i="3"/>
  <c r="L958" i="3"/>
  <c r="L1526" i="3"/>
  <c r="L1808" i="3"/>
  <c r="L959" i="3"/>
  <c r="L278" i="3"/>
  <c r="L1198" i="3"/>
  <c r="L279" i="3"/>
  <c r="L280" i="3"/>
  <c r="L639" i="3"/>
  <c r="L281" i="3"/>
  <c r="L282" i="3"/>
  <c r="L640" i="3"/>
  <c r="L960" i="3"/>
  <c r="L1622" i="3"/>
  <c r="L283" i="3"/>
  <c r="L961" i="3"/>
  <c r="L962" i="3"/>
  <c r="L1897" i="3"/>
  <c r="L1981" i="3"/>
  <c r="L1201" i="3"/>
  <c r="L1202" i="3"/>
  <c r="L1898" i="3"/>
  <c r="L1347" i="3"/>
  <c r="L642" i="3"/>
  <c r="L1348" i="3"/>
  <c r="L1899" i="3"/>
  <c r="L1982" i="3"/>
  <c r="L1983" i="3"/>
  <c r="L2074" i="3"/>
  <c r="L643" i="3"/>
  <c r="L645" i="3"/>
  <c r="L1349" i="3"/>
  <c r="L2075" i="3"/>
  <c r="L1530" i="3"/>
  <c r="L1624" i="3"/>
  <c r="L1203" i="3"/>
  <c r="L965" i="3"/>
  <c r="L1354" i="3"/>
  <c r="L1625" i="3"/>
  <c r="L1716" i="3"/>
  <c r="L2076" i="3"/>
  <c r="L288" i="3"/>
  <c r="L646" i="3"/>
  <c r="L964" i="3"/>
  <c r="L1204" i="3"/>
  <c r="L1205" i="3"/>
  <c r="L1206" i="3"/>
  <c r="L1350" i="3"/>
  <c r="L1531" i="3"/>
  <c r="L1900" i="3"/>
  <c r="L1984" i="3"/>
  <c r="L1351" i="3"/>
  <c r="L1352" i="3"/>
  <c r="L1355" i="3"/>
  <c r="L1809" i="3"/>
  <c r="L1901" i="3"/>
  <c r="L1902" i="3"/>
  <c r="L2078" i="3"/>
  <c r="L647" i="3"/>
  <c r="L2079" i="3"/>
  <c r="L289" i="3"/>
  <c r="L966" i="3"/>
  <c r="L2081" i="3"/>
  <c r="L2082" i="3"/>
  <c r="L1532" i="3"/>
  <c r="L1533" i="3"/>
  <c r="L967" i="3"/>
  <c r="L968" i="3"/>
  <c r="L1811" i="3"/>
  <c r="L1812" i="3"/>
  <c r="L1626" i="3"/>
  <c r="L1627" i="3"/>
  <c r="L1534" i="3"/>
  <c r="L1535" i="3"/>
  <c r="L1356" i="3"/>
  <c r="L1357" i="3"/>
  <c r="L1628" i="3"/>
  <c r="L1629" i="3"/>
  <c r="L1207" i="3"/>
  <c r="L1208" i="3"/>
  <c r="L291" i="3"/>
  <c r="L292" i="3"/>
  <c r="L648" i="3"/>
  <c r="L649" i="3"/>
  <c r="L650" i="3"/>
  <c r="L651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1718" i="3"/>
  <c r="L1719" i="3"/>
  <c r="L1720" i="3"/>
  <c r="L1721" i="3"/>
  <c r="L1722" i="3"/>
  <c r="L1723" i="3"/>
  <c r="L1724" i="3"/>
  <c r="L1725" i="3"/>
  <c r="L1903" i="3"/>
  <c r="L1904" i="3"/>
  <c r="L293" i="3"/>
  <c r="L2084" i="3"/>
  <c r="L1209" i="3"/>
  <c r="L1905" i="3"/>
  <c r="L652" i="3"/>
  <c r="L653" i="3"/>
  <c r="L983" i="3"/>
  <c r="L984" i="3"/>
  <c r="L1358" i="3"/>
  <c r="L1906" i="3"/>
  <c r="L654" i="3"/>
  <c r="L294" i="3"/>
  <c r="L295" i="3"/>
  <c r="L296" i="3"/>
  <c r="L1359" i="3"/>
  <c r="L1360" i="3"/>
  <c r="L986" i="3"/>
  <c r="L1361" i="3"/>
  <c r="L1362" i="3"/>
  <c r="L1210" i="3"/>
  <c r="L1907" i="3"/>
  <c r="L1908" i="3"/>
  <c r="L2085" i="3"/>
  <c r="L297" i="3"/>
  <c r="L298" i="3"/>
  <c r="L299" i="3"/>
  <c r="L300" i="3"/>
  <c r="L301" i="3"/>
  <c r="L655" i="3"/>
  <c r="L1726" i="3"/>
  <c r="L302" i="3"/>
  <c r="L303" i="3"/>
  <c r="L304" i="3"/>
  <c r="L1536" i="3"/>
  <c r="L2087" i="3"/>
  <c r="L2088" i="3"/>
  <c r="L305" i="3"/>
  <c r="L988" i="3"/>
  <c r="L1211" i="3"/>
  <c r="L1537" i="3"/>
  <c r="L1630" i="3"/>
  <c r="L1993" i="3"/>
  <c r="L657" i="3"/>
  <c r="L1994" i="3"/>
  <c r="L658" i="3"/>
  <c r="L989" i="3"/>
  <c r="L659" i="3"/>
  <c r="L660" i="3"/>
  <c r="L661" i="3"/>
  <c r="L990" i="3"/>
  <c r="L991" i="3"/>
  <c r="L992" i="3"/>
  <c r="L993" i="3"/>
  <c r="L994" i="3"/>
  <c r="L995" i="3"/>
  <c r="L996" i="3"/>
  <c r="L1363" i="3"/>
  <c r="L1539" i="3"/>
  <c r="L306" i="3"/>
  <c r="L1540" i="3"/>
  <c r="L1364" i="3"/>
  <c r="L662" i="3"/>
  <c r="L997" i="3"/>
  <c r="L1365" i="3"/>
  <c r="L998" i="3"/>
  <c r="L307" i="3"/>
  <c r="L1214" i="3"/>
  <c r="L1541" i="3"/>
  <c r="L1995" i="3"/>
  <c r="L1996" i="3"/>
  <c r="L999" i="3"/>
  <c r="L1000" i="3"/>
  <c r="L308" i="3"/>
  <c r="L663" i="3"/>
  <c r="L664" i="3"/>
  <c r="L1001" i="3"/>
  <c r="L1002" i="3"/>
  <c r="L309" i="3"/>
  <c r="L1003" i="3"/>
  <c r="L1004" i="3"/>
  <c r="L665" i="3"/>
  <c r="L666" i="3"/>
  <c r="L667" i="3"/>
  <c r="L310" i="3"/>
  <c r="L311" i="3"/>
  <c r="L668" i="3"/>
  <c r="L669" i="3"/>
  <c r="L670" i="3"/>
  <c r="L671" i="3"/>
  <c r="L672" i="3"/>
  <c r="L312" i="3"/>
  <c r="L1215" i="3"/>
  <c r="L1997" i="3"/>
  <c r="L2089" i="3"/>
  <c r="L2090" i="3"/>
  <c r="L2091" i="3"/>
  <c r="L314" i="3"/>
  <c r="L674" i="3"/>
  <c r="L315" i="3"/>
  <c r="L316" i="3"/>
  <c r="L1542" i="3"/>
  <c r="L675" i="3"/>
  <c r="L1366" i="3"/>
  <c r="L1909" i="3"/>
  <c r="L2092" i="3"/>
  <c r="L676" i="3"/>
  <c r="L677" i="3"/>
  <c r="L318" i="3"/>
  <c r="L319" i="3"/>
  <c r="L678" i="3"/>
  <c r="L679" i="3"/>
  <c r="L1998" i="3"/>
  <c r="L1005" i="3"/>
  <c r="L1006" i="3"/>
  <c r="L1544" i="3"/>
  <c r="L321" i="3"/>
  <c r="L322" i="3"/>
  <c r="L323" i="3"/>
  <c r="L1007" i="3"/>
  <c r="L1910" i="3"/>
  <c r="L1999" i="3"/>
  <c r="L1545" i="3"/>
  <c r="L680" i="3"/>
  <c r="L1008" i="3"/>
  <c r="L1009" i="3"/>
  <c r="L1010" i="3"/>
  <c r="L324" i="3"/>
  <c r="L1011" i="3"/>
  <c r="L1012" i="3"/>
  <c r="L1013" i="3"/>
  <c r="L1014" i="3"/>
  <c r="L1015" i="3"/>
  <c r="L1016" i="3"/>
  <c r="L2000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683" i="3"/>
  <c r="L684" i="3"/>
  <c r="L685" i="3"/>
  <c r="L686" i="3"/>
  <c r="L687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217" i="3"/>
  <c r="L1218" i="3"/>
  <c r="L1219" i="3"/>
  <c r="L1220" i="3"/>
  <c r="L1221" i="3"/>
  <c r="L1222" i="3"/>
  <c r="L1223" i="3"/>
  <c r="L1224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549" i="3"/>
  <c r="L1550" i="3"/>
  <c r="L1551" i="3"/>
  <c r="L1552" i="3"/>
  <c r="L1553" i="3"/>
  <c r="L1554" i="3"/>
  <c r="L1555" i="3"/>
  <c r="L1556" i="3"/>
  <c r="L1557" i="3"/>
  <c r="L1558" i="3"/>
  <c r="L1633" i="3"/>
  <c r="L1634" i="3"/>
  <c r="L1635" i="3"/>
  <c r="L1636" i="3"/>
  <c r="L1637" i="3"/>
  <c r="L1638" i="3"/>
  <c r="L1639" i="3"/>
  <c r="L1729" i="3"/>
  <c r="L1730" i="3"/>
  <c r="L1731" i="3"/>
  <c r="L1732" i="3"/>
  <c r="L1733" i="3"/>
  <c r="L1816" i="3"/>
  <c r="L1817" i="3"/>
  <c r="L1818" i="3"/>
  <c r="L1819" i="3"/>
  <c r="L1820" i="3"/>
  <c r="L1821" i="3"/>
  <c r="L1822" i="3"/>
  <c r="L1912" i="3"/>
  <c r="L1913" i="3"/>
  <c r="L1914" i="3"/>
  <c r="L1915" i="3"/>
  <c r="L2008" i="3"/>
  <c r="L2009" i="3"/>
  <c r="L2114" i="3"/>
  <c r="L2115" i="3"/>
  <c r="L357" i="3"/>
  <c r="L358" i="3"/>
  <c r="L359" i="3"/>
  <c r="L360" i="3"/>
  <c r="L1043" i="3"/>
  <c r="L361" i="3"/>
  <c r="L362" i="3"/>
  <c r="L363" i="3"/>
  <c r="L364" i="3"/>
  <c r="L365" i="3"/>
  <c r="L366" i="3"/>
  <c r="L688" i="3"/>
  <c r="L1044" i="3"/>
  <c r="L1045" i="3"/>
  <c r="L1046" i="3"/>
  <c r="L1225" i="3"/>
  <c r="L1226" i="3"/>
  <c r="L1227" i="3"/>
  <c r="L1228" i="3"/>
  <c r="L1229" i="3"/>
  <c r="L1230" i="3"/>
  <c r="L1231" i="3"/>
  <c r="L1232" i="3"/>
  <c r="L1387" i="3"/>
  <c r="L1388" i="3"/>
  <c r="L1389" i="3"/>
  <c r="L1390" i="3"/>
  <c r="L1559" i="3"/>
  <c r="L1560" i="3"/>
  <c r="L1561" i="3"/>
  <c r="L367" i="3"/>
  <c r="L368" i="3"/>
  <c r="L690" i="3"/>
  <c r="L692" i="3"/>
  <c r="L370" i="3"/>
  <c r="L371" i="3"/>
  <c r="L1047" i="3"/>
  <c r="L1734" i="3"/>
  <c r="L1916" i="3"/>
  <c r="L373" i="3"/>
  <c r="L693" i="3"/>
  <c r="L1048" i="3"/>
  <c r="L1049" i="3"/>
  <c r="L694" i="3"/>
  <c r="L1051" i="3"/>
  <c r="L2011" i="3"/>
  <c r="L2013" i="3"/>
  <c r="L695" i="3"/>
  <c r="L696" i="3"/>
  <c r="L1391" i="3"/>
  <c r="L1052" i="3"/>
  <c r="L1053" i="3"/>
  <c r="L1054" i="3"/>
  <c r="L1055" i="3"/>
  <c r="L1641" i="3"/>
  <c r="L1642" i="3"/>
  <c r="L1644" i="3"/>
  <c r="L1645" i="3"/>
  <c r="L1647" i="3"/>
  <c r="L2116" i="3"/>
  <c r="L2117" i="3"/>
  <c r="L2118" i="3"/>
  <c r="L697" i="3"/>
  <c r="L1056" i="3"/>
  <c r="L1057" i="3"/>
  <c r="L1058" i="3"/>
  <c r="L1823" i="3"/>
  <c r="L1824" i="3"/>
  <c r="L2014" i="3"/>
  <c r="L2010" i="3"/>
  <c r="L2119" i="3"/>
  <c r="L1234" i="3"/>
  <c r="L1059" i="3"/>
  <c r="L2120" i="3"/>
  <c r="L1564" i="3"/>
  <c r="L698" i="3"/>
  <c r="L1060" i="3"/>
  <c r="L699" i="3"/>
  <c r="L376" i="3"/>
  <c r="L1825" i="3"/>
  <c r="L1237" i="3"/>
  <c r="L377" i="3"/>
  <c r="L2121" i="3"/>
  <c r="L378" i="3"/>
  <c r="L1648" i="3"/>
  <c r="L702" i="3"/>
  <c r="L1649" i="3"/>
  <c r="L1063" i="3"/>
  <c r="L1393" i="3"/>
  <c r="L1394" i="3"/>
  <c r="L1396" i="3"/>
  <c r="L1917" i="3"/>
  <c r="L1397" i="3"/>
  <c r="L703" i="3"/>
  <c r="L1650" i="3"/>
  <c r="L1919" i="3"/>
  <c r="L1240" i="3"/>
  <c r="L1826" i="3"/>
  <c r="L2123" i="3"/>
  <c r="L705" i="3"/>
  <c r="L706" i="3"/>
  <c r="L381" i="3"/>
  <c r="L708" i="3"/>
  <c r="L709" i="3"/>
  <c r="L1400" i="3"/>
  <c r="L1569" i="3"/>
  <c r="L1651" i="3"/>
  <c r="L1652" i="3"/>
  <c r="L1827" i="3"/>
  <c r="L2126" i="3"/>
  <c r="L1243" i="3"/>
  <c r="L1244" i="3"/>
  <c r="L1653" i="3"/>
  <c r="L1245" i="3"/>
  <c r="L1246" i="3"/>
  <c r="L1080" i="3"/>
  <c r="L384" i="3"/>
  <c r="L711" i="3"/>
  <c r="L1737" i="3"/>
  <c r="L1828" i="3"/>
  <c r="L1081" i="3"/>
  <c r="L712" i="3"/>
  <c r="L1920" i="3"/>
  <c r="L1403" i="3"/>
  <c r="L1404" i="3"/>
  <c r="L1247" i="3"/>
  <c r="L713" i="3"/>
  <c r="L385" i="3"/>
  <c r="L1248" i="3"/>
  <c r="L1406" i="3"/>
  <c r="L1829" i="3"/>
  <c r="L1921" i="3"/>
  <c r="L1922" i="3"/>
  <c r="L714" i="3"/>
  <c r="L715" i="3"/>
  <c r="L1249" i="3"/>
  <c r="L1407" i="3"/>
  <c r="L1570" i="3"/>
  <c r="L1571" i="3"/>
  <c r="L1572" i="3"/>
  <c r="L1082" i="3"/>
  <c r="L1083" i="3"/>
  <c r="L387" i="3"/>
  <c r="L388" i="3"/>
  <c r="L1741" i="3"/>
  <c r="L1084" i="3"/>
  <c r="L1923" i="3"/>
  <c r="L1654" i="3"/>
  <c r="L717" i="3"/>
  <c r="L1924" i="3"/>
  <c r="L1925" i="3"/>
  <c r="L1926" i="3"/>
  <c r="L1927" i="3"/>
  <c r="L1928" i="3"/>
  <c r="L1929" i="3"/>
  <c r="L1830" i="3"/>
  <c r="L1930" i="3"/>
  <c r="L389" i="3"/>
  <c r="L718" i="3"/>
  <c r="L1085" i="3"/>
  <c r="L390" i="3"/>
  <c r="L1250" i="3"/>
  <c r="L1251" i="3"/>
  <c r="L1252" i="3"/>
  <c r="L391" i="3"/>
  <c r="L1086" i="3"/>
  <c r="L392" i="3"/>
  <c r="L720" i="3"/>
  <c r="L1087" i="3"/>
  <c r="L1088" i="3"/>
  <c r="L1253" i="3"/>
  <c r="L1254" i="3"/>
  <c r="L1573" i="3"/>
  <c r="L1574" i="3"/>
  <c r="L1931" i="3"/>
  <c r="L1932" i="3"/>
  <c r="L2016" i="3"/>
  <c r="L2127" i="3"/>
  <c r="L2128" i="3"/>
  <c r="L393" i="3"/>
  <c r="L394" i="3"/>
  <c r="L395" i="3"/>
  <c r="L1409" i="3"/>
  <c r="L1410" i="3"/>
  <c r="L721" i="3"/>
  <c r="L722" i="3"/>
  <c r="L396" i="3"/>
  <c r="L397" i="3"/>
  <c r="L1933" i="3"/>
  <c r="L1655" i="3"/>
  <c r="L1255" i="3"/>
  <c r="L1256" i="3"/>
  <c r="L1257" i="3"/>
  <c r="L1656" i="3"/>
  <c r="L1575" i="3"/>
  <c r="L1258" i="3"/>
  <c r="L1740" i="3"/>
  <c r="L723" i="3"/>
  <c r="L724" i="3"/>
  <c r="L1831" i="3"/>
  <c r="L398" i="3"/>
  <c r="L399" i="3"/>
  <c r="L1089" i="3"/>
  <c r="L1090" i="3"/>
  <c r="L1091" i="3"/>
  <c r="L1657" i="3"/>
  <c r="L1658" i="3"/>
  <c r="L1659" i="3"/>
  <c r="L400" i="3"/>
  <c r="L1832" i="3"/>
  <c r="L1833" i="3"/>
  <c r="L1834" i="3"/>
  <c r="L401" i="3"/>
  <c r="L402" i="3"/>
  <c r="L1660" i="3"/>
  <c r="L1661" i="3"/>
  <c r="L725" i="3"/>
  <c r="L1092" i="3"/>
  <c r="L1093" i="3"/>
  <c r="L726" i="3"/>
  <c r="L727" i="3"/>
  <c r="L728" i="3"/>
  <c r="L729" i="3"/>
  <c r="L730" i="3"/>
  <c r="L403" i="3"/>
  <c r="L1094" i="3"/>
  <c r="L1095" i="3"/>
  <c r="L1096" i="3"/>
  <c r="L1835" i="3"/>
  <c r="L1836" i="3"/>
  <c r="L1934" i="3"/>
  <c r="L1935" i="3"/>
  <c r="L1936" i="3"/>
  <c r="L731" i="3"/>
  <c r="L1411" i="3"/>
  <c r="L1412" i="3"/>
  <c r="L1413" i="3"/>
  <c r="L1097" i="3"/>
  <c r="L1259" i="3"/>
  <c r="L404" i="3"/>
  <c r="L405" i="3"/>
  <c r="L406" i="3"/>
  <c r="L2129" i="3"/>
  <c r="L1098" i="3"/>
  <c r="L1099" i="3"/>
  <c r="L2130" i="3"/>
  <c r="L1100" i="3"/>
  <c r="L1742" i="3"/>
  <c r="L2131" i="3"/>
  <c r="L2017" i="3"/>
  <c r="L407" i="3"/>
  <c r="L408" i="3"/>
  <c r="L732" i="3"/>
  <c r="L733" i="3"/>
  <c r="L409" i="3"/>
  <c r="L1101" i="3"/>
  <c r="L734" i="3"/>
  <c r="L1414" i="3"/>
  <c r="L1415" i="3"/>
  <c r="L410" i="3"/>
  <c r="L735" i="3"/>
  <c r="L736" i="3"/>
  <c r="L1416" i="3"/>
  <c r="L411" i="3"/>
  <c r="L412" i="3"/>
  <c r="L413" i="3"/>
  <c r="L414" i="3"/>
  <c r="L415" i="3"/>
  <c r="L416" i="3"/>
  <c r="L417" i="3"/>
  <c r="L1102" i="3"/>
  <c r="L1103" i="3"/>
  <c r="L418" i="3"/>
  <c r="L1104" i="3"/>
  <c r="L419" i="3"/>
  <c r="L420" i="3"/>
  <c r="L421" i="3"/>
  <c r="L422" i="3"/>
  <c r="L423" i="3"/>
  <c r="L424" i="3"/>
  <c r="L737" i="3"/>
  <c r="L1105" i="3"/>
  <c r="L1417" i="3"/>
  <c r="L1576" i="3"/>
  <c r="L1743" i="3"/>
  <c r="L1744" i="3"/>
  <c r="L1745" i="3"/>
  <c r="L1746" i="3"/>
  <c r="L738" i="3"/>
  <c r="L1106" i="3"/>
  <c r="L1260" i="3"/>
  <c r="L1747" i="3"/>
  <c r="L2018" i="3"/>
  <c r="L1837" i="3"/>
  <c r="L425" i="3"/>
  <c r="L1107" i="3"/>
  <c r="L1108" i="3"/>
  <c r="L1109" i="3"/>
  <c r="L1110" i="3"/>
  <c r="L1111" i="3"/>
  <c r="L1662" i="3"/>
  <c r="L739" i="3"/>
  <c r="L740" i="3"/>
  <c r="L741" i="3"/>
  <c r="L742" i="3"/>
  <c r="L1261" i="3"/>
  <c r="L426" i="3"/>
  <c r="L427" i="3"/>
  <c r="L428" i="3"/>
  <c r="L429" i="3"/>
  <c r="L743" i="3"/>
  <c r="L2132" i="3"/>
  <c r="L430" i="3"/>
  <c r="L2133" i="3"/>
  <c r="L211" i="3"/>
  <c r="L884" i="3"/>
  <c r="L1345" i="3"/>
  <c r="L1623" i="3"/>
  <c r="L285" i="3"/>
  <c r="L286" i="3"/>
  <c r="L1346" i="3"/>
  <c r="L1367" i="3"/>
  <c r="L325" i="3"/>
  <c r="L326" i="3"/>
  <c r="L327" i="3"/>
  <c r="L328" i="3"/>
  <c r="L329" i="3"/>
  <c r="L330" i="3"/>
  <c r="L331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001" i="3"/>
  <c r="L2002" i="3"/>
  <c r="L2003" i="3"/>
  <c r="L2004" i="3"/>
  <c r="L2005" i="3"/>
  <c r="L2006" i="3"/>
  <c r="L681" i="3"/>
  <c r="L2112" i="3"/>
  <c r="L2007" i="3"/>
  <c r="L332" i="3"/>
  <c r="L333" i="3"/>
  <c r="L335" i="3"/>
  <c r="L336" i="3"/>
  <c r="L1911" i="3"/>
  <c r="L1814" i="3"/>
  <c r="L682" i="3"/>
  <c r="L1017" i="3"/>
  <c r="L1018" i="3"/>
  <c r="L1547" i="3"/>
  <c r="L1727" i="3"/>
  <c r="L1548" i="3"/>
  <c r="L1728" i="3"/>
  <c r="L2019" i="3"/>
  <c r="L1838" i="3"/>
  <c r="L1839" i="3"/>
  <c r="L2134" i="3"/>
  <c r="L1937" i="3"/>
  <c r="L1112" i="3"/>
  <c r="L1577" i="3"/>
  <c r="L1938" i="3"/>
  <c r="L1663" i="3"/>
  <c r="L12" i="3"/>
  <c r="M9" i="1"/>
  <c r="M2181" i="1"/>
  <c r="M1297" i="1"/>
  <c r="M1525" i="1"/>
  <c r="M1724" i="1"/>
  <c r="M2045" i="1"/>
  <c r="M464" i="1"/>
  <c r="M2370" i="1"/>
  <c r="M858" i="1"/>
  <c r="M859" i="1"/>
  <c r="M2046" i="1"/>
  <c r="M2047" i="1"/>
  <c r="M2473" i="1"/>
  <c r="M2474" i="1"/>
  <c r="M1526" i="1"/>
  <c r="M860" i="1"/>
  <c r="M2475" i="1"/>
  <c r="M861" i="1"/>
  <c r="M1725" i="1"/>
  <c r="M2476" i="1"/>
  <c r="M2182" i="1"/>
  <c r="M465" i="1"/>
  <c r="M1299" i="1"/>
  <c r="M2183" i="1"/>
  <c r="M2477" i="1"/>
  <c r="M1300" i="1"/>
  <c r="M2558" i="1"/>
  <c r="M1527" i="1"/>
  <c r="M2184" i="1"/>
  <c r="M2478" i="1"/>
  <c r="M1301" i="1"/>
  <c r="M2048" i="1"/>
  <c r="M864" i="1"/>
  <c r="M865" i="1"/>
  <c r="M866" i="1"/>
  <c r="M1302" i="1"/>
  <c r="M1303" i="1"/>
  <c r="M1528" i="1"/>
  <c r="M1726" i="1"/>
  <c r="M1727" i="1"/>
  <c r="M468" i="1"/>
  <c r="M469" i="1"/>
  <c r="M1728" i="1"/>
  <c r="M1304" i="1"/>
  <c r="M1298" i="1" s="1"/>
  <c r="M14" i="1"/>
  <c r="M470" i="1"/>
  <c r="M1305" i="1"/>
  <c r="M867" i="1"/>
  <c r="M15" i="1"/>
  <c r="M2185" i="1"/>
  <c r="M2186" i="1"/>
  <c r="M2049" i="1"/>
  <c r="M2187" i="1"/>
  <c r="M2188" i="1"/>
  <c r="M2189" i="1"/>
  <c r="M16" i="1"/>
  <c r="M10" i="1" s="1"/>
  <c r="M17" i="1"/>
  <c r="M2050" i="1"/>
  <c r="M1729" i="1"/>
  <c r="M472" i="1"/>
  <c r="M473" i="1"/>
  <c r="M467" i="1" s="1"/>
  <c r="M868" i="1"/>
  <c r="M19" i="1"/>
  <c r="M474" i="1"/>
  <c r="M475" i="1"/>
  <c r="M20" i="1"/>
  <c r="M869" i="1"/>
  <c r="M2190" i="1"/>
  <c r="M1529" i="1"/>
  <c r="M2191" i="1"/>
  <c r="M1530" i="1"/>
  <c r="M2480" i="1"/>
  <c r="M476" i="1"/>
  <c r="M21" i="1"/>
  <c r="M22" i="1"/>
  <c r="M478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870" i="1"/>
  <c r="M871" i="1"/>
  <c r="M872" i="1"/>
  <c r="M42" i="1"/>
  <c r="M1531" i="1"/>
  <c r="M43" i="1"/>
  <c r="M873" i="1"/>
  <c r="M1306" i="1"/>
  <c r="M874" i="1"/>
  <c r="M875" i="1"/>
  <c r="M1730" i="1"/>
  <c r="M1731" i="1"/>
  <c r="M479" i="1"/>
  <c r="M1307" i="1"/>
  <c r="M45" i="1"/>
  <c r="M877" i="1"/>
  <c r="M1308" i="1"/>
  <c r="M1309" i="1"/>
  <c r="M46" i="1"/>
  <c r="M878" i="1"/>
  <c r="M1732" i="1"/>
  <c r="M1310" i="1"/>
  <c r="M1733" i="1"/>
  <c r="M2051" i="1"/>
  <c r="M1311" i="1"/>
  <c r="M1532" i="1"/>
  <c r="M1533" i="1"/>
  <c r="M1734" i="1"/>
  <c r="M480" i="1"/>
  <c r="M2192" i="1"/>
  <c r="M1735" i="1"/>
  <c r="M1736" i="1"/>
  <c r="M879" i="1"/>
  <c r="M481" i="1"/>
  <c r="M47" i="1"/>
  <c r="M482" i="1"/>
  <c r="M48" i="1"/>
  <c r="M1737" i="1"/>
  <c r="M880" i="1"/>
  <c r="M2372" i="1"/>
  <c r="M2481" i="1"/>
  <c r="M483" i="1"/>
  <c r="M881" i="1"/>
  <c r="M1534" i="1"/>
  <c r="M2482" i="1"/>
  <c r="M2052" i="1"/>
  <c r="M2053" i="1"/>
  <c r="M2054" i="1"/>
  <c r="M484" i="1"/>
  <c r="M2483" i="1"/>
  <c r="M49" i="1"/>
  <c r="M50" i="1"/>
  <c r="M51" i="1"/>
  <c r="M52" i="1"/>
  <c r="M53" i="1"/>
  <c r="M54" i="1"/>
  <c r="M55" i="1"/>
  <c r="M56" i="1"/>
  <c r="M57" i="1"/>
  <c r="M58" i="1"/>
  <c r="M59" i="1"/>
  <c r="M60" i="1"/>
  <c r="M485" i="1"/>
  <c r="M882" i="1"/>
  <c r="M883" i="1"/>
  <c r="M884" i="1"/>
  <c r="M885" i="1"/>
  <c r="M886" i="1"/>
  <c r="M887" i="1"/>
  <c r="M1535" i="1"/>
  <c r="M1738" i="1"/>
  <c r="M2193" i="1"/>
  <c r="M2194" i="1"/>
  <c r="M486" i="1"/>
  <c r="M487" i="1"/>
  <c r="M488" i="1"/>
  <c r="M489" i="1"/>
  <c r="M490" i="1"/>
  <c r="M491" i="1"/>
  <c r="M2484" i="1"/>
  <c r="M1313" i="1"/>
  <c r="M888" i="1"/>
  <c r="M889" i="1"/>
  <c r="M890" i="1"/>
  <c r="M1314" i="1"/>
  <c r="M2562" i="1"/>
  <c r="M492" i="1"/>
  <c r="M61" i="1"/>
  <c r="M1315" i="1"/>
  <c r="M62" i="1"/>
  <c r="M891" i="1"/>
  <c r="M892" i="1"/>
  <c r="M63" i="1"/>
  <c r="M1316" i="1"/>
  <c r="M64" i="1"/>
  <c r="M493" i="1"/>
  <c r="M1317" i="1"/>
  <c r="M1319" i="1"/>
  <c r="M1320" i="1"/>
  <c r="M894" i="1"/>
  <c r="M895" i="1"/>
  <c r="M2055" i="1"/>
  <c r="M2056" i="1"/>
  <c r="M2057" i="1"/>
  <c r="M2058" i="1"/>
  <c r="M494" i="1"/>
  <c r="M1321" i="1"/>
  <c r="M1322" i="1"/>
  <c r="M1925" i="1"/>
  <c r="M2059" i="1"/>
  <c r="M2060" i="1"/>
  <c r="M2061" i="1"/>
  <c r="M2062" i="1"/>
  <c r="M1739" i="1"/>
  <c r="M1926" i="1"/>
  <c r="M2063" i="1"/>
  <c r="M2064" i="1"/>
  <c r="M2065" i="1"/>
  <c r="M495" i="1"/>
  <c r="M496" i="1"/>
  <c r="M497" i="1"/>
  <c r="M1323" i="1"/>
  <c r="M498" i="1"/>
  <c r="M499" i="1"/>
  <c r="M2373" i="1"/>
  <c r="M2374" i="1"/>
  <c r="M2195" i="1"/>
  <c r="M2196" i="1"/>
  <c r="M2197" i="1"/>
  <c r="M2375" i="1"/>
  <c r="M2376" i="1"/>
  <c r="M896" i="1"/>
  <c r="M897" i="1"/>
  <c r="M500" i="1"/>
  <c r="M1740" i="1"/>
  <c r="M2198" i="1"/>
  <c r="M501" i="1"/>
  <c r="M898" i="1"/>
  <c r="M1536" i="1"/>
  <c r="M1537" i="1"/>
  <c r="M2199" i="1"/>
  <c r="M2200" i="1"/>
  <c r="M2378" i="1"/>
  <c r="M502" i="1"/>
  <c r="M2379" i="1"/>
  <c r="M2486" i="1"/>
  <c r="M503" i="1"/>
  <c r="M900" i="1"/>
  <c r="M504" i="1"/>
  <c r="M1741" i="1"/>
  <c r="M67" i="1"/>
  <c r="M68" i="1"/>
  <c r="M69" i="1"/>
  <c r="M70" i="1"/>
  <c r="M901" i="1"/>
  <c r="M2381" i="1"/>
  <c r="M2066" i="1"/>
  <c r="M505" i="1"/>
  <c r="M1538" i="1"/>
  <c r="M73" i="1"/>
  <c r="M506" i="1"/>
  <c r="M902" i="1"/>
  <c r="M74" i="1"/>
  <c r="M507" i="1"/>
  <c r="M508" i="1"/>
  <c r="M1325" i="1"/>
  <c r="M1326" i="1"/>
  <c r="M2563" i="1"/>
  <c r="M2201" i="1"/>
  <c r="M2202" i="1"/>
  <c r="M903" i="1"/>
  <c r="M904" i="1"/>
  <c r="M1327" i="1"/>
  <c r="M75" i="1"/>
  <c r="M76" i="1"/>
  <c r="M509" i="1"/>
  <c r="M906" i="1"/>
  <c r="M510" i="1"/>
  <c r="M1539" i="1"/>
  <c r="M907" i="1"/>
  <c r="M77" i="1"/>
  <c r="M71" i="1" s="1"/>
  <c r="M1927" i="1"/>
  <c r="M908" i="1"/>
  <c r="M1328" i="1"/>
  <c r="M1540" i="1"/>
  <c r="M2203" i="1"/>
  <c r="M2204" i="1"/>
  <c r="M1329" i="1"/>
  <c r="M909" i="1"/>
  <c r="M911" i="1"/>
  <c r="M2205" i="1"/>
  <c r="M79" i="1"/>
  <c r="M912" i="1"/>
  <c r="M1542" i="1"/>
  <c r="M1543" i="1"/>
  <c r="M1544" i="1"/>
  <c r="M1545" i="1"/>
  <c r="M2067" i="1"/>
  <c r="M2068" i="1"/>
  <c r="M913" i="1"/>
  <c r="M1330" i="1"/>
  <c r="M1324" i="1" s="1"/>
  <c r="M80" i="1"/>
  <c r="M915" i="1"/>
  <c r="M917" i="1"/>
  <c r="M918" i="1"/>
  <c r="M1928" i="1"/>
  <c r="M2382" i="1"/>
  <c r="M2487" i="1"/>
  <c r="M2564" i="1"/>
  <c r="M919" i="1"/>
  <c r="M81" i="1"/>
  <c r="M82" i="1"/>
  <c r="M1742" i="1"/>
  <c r="M83" i="1"/>
  <c r="M1929" i="1"/>
  <c r="M511" i="1"/>
  <c r="M512" i="1"/>
  <c r="M513" i="1"/>
  <c r="M514" i="1"/>
  <c r="M515" i="1"/>
  <c r="M1930" i="1"/>
  <c r="M1924" i="1" s="1"/>
  <c r="M85" i="1"/>
  <c r="M88" i="1"/>
  <c r="M94" i="1"/>
  <c r="M95" i="1"/>
  <c r="M96" i="1"/>
  <c r="M97" i="1"/>
  <c r="M516" i="1"/>
  <c r="M924" i="1"/>
  <c r="M925" i="1"/>
  <c r="M926" i="1"/>
  <c r="M920" i="1" s="1"/>
  <c r="M927" i="1"/>
  <c r="M921" i="1" s="1"/>
  <c r="M928" i="1"/>
  <c r="M922" i="1" s="1"/>
  <c r="M1746" i="1"/>
  <c r="M1747" i="1"/>
  <c r="M2206" i="1"/>
  <c r="M2383" i="1"/>
  <c r="M2384" i="1"/>
  <c r="M2385" i="1"/>
  <c r="M2386" i="1"/>
  <c r="M98" i="1"/>
  <c r="M99" i="1"/>
  <c r="M93" i="1" s="1"/>
  <c r="M100" i="1"/>
  <c r="M519" i="1"/>
  <c r="M930" i="1"/>
  <c r="M1334" i="1"/>
  <c r="M2069" i="1"/>
  <c r="M2208" i="1"/>
  <c r="M2209" i="1"/>
  <c r="M2387" i="1"/>
  <c r="M2388" i="1"/>
  <c r="M931" i="1"/>
  <c r="M932" i="1"/>
  <c r="M933" i="1"/>
  <c r="M1335" i="1"/>
  <c r="M1336" i="1"/>
  <c r="M1548" i="1"/>
  <c r="M1932" i="1"/>
  <c r="M1933" i="1"/>
  <c r="M1934" i="1"/>
  <c r="M1935" i="1"/>
  <c r="M1936" i="1"/>
  <c r="M2070" i="1"/>
  <c r="M2071" i="1"/>
  <c r="M2072" i="1"/>
  <c r="M2210" i="1"/>
  <c r="M2389" i="1"/>
  <c r="M2488" i="1"/>
  <c r="M2489" i="1"/>
  <c r="M520" i="1"/>
  <c r="M521" i="1"/>
  <c r="M934" i="1"/>
  <c r="M1752" i="1"/>
  <c r="M2073" i="1"/>
  <c r="M2211" i="1"/>
  <c r="M2212" i="1"/>
  <c r="M2214" i="1"/>
  <c r="M2215" i="1"/>
  <c r="M2390" i="1"/>
  <c r="M2391" i="1"/>
  <c r="M101" i="1"/>
  <c r="M102" i="1"/>
  <c r="M103" i="1"/>
  <c r="M104" i="1"/>
  <c r="M105" i="1"/>
  <c r="M522" i="1"/>
  <c r="M106" i="1"/>
  <c r="M524" i="1"/>
  <c r="M518" i="1" s="1"/>
  <c r="M1337" i="1"/>
  <c r="M1338" i="1"/>
  <c r="M1332" i="1" s="1"/>
  <c r="M1937" i="1"/>
  <c r="M2217" i="1"/>
  <c r="M945" i="1"/>
  <c r="M939" i="1" s="1"/>
  <c r="M112" i="1"/>
  <c r="M949" i="1"/>
  <c r="M116" i="1"/>
  <c r="M110" i="1" s="1"/>
  <c r="M530" i="1"/>
  <c r="M2075" i="1"/>
  <c r="M117" i="1"/>
  <c r="M111" i="1" s="1"/>
  <c r="M118" i="1"/>
  <c r="M1339" i="1"/>
  <c r="M1340" i="1"/>
  <c r="M2565" i="1"/>
  <c r="M531" i="1"/>
  <c r="M525" i="1" s="1"/>
  <c r="M121" i="1"/>
  <c r="M122" i="1"/>
  <c r="M123" i="1"/>
  <c r="M532" i="1"/>
  <c r="M526" i="1" s="1"/>
  <c r="M1342" i="1"/>
  <c r="M1343" i="1"/>
  <c r="M1753" i="1"/>
  <c r="M2218" i="1"/>
  <c r="M2392" i="1"/>
  <c r="M533" i="1"/>
  <c r="M534" i="1"/>
  <c r="M2219" i="1"/>
  <c r="M2490" i="1"/>
  <c r="M2077" i="1"/>
  <c r="M1344" i="1"/>
  <c r="M1345" i="1"/>
  <c r="M536" i="1"/>
  <c r="M126" i="1"/>
  <c r="M127" i="1"/>
  <c r="M951" i="1"/>
  <c r="M1346" i="1"/>
  <c r="M128" i="1"/>
  <c r="M2393" i="1"/>
  <c r="M2394" i="1"/>
  <c r="M2491" i="1"/>
  <c r="M2567" i="1"/>
  <c r="M952" i="1"/>
  <c r="M946" i="1" s="1"/>
  <c r="M132" i="1"/>
  <c r="M1754" i="1"/>
  <c r="M1748" i="1" s="1"/>
  <c r="M537" i="1"/>
  <c r="M133" i="1"/>
  <c r="M134" i="1"/>
  <c r="M538" i="1"/>
  <c r="M955" i="1"/>
  <c r="M539" i="1"/>
  <c r="M540" i="1"/>
  <c r="M136" i="1"/>
  <c r="M137" i="1"/>
  <c r="M543" i="1"/>
  <c r="M2078" i="1"/>
  <c r="M544" i="1"/>
  <c r="M545" i="1"/>
  <c r="M546" i="1"/>
  <c r="M547" i="1"/>
  <c r="M548" i="1"/>
  <c r="M1565" i="1"/>
  <c r="M1566" i="1"/>
  <c r="M1560" i="1" s="1"/>
  <c r="M1554" i="1" s="1"/>
  <c r="M1755" i="1"/>
  <c r="M1756" i="1"/>
  <c r="M2080" i="1"/>
  <c r="M2074" i="1" s="1"/>
  <c r="M139" i="1"/>
  <c r="M1939" i="1"/>
  <c r="M1940" i="1"/>
  <c r="M957" i="1"/>
  <c r="M958" i="1"/>
  <c r="M959" i="1"/>
  <c r="M961" i="1"/>
  <c r="M962" i="1"/>
  <c r="M1349" i="1"/>
  <c r="M2082" i="1"/>
  <c r="M2076" i="1" s="1"/>
  <c r="M1569" i="1"/>
  <c r="M2568" i="1"/>
  <c r="M1570" i="1"/>
  <c r="M549" i="1"/>
  <c r="M550" i="1"/>
  <c r="M963" i="1"/>
  <c r="M964" i="1"/>
  <c r="M2569" i="1"/>
  <c r="M1757" i="1"/>
  <c r="M141" i="1"/>
  <c r="M142" i="1"/>
  <c r="M143" i="1"/>
  <c r="M551" i="1"/>
  <c r="M1350" i="1"/>
  <c r="M965" i="1"/>
  <c r="M144" i="1"/>
  <c r="M145" i="1"/>
  <c r="M146" i="1"/>
  <c r="M552" i="1"/>
  <c r="M553" i="1"/>
  <c r="M1571" i="1"/>
  <c r="M1758" i="1"/>
  <c r="M147" i="1"/>
  <c r="M148" i="1"/>
  <c r="M554" i="1"/>
  <c r="M149" i="1"/>
  <c r="M150" i="1"/>
  <c r="M555" i="1"/>
  <c r="M556" i="1"/>
  <c r="M966" i="1"/>
  <c r="M967" i="1"/>
  <c r="M1351" i="1"/>
  <c r="M1352" i="1"/>
  <c r="M1759" i="1"/>
  <c r="M1760" i="1"/>
  <c r="M1761" i="1"/>
  <c r="M1762" i="1"/>
  <c r="M1763" i="1"/>
  <c r="M2223" i="1"/>
  <c r="M2224" i="1"/>
  <c r="M2396" i="1"/>
  <c r="M2492" i="1"/>
  <c r="M2493" i="1"/>
  <c r="M151" i="1"/>
  <c r="M152" i="1"/>
  <c r="M153" i="1"/>
  <c r="M154" i="1"/>
  <c r="M155" i="1"/>
  <c r="M557" i="1"/>
  <c r="M558" i="1"/>
  <c r="M156" i="1"/>
  <c r="M157" i="1"/>
  <c r="M158" i="1"/>
  <c r="M559" i="1"/>
  <c r="M160" i="1"/>
  <c r="M968" i="1"/>
  <c r="M560" i="1"/>
  <c r="M561" i="1"/>
  <c r="M969" i="1"/>
  <c r="M562" i="1"/>
  <c r="M563" i="1"/>
  <c r="M970" i="1"/>
  <c r="M2570" i="1"/>
  <c r="M564" i="1"/>
  <c r="M565" i="1"/>
  <c r="M2571" i="1"/>
  <c r="M566" i="1"/>
  <c r="M567" i="1"/>
  <c r="M568" i="1"/>
  <c r="M1353" i="1"/>
  <c r="M1943" i="1"/>
  <c r="M163" i="1"/>
  <c r="M569" i="1"/>
  <c r="M570" i="1"/>
  <c r="M1574" i="1"/>
  <c r="M164" i="1"/>
  <c r="M1575" i="1"/>
  <c r="M1764" i="1"/>
  <c r="M1765" i="1"/>
  <c r="M2397" i="1"/>
  <c r="M2494" i="1"/>
  <c r="M2495" i="1"/>
  <c r="M166" i="1"/>
  <c r="M571" i="1"/>
  <c r="M572" i="1"/>
  <c r="M573" i="1"/>
  <c r="M574" i="1"/>
  <c r="M575" i="1"/>
  <c r="M971" i="1"/>
  <c r="M972" i="1"/>
  <c r="M973" i="1"/>
  <c r="M1354" i="1"/>
  <c r="M1355" i="1"/>
  <c r="M1576" i="1"/>
  <c r="M2083" i="1"/>
  <c r="M2084" i="1"/>
  <c r="M2496" i="1"/>
  <c r="M974" i="1"/>
  <c r="M975" i="1"/>
  <c r="M976" i="1"/>
  <c r="M576" i="1"/>
  <c r="M577" i="1"/>
  <c r="M980" i="1"/>
  <c r="M2225" i="1"/>
  <c r="M2398" i="1"/>
  <c r="M981" i="1"/>
  <c r="M1357" i="1"/>
  <c r="M1358" i="1"/>
  <c r="M982" i="1"/>
  <c r="M169" i="1"/>
  <c r="M983" i="1"/>
  <c r="M977" i="1" s="1"/>
  <c r="M578" i="1"/>
  <c r="M1766" i="1"/>
  <c r="M986" i="1"/>
  <c r="M2086" i="1"/>
  <c r="M1360" i="1"/>
  <c r="M579" i="1"/>
  <c r="M170" i="1"/>
  <c r="M171" i="1"/>
  <c r="M580" i="1"/>
  <c r="M581" i="1"/>
  <c r="M582" i="1"/>
  <c r="M583" i="1"/>
  <c r="M584" i="1"/>
  <c r="M172" i="1"/>
  <c r="M987" i="1"/>
  <c r="M2399" i="1"/>
  <c r="M2226" i="1"/>
  <c r="M2221" i="1" s="1"/>
  <c r="M988" i="1"/>
  <c r="M173" i="1"/>
  <c r="M1945" i="1"/>
  <c r="M2228" i="1"/>
  <c r="M1364" i="1"/>
  <c r="M2400" i="1"/>
  <c r="M989" i="1"/>
  <c r="M2229" i="1"/>
  <c r="M990" i="1"/>
  <c r="M1366" i="1"/>
  <c r="M991" i="1"/>
  <c r="M1367" i="1"/>
  <c r="M1361" i="1" s="1"/>
  <c r="M185" i="1"/>
  <c r="M187" i="1"/>
  <c r="M2243" i="1"/>
  <c r="M190" i="1"/>
  <c r="M191" i="1"/>
  <c r="M192" i="1"/>
  <c r="M193" i="1"/>
  <c r="M1007" i="1"/>
  <c r="M1008" i="1"/>
  <c r="M585" i="1"/>
  <c r="M174" i="1"/>
  <c r="M175" i="1"/>
  <c r="M2230" i="1"/>
  <c r="M176" i="1"/>
  <c r="M177" i="1"/>
  <c r="M2231" i="1"/>
  <c r="M1368" i="1"/>
  <c r="M1362" i="1" s="1"/>
  <c r="M992" i="1"/>
  <c r="M1769" i="1"/>
  <c r="M2573" i="1"/>
  <c r="M2498" i="1"/>
  <c r="M2499" i="1"/>
  <c r="M2232" i="1"/>
  <c r="M2500" i="1"/>
  <c r="M1372" i="1"/>
  <c r="M178" i="1"/>
  <c r="M586" i="1"/>
  <c r="M993" i="1"/>
  <c r="M994" i="1"/>
  <c r="M1581" i="1"/>
  <c r="M179" i="1"/>
  <c r="M995" i="1"/>
  <c r="M1949" i="1"/>
  <c r="M2233" i="1"/>
  <c r="M2574" i="1"/>
  <c r="M2575" i="1"/>
  <c r="M2576" i="1"/>
  <c r="M2577" i="1"/>
  <c r="M181" i="1"/>
  <c r="M1950" i="1"/>
  <c r="M1944" i="1" s="1"/>
  <c r="M1938" i="1" s="1"/>
  <c r="M996" i="1"/>
  <c r="M997" i="1"/>
  <c r="M998" i="1"/>
  <c r="M2403" i="1"/>
  <c r="M999" i="1"/>
  <c r="M182" i="1"/>
  <c r="M183" i="1"/>
  <c r="M587" i="1"/>
  <c r="M588" i="1"/>
  <c r="M589" i="1"/>
  <c r="M590" i="1"/>
  <c r="M1000" i="1"/>
  <c r="M1001" i="1"/>
  <c r="M1002" i="1"/>
  <c r="M1003" i="1"/>
  <c r="M1373" i="1"/>
  <c r="M1374" i="1"/>
  <c r="M2088" i="1"/>
  <c r="M2234" i="1"/>
  <c r="M2235" i="1"/>
  <c r="M2236" i="1"/>
  <c r="M2237" i="1"/>
  <c r="M2238" i="1"/>
  <c r="M2239" i="1"/>
  <c r="M2240" i="1"/>
  <c r="M2404" i="1"/>
  <c r="M2501" i="1"/>
  <c r="M2578" i="1"/>
  <c r="M1951" i="1"/>
  <c r="M1771" i="1"/>
  <c r="M591" i="1"/>
  <c r="M2241" i="1"/>
  <c r="M2405" i="1"/>
  <c r="M2579" i="1"/>
  <c r="M592" i="1"/>
  <c r="M1952" i="1"/>
  <c r="M1946" i="1" s="1"/>
  <c r="M2502" i="1"/>
  <c r="M1004" i="1"/>
  <c r="M1375" i="1"/>
  <c r="M1369" i="1" s="1"/>
  <c r="M1953" i="1"/>
  <c r="M593" i="1"/>
  <c r="M2089" i="1"/>
  <c r="M2503" i="1"/>
  <c r="M2407" i="1"/>
  <c r="M1772" i="1"/>
  <c r="M2408" i="1"/>
  <c r="M1773" i="1"/>
  <c r="M1774" i="1"/>
  <c r="M1775" i="1"/>
  <c r="M2090" i="1"/>
  <c r="M2504" i="1"/>
  <c r="M184" i="1"/>
  <c r="M2505" i="1"/>
  <c r="M1006" i="1"/>
  <c r="M1588" i="1"/>
  <c r="M1381" i="1"/>
  <c r="M2242" i="1"/>
  <c r="M2409" i="1"/>
  <c r="M2506" i="1"/>
  <c r="M2581" i="1"/>
  <c r="M2468" i="1"/>
  <c r="M2469" i="1"/>
  <c r="M2470" i="1"/>
  <c r="M2471" i="1"/>
  <c r="M7" i="1"/>
  <c r="M8" i="1"/>
  <c r="M854" i="1"/>
  <c r="M2367" i="1"/>
  <c r="M2368" i="1"/>
  <c r="M1296" i="1"/>
  <c r="M1721" i="1"/>
  <c r="M1521" i="1"/>
  <c r="M2037" i="1"/>
  <c r="M1522" i="1"/>
  <c r="M2040" i="1"/>
  <c r="M463" i="1"/>
  <c r="M1523" i="1"/>
  <c r="M1524" i="1"/>
  <c r="M2044" i="1"/>
  <c r="M1723" i="1"/>
  <c r="M6" i="1"/>
  <c r="M455" i="1"/>
  <c r="M456" i="1"/>
  <c r="M457" i="1"/>
  <c r="M458" i="1"/>
  <c r="M459" i="1"/>
  <c r="M853" i="1"/>
  <c r="M1923" i="1"/>
  <c r="M2557" i="1"/>
  <c r="M1009" i="1"/>
  <c r="M1010" i="1"/>
  <c r="M595" i="1"/>
  <c r="M597" i="1"/>
  <c r="M598" i="1"/>
  <c r="M599" i="1"/>
  <c r="M196" i="1"/>
  <c r="M197" i="1"/>
  <c r="M198" i="1"/>
  <c r="M199" i="1"/>
  <c r="M200" i="1"/>
  <c r="M194" i="1" s="1"/>
  <c r="M188" i="1" s="1"/>
  <c r="M1011" i="1"/>
  <c r="M2092" i="1"/>
  <c r="M2410" i="1"/>
  <c r="M1954" i="1"/>
  <c r="M1948" i="1" s="1"/>
  <c r="M2093" i="1"/>
  <c r="M2411" i="1"/>
  <c r="M602" i="1"/>
  <c r="M603" i="1"/>
  <c r="M1012" i="1"/>
  <c r="M1013" i="1"/>
  <c r="M1014" i="1"/>
  <c r="M1015" i="1"/>
  <c r="M1016" i="1"/>
  <c r="M1777" i="1"/>
  <c r="M1778" i="1"/>
  <c r="M1779" i="1"/>
  <c r="M1780" i="1"/>
  <c r="M201" i="1"/>
  <c r="M195" i="1" s="1"/>
  <c r="M1781" i="1"/>
  <c r="M1017" i="1"/>
  <c r="M202" i="1"/>
  <c r="M604" i="1"/>
  <c r="M2094" i="1"/>
  <c r="M2095" i="1"/>
  <c r="M2096" i="1"/>
  <c r="M605" i="1"/>
  <c r="M1782" i="1"/>
  <c r="M1776" i="1" s="1"/>
  <c r="M1592" i="1"/>
  <c r="M1593" i="1"/>
  <c r="M608" i="1"/>
  <c r="M1039" i="1"/>
  <c r="M2507" i="1"/>
  <c r="M1385" i="1"/>
  <c r="M1379" i="1" s="1"/>
  <c r="M1387" i="1"/>
  <c r="M1388" i="1"/>
  <c r="M1382" i="1" s="1"/>
  <c r="M1389" i="1"/>
  <c r="M1390" i="1"/>
  <c r="M1384" i="1" s="1"/>
  <c r="M1018" i="1"/>
  <c r="M1783" i="1"/>
  <c r="M2412" i="1"/>
  <c r="M1784" i="1"/>
  <c r="M1785" i="1"/>
  <c r="M1786" i="1"/>
  <c r="M1787" i="1"/>
  <c r="M1788" i="1"/>
  <c r="M1789" i="1"/>
  <c r="M1790" i="1"/>
  <c r="M1791" i="1"/>
  <c r="M1792" i="1"/>
  <c r="M2244" i="1"/>
  <c r="M2245" i="1"/>
  <c r="M2246" i="1"/>
  <c r="M1955" i="1"/>
  <c r="M609" i="1"/>
  <c r="M1391" i="1"/>
  <c r="M1594" i="1"/>
  <c r="M610" i="1"/>
  <c r="M611" i="1"/>
  <c r="M612" i="1"/>
  <c r="M613" i="1"/>
  <c r="M607" i="1" s="1"/>
  <c r="M1019" i="1"/>
  <c r="M1020" i="1"/>
  <c r="M1021" i="1"/>
  <c r="M1022" i="1"/>
  <c r="M1392" i="1"/>
  <c r="M1595" i="1"/>
  <c r="M1589" i="1" s="1"/>
  <c r="M1596" i="1"/>
  <c r="M1597" i="1"/>
  <c r="M1591" i="1" s="1"/>
  <c r="M1793" i="1"/>
  <c r="M2097" i="1"/>
  <c r="M614" i="1"/>
  <c r="M615" i="1"/>
  <c r="M1393" i="1"/>
  <c r="M1795" i="1"/>
  <c r="M1023" i="1"/>
  <c r="M1796" i="1"/>
  <c r="M1024" i="1"/>
  <c r="M1797" i="1"/>
  <c r="M1394" i="1"/>
  <c r="M1395" i="1"/>
  <c r="M1396" i="1"/>
  <c r="M2247" i="1"/>
  <c r="M1598" i="1"/>
  <c r="M1599" i="1"/>
  <c r="M1600" i="1"/>
  <c r="M1601" i="1"/>
  <c r="M1798" i="1"/>
  <c r="M203" i="1"/>
  <c r="M1397" i="1"/>
  <c r="M1602" i="1"/>
  <c r="M1398" i="1"/>
  <c r="M204" i="1"/>
  <c r="M1025" i="1"/>
  <c r="M616" i="1"/>
  <c r="M617" i="1"/>
  <c r="M1026" i="1"/>
  <c r="M618" i="1"/>
  <c r="M205" i="1"/>
  <c r="M206" i="1"/>
  <c r="M1799" i="1"/>
  <c r="M1399" i="1"/>
  <c r="M207" i="1"/>
  <c r="M208" i="1"/>
  <c r="M209" i="1"/>
  <c r="M619" i="1"/>
  <c r="M1027" i="1"/>
  <c r="M210" i="1"/>
  <c r="M1603" i="1"/>
  <c r="M1028" i="1"/>
  <c r="M1029" i="1"/>
  <c r="M620" i="1"/>
  <c r="M1400" i="1"/>
  <c r="M211" i="1"/>
  <c r="M621" i="1"/>
  <c r="M622" i="1"/>
  <c r="M1401" i="1"/>
  <c r="M1800" i="1"/>
  <c r="M1030" i="1"/>
  <c r="M212" i="1"/>
  <c r="M213" i="1"/>
  <c r="M214" i="1"/>
  <c r="M623" i="1"/>
  <c r="M1604" i="1"/>
  <c r="M1031" i="1"/>
  <c r="M624" i="1"/>
  <c r="M1032" i="1"/>
  <c r="M1605" i="1"/>
  <c r="M1606" i="1"/>
  <c r="M2509" i="1"/>
  <c r="M1033" i="1"/>
  <c r="M1034" i="1"/>
  <c r="M1402" i="1"/>
  <c r="M2413" i="1"/>
  <c r="M2510" i="1"/>
  <c r="M625" i="1"/>
  <c r="M626" i="1"/>
  <c r="M2414" i="1"/>
  <c r="M1956" i="1"/>
  <c r="M1607" i="1"/>
  <c r="M1957" i="1"/>
  <c r="M1958" i="1"/>
  <c r="M1035" i="1"/>
  <c r="M1608" i="1"/>
  <c r="M1609" i="1"/>
  <c r="M1610" i="1"/>
  <c r="M1611" i="1"/>
  <c r="M1612" i="1"/>
  <c r="M627" i="1"/>
  <c r="M1959" i="1"/>
  <c r="M215" i="1"/>
  <c r="M1036" i="1"/>
  <c r="M1037" i="1"/>
  <c r="M1038" i="1"/>
  <c r="M2511" i="1"/>
  <c r="M1960" i="1"/>
  <c r="M628" i="1"/>
  <c r="M1040" i="1"/>
  <c r="M2415" i="1"/>
  <c r="M216" i="1"/>
  <c r="M1041" i="1"/>
  <c r="M1042" i="1"/>
  <c r="M1961" i="1"/>
  <c r="M1962" i="1"/>
  <c r="M217" i="1"/>
  <c r="M218" i="1"/>
  <c r="M219" i="1"/>
  <c r="M220" i="1"/>
  <c r="M221" i="1"/>
  <c r="M222" i="1"/>
  <c r="M629" i="1"/>
  <c r="M630" i="1"/>
  <c r="M631" i="1"/>
  <c r="M632" i="1"/>
  <c r="M633" i="1"/>
  <c r="M1043" i="1"/>
  <c r="M1403" i="1"/>
  <c r="M1404" i="1"/>
  <c r="M1613" i="1"/>
  <c r="M1614" i="1"/>
  <c r="M2098" i="1"/>
  <c r="M2099" i="1"/>
  <c r="M2248" i="1"/>
  <c r="M2249" i="1"/>
  <c r="M2250" i="1"/>
  <c r="M2251" i="1"/>
  <c r="M2252" i="1"/>
  <c r="M2416" i="1"/>
  <c r="M2417" i="1"/>
  <c r="M223" i="1"/>
  <c r="M224" i="1"/>
  <c r="M225" i="1"/>
  <c r="M634" i="1"/>
  <c r="M1044" i="1"/>
  <c r="M1045" i="1"/>
  <c r="M1046" i="1"/>
  <c r="M1047" i="1"/>
  <c r="M1405" i="1"/>
  <c r="M1615" i="1"/>
  <c r="M1616" i="1"/>
  <c r="M1801" i="1"/>
  <c r="M1802" i="1"/>
  <c r="M1963" i="1"/>
  <c r="M2582" i="1"/>
  <c r="M2583" i="1"/>
  <c r="M226" i="1"/>
  <c r="M635" i="1"/>
  <c r="M1048" i="1"/>
  <c r="M1049" i="1"/>
  <c r="M1050" i="1"/>
  <c r="M1803" i="1"/>
  <c r="M1804" i="1"/>
  <c r="M2418" i="1"/>
  <c r="M2419" i="1"/>
  <c r="M2512" i="1"/>
  <c r="M2513" i="1"/>
  <c r="M636" i="1"/>
  <c r="M637" i="1"/>
  <c r="M638" i="1"/>
  <c r="M639" i="1"/>
  <c r="M1617" i="1"/>
  <c r="M1618" i="1"/>
  <c r="M1805" i="1"/>
  <c r="M1964" i="1"/>
  <c r="M2100" i="1"/>
  <c r="M2420" i="1"/>
  <c r="M2421" i="1"/>
  <c r="M2101" i="1"/>
  <c r="M640" i="1"/>
  <c r="M641" i="1"/>
  <c r="M642" i="1"/>
  <c r="M643" i="1"/>
  <c r="M644" i="1"/>
  <c r="M1806" i="1"/>
  <c r="M227" i="1"/>
  <c r="M1051" i="1"/>
  <c r="M228" i="1"/>
  <c r="M1052" i="1"/>
  <c r="M1053" i="1"/>
  <c r="M1406" i="1"/>
  <c r="M229" i="1"/>
  <c r="M230" i="1"/>
  <c r="M231" i="1"/>
  <c r="M232" i="1"/>
  <c r="M1407" i="1"/>
  <c r="M233" i="1"/>
  <c r="M234" i="1"/>
  <c r="M1619" i="1"/>
  <c r="M645" i="1"/>
  <c r="M646" i="1"/>
  <c r="M1054" i="1"/>
  <c r="M1055" i="1"/>
  <c r="M1056" i="1"/>
  <c r="M1057" i="1"/>
  <c r="M1620" i="1"/>
  <c r="M1621" i="1"/>
  <c r="M2422" i="1"/>
  <c r="M235" i="1"/>
  <c r="M236" i="1"/>
  <c r="M1807" i="1"/>
  <c r="M1808" i="1"/>
  <c r="M2514" i="1"/>
  <c r="M2515" i="1"/>
  <c r="M2516" i="1"/>
  <c r="M1063" i="1"/>
  <c r="M238" i="1"/>
  <c r="M239" i="1"/>
  <c r="M240" i="1"/>
  <c r="M648" i="1"/>
  <c r="M649" i="1"/>
  <c r="M2102" i="1"/>
  <c r="M2517" i="1"/>
  <c r="M1064" i="1"/>
  <c r="M1065" i="1"/>
  <c r="M1066" i="1"/>
  <c r="M1060" i="1" s="1"/>
  <c r="M2518" i="1"/>
  <c r="M1622" i="1"/>
  <c r="M1069" i="1"/>
  <c r="M1070" i="1"/>
  <c r="M1071" i="1"/>
  <c r="M1072" i="1"/>
  <c r="M1408" i="1"/>
  <c r="M1409" i="1"/>
  <c r="M1410" i="1"/>
  <c r="M1411" i="1"/>
  <c r="M1623" i="1"/>
  <c r="M1625" i="1"/>
  <c r="M1412" i="1"/>
  <c r="M1413" i="1"/>
  <c r="M1414" i="1"/>
  <c r="M1415" i="1"/>
  <c r="M2253" i="1"/>
  <c r="M2254" i="1"/>
  <c r="M2103" i="1"/>
  <c r="M2104" i="1"/>
  <c r="M2105" i="1"/>
  <c r="M2106" i="1"/>
  <c r="M2424" i="1"/>
  <c r="M2425" i="1"/>
  <c r="M2255" i="1"/>
  <c r="M2256" i="1"/>
  <c r="M2426" i="1"/>
  <c r="M2427" i="1"/>
  <c r="M2107" i="1"/>
  <c r="M2108" i="1"/>
  <c r="M2257" i="1"/>
  <c r="M2258" i="1"/>
  <c r="M2259" i="1"/>
  <c r="M2260" i="1"/>
  <c r="M2520" i="1"/>
  <c r="M2521" i="1"/>
  <c r="M1628" i="1"/>
  <c r="M1809" i="1"/>
  <c r="M1810" i="1"/>
  <c r="M1811" i="1"/>
  <c r="M1812" i="1"/>
  <c r="M1965" i="1"/>
  <c r="M1966" i="1"/>
  <c r="M1967" i="1"/>
  <c r="M1968" i="1"/>
  <c r="M1416" i="1"/>
  <c r="M1629" i="1"/>
  <c r="M2428" i="1"/>
  <c r="M1630" i="1"/>
  <c r="M1624" i="1" s="1"/>
  <c r="M242" i="1"/>
  <c r="M1631" i="1"/>
  <c r="M1073" i="1"/>
  <c r="M243" i="1"/>
  <c r="M776" i="1"/>
  <c r="M1887" i="1"/>
  <c r="M2543" i="1"/>
  <c r="M2544" i="1"/>
  <c r="M777" i="1"/>
  <c r="M1212" i="1"/>
  <c r="M1213" i="1"/>
  <c r="M367" i="1"/>
  <c r="M651" i="1"/>
  <c r="M1417" i="1"/>
  <c r="M1418" i="1"/>
  <c r="M1419" i="1"/>
  <c r="M2109" i="1"/>
  <c r="M1813" i="1"/>
  <c r="M2262" i="1"/>
  <c r="M2522" i="1"/>
  <c r="M2263" i="1"/>
  <c r="M2264" i="1"/>
  <c r="M2265" i="1"/>
  <c r="M2110" i="1"/>
  <c r="M2111" i="1"/>
  <c r="M2266" i="1"/>
  <c r="M244" i="1"/>
  <c r="M1074" i="1"/>
  <c r="M1068" i="1" s="1"/>
  <c r="M1632" i="1"/>
  <c r="M653" i="1"/>
  <c r="M654" i="1"/>
  <c r="M2269" i="1"/>
  <c r="M1969" i="1"/>
  <c r="M1970" i="1"/>
  <c r="M1971" i="1"/>
  <c r="M1972" i="1"/>
  <c r="M1973" i="1"/>
  <c r="M245" i="1"/>
  <c r="M1814" i="1"/>
  <c r="M1816" i="1"/>
  <c r="M247" i="1"/>
  <c r="M1075" i="1"/>
  <c r="M1421" i="1"/>
  <c r="M2270" i="1"/>
  <c r="M2271" i="1"/>
  <c r="M2272" i="1"/>
  <c r="M2523" i="1"/>
  <c r="M2524" i="1"/>
  <c r="M2112" i="1"/>
  <c r="M1817" i="1"/>
  <c r="M1818" i="1"/>
  <c r="M2273" i="1"/>
  <c r="M2267" i="1" s="1"/>
  <c r="M1423" i="1"/>
  <c r="M2585" i="1"/>
  <c r="M248" i="1"/>
  <c r="M249" i="1"/>
  <c r="M1975" i="1"/>
  <c r="M1077" i="1"/>
  <c r="M1078" i="1"/>
  <c r="M250" i="1"/>
  <c r="M659" i="1"/>
  <c r="M1079" i="1"/>
  <c r="M1080" i="1"/>
  <c r="M1424" i="1"/>
  <c r="M1425" i="1"/>
  <c r="M1819" i="1"/>
  <c r="M2113" i="1"/>
  <c r="M2275" i="1"/>
  <c r="M2276" i="1"/>
  <c r="M251" i="1"/>
  <c r="M660" i="1"/>
  <c r="M1081" i="1"/>
  <c r="M1082" i="1"/>
  <c r="M661" i="1"/>
  <c r="M662" i="1"/>
  <c r="M656" i="1" s="1"/>
  <c r="M1083" i="1"/>
  <c r="M1426" i="1"/>
  <c r="M2277" i="1"/>
  <c r="M2114" i="1"/>
  <c r="M252" i="1"/>
  <c r="M663" i="1"/>
  <c r="M664" i="1"/>
  <c r="M1634" i="1"/>
  <c r="M253" i="1"/>
  <c r="M665" i="1"/>
  <c r="M666" i="1"/>
  <c r="M667" i="1"/>
  <c r="M668" i="1"/>
  <c r="M669" i="1"/>
  <c r="M670" i="1"/>
  <c r="M2430" i="1"/>
  <c r="M2526" i="1"/>
  <c r="M254" i="1"/>
  <c r="M1635" i="1"/>
  <c r="M1084" i="1"/>
  <c r="M674" i="1"/>
  <c r="M255" i="1"/>
  <c r="M256" i="1"/>
  <c r="M257" i="1"/>
  <c r="M1427" i="1"/>
  <c r="M1428" i="1"/>
  <c r="M1820" i="1"/>
  <c r="M1821" i="1"/>
  <c r="M1815" i="1" s="1"/>
  <c r="M2115" i="1"/>
  <c r="M2116" i="1"/>
  <c r="M2528" i="1"/>
  <c r="M2529" i="1"/>
  <c r="M1822" i="1"/>
  <c r="M1976" i="1"/>
  <c r="M1823" i="1"/>
  <c r="M1824" i="1"/>
  <c r="M2117" i="1"/>
  <c r="M1825" i="1"/>
  <c r="M1977" i="1"/>
  <c r="M1636" i="1"/>
  <c r="M1978" i="1"/>
  <c r="M1979" i="1"/>
  <c r="M1826" i="1"/>
  <c r="M2118" i="1"/>
  <c r="M2119" i="1"/>
  <c r="M258" i="1"/>
  <c r="M675" i="1"/>
  <c r="M1085" i="1"/>
  <c r="M1429" i="1"/>
  <c r="M1637" i="1"/>
  <c r="M2588" i="1"/>
  <c r="M260" i="1"/>
  <c r="M261" i="1"/>
  <c r="M1086" i="1"/>
  <c r="M2530" i="1"/>
  <c r="M1087" i="1"/>
  <c r="M1088" i="1"/>
  <c r="M2433" i="1"/>
  <c r="M2278" i="1"/>
  <c r="M1089" i="1"/>
  <c r="M2434" i="1"/>
  <c r="M676" i="1"/>
  <c r="M263" i="1"/>
  <c r="M2120" i="1"/>
  <c r="M1827" i="1"/>
  <c r="M677" i="1"/>
  <c r="M265" i="1"/>
  <c r="M679" i="1"/>
  <c r="M673" i="1" s="1"/>
  <c r="M1980" i="1"/>
  <c r="M1974" i="1" s="1"/>
  <c r="M2121" i="1"/>
  <c r="M1100" i="1"/>
  <c r="M1102" i="1"/>
  <c r="M1096" i="1" s="1"/>
  <c r="M1431" i="1"/>
  <c r="M1432" i="1"/>
  <c r="M266" i="1"/>
  <c r="M1828" i="1"/>
  <c r="M267" i="1"/>
  <c r="M680" i="1"/>
  <c r="M681" i="1"/>
  <c r="M682" i="1"/>
  <c r="M683" i="1"/>
  <c r="M1981" i="1"/>
  <c r="M1982" i="1"/>
  <c r="M1106" i="1"/>
  <c r="M2279" i="1"/>
  <c r="M2123" i="1"/>
  <c r="M268" i="1"/>
  <c r="M262" i="1" s="1"/>
  <c r="M684" i="1"/>
  <c r="M678" i="1" s="1"/>
  <c r="M271" i="1"/>
  <c r="M272" i="1"/>
  <c r="M685" i="1"/>
  <c r="M1108" i="1"/>
  <c r="M1433" i="1"/>
  <c r="M1638" i="1"/>
  <c r="M1830" i="1"/>
  <c r="M273" i="1"/>
  <c r="M1983" i="1"/>
  <c r="M274" i="1"/>
  <c r="M1112" i="1"/>
  <c r="M1113" i="1"/>
  <c r="M686" i="1"/>
  <c r="M687" i="1"/>
  <c r="M688" i="1"/>
  <c r="M1114" i="1"/>
  <c r="M1434" i="1"/>
  <c r="M275" i="1"/>
  <c r="M277" i="1"/>
  <c r="M278" i="1"/>
  <c r="M689" i="1"/>
  <c r="M690" i="1"/>
  <c r="M279" i="1"/>
  <c r="M1833" i="1"/>
  <c r="M1984" i="1"/>
  <c r="M2440" i="1"/>
  <c r="M1985" i="1"/>
  <c r="M281" i="1"/>
  <c r="M282" i="1"/>
  <c r="M283" i="1"/>
  <c r="M692" i="1"/>
  <c r="M693" i="1"/>
  <c r="M1118" i="1"/>
  <c r="M1835" i="1"/>
  <c r="M1836" i="1"/>
  <c r="M1837" i="1"/>
  <c r="M1831" i="1" s="1"/>
  <c r="M285" i="1"/>
  <c r="M1640" i="1"/>
  <c r="M1120" i="1"/>
  <c r="M694" i="1"/>
  <c r="M286" i="1"/>
  <c r="M280" i="1" s="1"/>
  <c r="M287" i="1"/>
  <c r="M2124" i="1"/>
  <c r="M2125" i="1"/>
  <c r="M2127" i="1"/>
  <c r="M288" i="1"/>
  <c r="M289" i="1"/>
  <c r="M290" i="1"/>
  <c r="M291" i="1"/>
  <c r="M699" i="1"/>
  <c r="M292" i="1"/>
  <c r="M1986" i="1"/>
  <c r="M1125" i="1"/>
  <c r="M293" i="1"/>
  <c r="M294" i="1"/>
  <c r="M1839" i="1"/>
  <c r="M295" i="1"/>
  <c r="M2531" i="1"/>
  <c r="M296" i="1"/>
  <c r="M297" i="1"/>
  <c r="M1641" i="1"/>
  <c r="M700" i="1"/>
  <c r="M298" i="1"/>
  <c r="M1439" i="1"/>
  <c r="M2589" i="1"/>
  <c r="M1126" i="1"/>
  <c r="M2281" i="1"/>
  <c r="M2282" i="1"/>
  <c r="M2283" i="1"/>
  <c r="M2284" i="1"/>
  <c r="M2285" i="1"/>
  <c r="M1441" i="1"/>
  <c r="M1129" i="1"/>
  <c r="M1130" i="1"/>
  <c r="M1124" i="1" s="1"/>
  <c r="M1445" i="1"/>
  <c r="M1446" i="1"/>
  <c r="M2142" i="1"/>
  <c r="M2143" i="1"/>
  <c r="M2138" i="1" s="1"/>
  <c r="M1131" i="1"/>
  <c r="M1132" i="1"/>
  <c r="M2286" i="1"/>
  <c r="M1135" i="1"/>
  <c r="M1642" i="1"/>
  <c r="M1987" i="1"/>
  <c r="M2287" i="1"/>
  <c r="M2288" i="1"/>
  <c r="M302" i="1"/>
  <c r="M303" i="1"/>
  <c r="M707" i="1"/>
  <c r="M304" i="1"/>
  <c r="M305" i="1"/>
  <c r="M299" i="1" s="1"/>
  <c r="M1988" i="1"/>
  <c r="M306" i="1"/>
  <c r="M708" i="1"/>
  <c r="M307" i="1"/>
  <c r="M308" i="1"/>
  <c r="M309" i="1"/>
  <c r="M310" i="1"/>
  <c r="M311" i="1"/>
  <c r="M312" i="1"/>
  <c r="M313" i="1"/>
  <c r="M314" i="1"/>
  <c r="M315" i="1"/>
  <c r="M316" i="1"/>
  <c r="M317" i="1"/>
  <c r="M1643" i="1"/>
  <c r="M1447" i="1"/>
  <c r="M1137" i="1"/>
  <c r="M1138" i="1"/>
  <c r="M1139" i="1"/>
  <c r="M1140" i="1"/>
  <c r="M318" i="1"/>
  <c r="M1448" i="1"/>
  <c r="M1442" i="1" s="1"/>
  <c r="M1449" i="1"/>
  <c r="M1645" i="1"/>
  <c r="M1840" i="1"/>
  <c r="M1450" i="1"/>
  <c r="M1141" i="1"/>
  <c r="M1451" i="1"/>
  <c r="M1646" i="1"/>
  <c r="M1841" i="1"/>
  <c r="M2148" i="1"/>
  <c r="M1143" i="1"/>
  <c r="M1144" i="1"/>
  <c r="M1145" i="1"/>
  <c r="M1842" i="1"/>
  <c r="M1843" i="1"/>
  <c r="M710" i="1"/>
  <c r="M1146" i="1"/>
  <c r="M1147" i="1"/>
  <c r="M1452" i="1"/>
  <c r="M1989" i="1"/>
  <c r="M1990" i="1"/>
  <c r="M1991" i="1"/>
  <c r="M2149" i="1"/>
  <c r="M2289" i="1"/>
  <c r="M712" i="1"/>
  <c r="M713" i="1"/>
  <c r="M714" i="1"/>
  <c r="M1149" i="1"/>
  <c r="M1150" i="1"/>
  <c r="M2290" i="1"/>
  <c r="M2291" i="1"/>
  <c r="M2292" i="1"/>
  <c r="M2532" i="1"/>
  <c r="M715" i="1"/>
  <c r="M1453" i="1"/>
  <c r="M319" i="1"/>
  <c r="M716" i="1"/>
  <c r="M1845" i="1"/>
  <c r="M718" i="1"/>
  <c r="M719" i="1"/>
  <c r="M1454" i="1"/>
  <c r="M1846" i="1"/>
  <c r="M1214" i="1"/>
  <c r="M1888" i="1"/>
  <c r="M2334" i="1"/>
  <c r="M320" i="1"/>
  <c r="M321" i="1"/>
  <c r="M720" i="1"/>
  <c r="M1151" i="1"/>
  <c r="M1455" i="1"/>
  <c r="M1456" i="1"/>
  <c r="M1457" i="1"/>
  <c r="M1647" i="1"/>
  <c r="M1458" i="1"/>
  <c r="M1153" i="1"/>
  <c r="M1154" i="1"/>
  <c r="M1648" i="1"/>
  <c r="M1649" i="1"/>
  <c r="M1848" i="1"/>
  <c r="M2294" i="1"/>
  <c r="M2295" i="1"/>
  <c r="M322" i="1"/>
  <c r="M323" i="1"/>
  <c r="M1650" i="1"/>
  <c r="M1644" i="1" s="1"/>
  <c r="M1849" i="1"/>
  <c r="M2446" i="1"/>
  <c r="M324" i="1"/>
  <c r="M325" i="1"/>
  <c r="M724" i="1"/>
  <c r="M726" i="1"/>
  <c r="M1459" i="1"/>
  <c r="M1850" i="1"/>
  <c r="M1844" i="1" s="1"/>
  <c r="M1851" i="1"/>
  <c r="M1852" i="1"/>
  <c r="M2300" i="1"/>
  <c r="M2301" i="1"/>
  <c r="M2307" i="1"/>
  <c r="M2308" i="1"/>
  <c r="M2313" i="1"/>
  <c r="M2314" i="1"/>
  <c r="M2315" i="1"/>
  <c r="M2309" i="1" s="1"/>
  <c r="M2316" i="1"/>
  <c r="M2310" i="1" s="1"/>
  <c r="M2317" i="1"/>
  <c r="M730" i="1"/>
  <c r="M1155" i="1"/>
  <c r="M1156" i="1"/>
  <c r="M1461" i="1"/>
  <c r="M2447" i="1"/>
  <c r="M1854" i="1"/>
  <c r="M1159" i="1"/>
  <c r="M2320" i="1"/>
  <c r="M1992" i="1"/>
  <c r="M1855" i="1"/>
  <c r="M1651" i="1"/>
  <c r="M1993" i="1"/>
  <c r="M1463" i="1"/>
  <c r="M1652" i="1"/>
  <c r="M1653" i="1"/>
  <c r="M1160" i="1"/>
  <c r="M1161" i="1"/>
  <c r="M1654" i="1"/>
  <c r="M1655" i="1"/>
  <c r="M1856" i="1"/>
  <c r="M1857" i="1"/>
  <c r="M1858" i="1"/>
  <c r="M1860" i="1"/>
  <c r="M1861" i="1"/>
  <c r="M1994" i="1"/>
  <c r="M1995" i="1"/>
  <c r="M2154" i="1"/>
  <c r="M2321" i="1"/>
  <c r="M2322" i="1"/>
  <c r="M1162" i="1"/>
  <c r="M1656" i="1"/>
  <c r="M1862" i="1"/>
  <c r="M1863" i="1"/>
  <c r="M1996" i="1"/>
  <c r="M2156" i="1"/>
  <c r="M2150" i="1" s="1"/>
  <c r="M2323" i="1"/>
  <c r="M2448" i="1"/>
  <c r="M2449" i="1"/>
  <c r="M2450" i="1"/>
  <c r="M2444" i="1" s="1"/>
  <c r="M2324" i="1"/>
  <c r="M2318" i="1" s="1"/>
  <c r="M2325" i="1"/>
  <c r="M2319" i="1" s="1"/>
  <c r="M1658" i="1"/>
  <c r="M327" i="1"/>
  <c r="M734" i="1"/>
  <c r="M735" i="1"/>
  <c r="M729" i="1" s="1"/>
  <c r="M736" i="1"/>
  <c r="M1165" i="1"/>
  <c r="M1166" i="1"/>
  <c r="M2158" i="1"/>
  <c r="M328" i="1"/>
  <c r="M739" i="1"/>
  <c r="M733" i="1" s="1"/>
  <c r="M329" i="1"/>
  <c r="M740" i="1"/>
  <c r="M741" i="1"/>
  <c r="M742" i="1"/>
  <c r="M1167" i="1"/>
  <c r="M1465" i="1"/>
  <c r="M1659" i="1"/>
  <c r="M1864" i="1"/>
  <c r="M2160" i="1"/>
  <c r="M2161" i="1"/>
  <c r="M1660" i="1"/>
  <c r="M1169" i="1"/>
  <c r="M1163" i="1" s="1"/>
  <c r="M2452" i="1"/>
  <c r="M1661" i="1"/>
  <c r="M1662" i="1"/>
  <c r="M1170" i="1"/>
  <c r="M1164" i="1" s="1"/>
  <c r="M1865" i="1"/>
  <c r="M330" i="1"/>
  <c r="M331" i="1"/>
  <c r="M332" i="1"/>
  <c r="M1663" i="1"/>
  <c r="M1664" i="1"/>
  <c r="M1665" i="1"/>
  <c r="M2326" i="1"/>
  <c r="M1171" i="1"/>
  <c r="M1172" i="1"/>
  <c r="M1467" i="1"/>
  <c r="M1468" i="1"/>
  <c r="M1462" i="1" s="1"/>
  <c r="M1469" i="1"/>
  <c r="M1470" i="1"/>
  <c r="M1471" i="1"/>
  <c r="M2162" i="1"/>
  <c r="M1175" i="1"/>
  <c r="M1176" i="1"/>
  <c r="M1177" i="1"/>
  <c r="M745" i="1"/>
  <c r="M746" i="1"/>
  <c r="M1178" i="1"/>
  <c r="M1866" i="1"/>
  <c r="M333" i="1"/>
  <c r="M1472" i="1"/>
  <c r="M334" i="1"/>
  <c r="M336" i="1"/>
  <c r="M1473" i="1"/>
  <c r="M337" i="1"/>
  <c r="M338" i="1"/>
  <c r="M749" i="1"/>
  <c r="M1868" i="1"/>
  <c r="M2534" i="1"/>
  <c r="M340" i="1"/>
  <c r="M1181" i="1"/>
  <c r="M1182" i="1"/>
  <c r="M1183" i="1"/>
  <c r="M1474" i="1"/>
  <c r="M2536" i="1"/>
  <c r="M751" i="1"/>
  <c r="M752" i="1"/>
  <c r="M1475" i="1"/>
  <c r="M1666" i="1"/>
  <c r="M1184" i="1"/>
  <c r="M1476" i="1"/>
  <c r="M1998" i="1"/>
  <c r="M2328" i="1"/>
  <c r="M753" i="1"/>
  <c r="M1185" i="1"/>
  <c r="M1179" i="1" s="1"/>
  <c r="M342" i="1"/>
  <c r="M1999" i="1"/>
  <c r="M2000" i="1"/>
  <c r="M2329" i="1"/>
  <c r="M2590" i="1"/>
  <c r="M343" i="1"/>
  <c r="M344" i="1"/>
  <c r="M345" i="1"/>
  <c r="M339" i="1" s="1"/>
  <c r="M754" i="1"/>
  <c r="M1186" i="1"/>
  <c r="M1180" i="1" s="1"/>
  <c r="M1667" i="1"/>
  <c r="M755" i="1"/>
  <c r="M757" i="1"/>
  <c r="M1187" i="1"/>
  <c r="M1188" i="1"/>
  <c r="M1191" i="1"/>
  <c r="M1668" i="1"/>
  <c r="M1669" i="1"/>
  <c r="M1670" i="1"/>
  <c r="M1671" i="1"/>
  <c r="M1869" i="1"/>
  <c r="M346" i="1"/>
  <c r="M349" i="1"/>
  <c r="M1477" i="1"/>
  <c r="M350" i="1"/>
  <c r="M351" i="1"/>
  <c r="M352" i="1"/>
  <c r="M758" i="1"/>
  <c r="M1192" i="1"/>
  <c r="M1478" i="1"/>
  <c r="M1672" i="1"/>
  <c r="M1673" i="1"/>
  <c r="M1674" i="1"/>
  <c r="M1870" i="1"/>
  <c r="M1871" i="1"/>
  <c r="M2001" i="1"/>
  <c r="M2002" i="1"/>
  <c r="M2330" i="1"/>
  <c r="M2331" i="1"/>
  <c r="M2537" i="1"/>
  <c r="M2538" i="1"/>
  <c r="M1194" i="1"/>
  <c r="M354" i="1"/>
  <c r="M348" i="1" s="1"/>
  <c r="M759" i="1"/>
  <c r="M760" i="1"/>
  <c r="M2539" i="1"/>
  <c r="M2540" i="1"/>
  <c r="M2541" i="1"/>
  <c r="M2591" i="1"/>
  <c r="M1675" i="1"/>
  <c r="M1676" i="1"/>
  <c r="M1479" i="1"/>
  <c r="M355" i="1"/>
  <c r="M764" i="1"/>
  <c r="M768" i="1"/>
  <c r="M769" i="1"/>
  <c r="M1199" i="1"/>
  <c r="M1201" i="1"/>
  <c r="M1195" i="1" s="1"/>
  <c r="M1202" i="1"/>
  <c r="M1677" i="1"/>
  <c r="M1678" i="1"/>
  <c r="M1877" i="1"/>
  <c r="M1878" i="1"/>
  <c r="M1872" i="1" s="1"/>
  <c r="M1880" i="1"/>
  <c r="M1874" i="1" s="1"/>
  <c r="M1881" i="1"/>
  <c r="M770" i="1"/>
  <c r="M1882" i="1"/>
  <c r="M1876" i="1" s="1"/>
  <c r="M356" i="1"/>
  <c r="M1883" i="1"/>
  <c r="M1203" i="1"/>
  <c r="M1204" i="1"/>
  <c r="M1481" i="1"/>
  <c r="M1679" i="1"/>
  <c r="M1205" i="1"/>
  <c r="M1206" i="1"/>
  <c r="M357" i="1"/>
  <c r="M358" i="1"/>
  <c r="M1884" i="1"/>
  <c r="M360" i="1"/>
  <c r="M361" i="1"/>
  <c r="M362" i="1"/>
  <c r="M363" i="1"/>
  <c r="M1207" i="1"/>
  <c r="M1208" i="1"/>
  <c r="M1209" i="1"/>
  <c r="M1210" i="1"/>
  <c r="M364" i="1"/>
  <c r="M365" i="1"/>
  <c r="M359" i="1" s="1"/>
  <c r="M771" i="1"/>
  <c r="M772" i="1"/>
  <c r="M766" i="1" s="1"/>
  <c r="M773" i="1"/>
  <c r="M1211" i="1"/>
  <c r="M1482" i="1"/>
  <c r="M1483" i="1"/>
  <c r="M1484" i="1"/>
  <c r="M2542" i="1"/>
  <c r="M774" i="1"/>
  <c r="M1886" i="1"/>
  <c r="M366" i="1"/>
  <c r="M775" i="1"/>
  <c r="M1485" i="1"/>
  <c r="M368" i="1"/>
  <c r="M369" i="1"/>
  <c r="M778" i="1"/>
  <c r="M779" i="1"/>
  <c r="M1215" i="1"/>
  <c r="M1216" i="1"/>
  <c r="M1217" i="1"/>
  <c r="M1218" i="1"/>
  <c r="M1680" i="1"/>
  <c r="M1681" i="1"/>
  <c r="M1682" i="1"/>
  <c r="M1683" i="1"/>
  <c r="M1889" i="1"/>
  <c r="M2004" i="1"/>
  <c r="M2005" i="1"/>
  <c r="M370" i="1"/>
  <c r="M371" i="1"/>
  <c r="M372" i="1"/>
  <c r="M373" i="1"/>
  <c r="M1219" i="1"/>
  <c r="M374" i="1"/>
  <c r="M375" i="1"/>
  <c r="M376" i="1"/>
  <c r="M780" i="1"/>
  <c r="M781" i="1"/>
  <c r="M1487" i="1"/>
  <c r="M1488" i="1"/>
  <c r="M1489" i="1"/>
  <c r="M1490" i="1"/>
  <c r="M1684" i="1"/>
  <c r="M1685" i="1"/>
  <c r="M1890" i="1"/>
  <c r="M782" i="1"/>
  <c r="M783" i="1"/>
  <c r="M784" i="1"/>
  <c r="M1220" i="1"/>
  <c r="M1221" i="1"/>
  <c r="M2006" i="1"/>
  <c r="M2007" i="1"/>
  <c r="M786" i="1"/>
  <c r="M1891" i="1"/>
  <c r="M1885" i="1" s="1"/>
  <c r="M787" i="1"/>
  <c r="M377" i="1"/>
  <c r="M788" i="1"/>
  <c r="M1492" i="1"/>
  <c r="M2335" i="1"/>
  <c r="M380" i="1"/>
  <c r="M1893" i="1"/>
  <c r="M381" i="1"/>
  <c r="M382" i="1"/>
  <c r="M383" i="1"/>
  <c r="M789" i="1"/>
  <c r="M1225" i="1"/>
  <c r="M1226" i="1"/>
  <c r="M1493" i="1"/>
  <c r="M2164" i="1"/>
  <c r="M791" i="1"/>
  <c r="M785" i="1" s="1"/>
  <c r="M1229" i="1"/>
  <c r="M1223" i="1" s="1"/>
  <c r="M1230" i="1"/>
  <c r="M1232" i="1"/>
  <c r="M1894" i="1"/>
  <c r="M2008" i="1"/>
  <c r="M793" i="1"/>
  <c r="M794" i="1"/>
  <c r="M1687" i="1"/>
  <c r="M2010" i="1"/>
  <c r="M2011" i="1"/>
  <c r="M2012" i="1"/>
  <c r="M385" i="1"/>
  <c r="M389" i="1"/>
  <c r="M795" i="1"/>
  <c r="M2336" i="1"/>
  <c r="M2337" i="1"/>
  <c r="M2338" i="1"/>
  <c r="M2332" i="1" s="1"/>
  <c r="M2340" i="1"/>
  <c r="M797" i="1"/>
  <c r="M1235" i="1"/>
  <c r="M1236" i="1"/>
  <c r="M1494" i="1"/>
  <c r="M2341" i="1"/>
  <c r="M2342" i="1"/>
  <c r="M2343" i="1"/>
  <c r="M2545" i="1"/>
  <c r="M2546" i="1"/>
  <c r="M799" i="1"/>
  <c r="M1237" i="1"/>
  <c r="M1231" i="1" s="1"/>
  <c r="M1689" i="1"/>
  <c r="M1690" i="1"/>
  <c r="M1691" i="1"/>
  <c r="M2165" i="1"/>
  <c r="M2159" i="1" s="1"/>
  <c r="M1495" i="1"/>
  <c r="M1238" i="1"/>
  <c r="M2013" i="1"/>
  <c r="M391" i="1"/>
  <c r="M800" i="1"/>
  <c r="M801" i="1"/>
  <c r="M2166" i="1"/>
  <c r="M2014" i="1"/>
  <c r="M1496" i="1"/>
  <c r="M1497" i="1"/>
  <c r="M1895" i="1"/>
  <c r="M2453" i="1"/>
  <c r="M1498" i="1"/>
  <c r="M1693" i="1"/>
  <c r="M2454" i="1"/>
  <c r="M2547" i="1"/>
  <c r="M2594" i="1"/>
  <c r="M1242" i="1"/>
  <c r="M802" i="1"/>
  <c r="M1896" i="1"/>
  <c r="M803" i="1"/>
  <c r="M804" i="1"/>
  <c r="M394" i="1"/>
  <c r="M805" i="1"/>
  <c r="M806" i="1"/>
  <c r="M1694" i="1"/>
  <c r="M1688" i="1" s="1"/>
  <c r="M807" i="1"/>
  <c r="M808" i="1"/>
  <c r="M809" i="1"/>
  <c r="M395" i="1"/>
  <c r="M810" i="1"/>
  <c r="M811" i="1"/>
  <c r="M812" i="1"/>
  <c r="M1897" i="1"/>
  <c r="M1695" i="1"/>
  <c r="M1696" i="1"/>
  <c r="M1697" i="1"/>
  <c r="M1243" i="1"/>
  <c r="M1898" i="1"/>
  <c r="M1892" i="1" s="1"/>
  <c r="M396" i="1"/>
  <c r="M2015" i="1"/>
  <c r="M398" i="1"/>
  <c r="M392" i="1" s="1"/>
  <c r="M386" i="1" s="1"/>
  <c r="M399" i="1"/>
  <c r="M1244" i="1"/>
  <c r="M1499" i="1"/>
  <c r="M2455" i="1"/>
  <c r="M2456" i="1"/>
  <c r="M2597" i="1"/>
  <c r="M813" i="1"/>
  <c r="M2167" i="1"/>
  <c r="M400" i="1"/>
  <c r="M1701" i="1"/>
  <c r="M2016" i="1"/>
  <c r="M401" i="1"/>
  <c r="M402" i="1"/>
  <c r="M1899" i="1"/>
  <c r="M1900" i="1"/>
  <c r="M2017" i="1"/>
  <c r="M2018" i="1"/>
  <c r="M2548" i="1"/>
  <c r="M2549" i="1"/>
  <c r="M2550" i="1"/>
  <c r="M814" i="1"/>
  <c r="M815" i="1"/>
  <c r="M1245" i="1"/>
  <c r="M1246" i="1"/>
  <c r="M1500" i="1"/>
  <c r="M1501" i="1"/>
  <c r="M2019" i="1"/>
  <c r="M2170" i="1"/>
  <c r="M2345" i="1"/>
  <c r="M2551" i="1"/>
  <c r="M1247" i="1"/>
  <c r="M1248" i="1"/>
  <c r="M2346" i="1"/>
  <c r="M1901" i="1"/>
  <c r="M404" i="1"/>
  <c r="M405" i="1"/>
  <c r="M1249" i="1"/>
  <c r="M1250" i="1"/>
  <c r="M1251" i="1"/>
  <c r="M1252" i="1"/>
  <c r="M1253" i="1"/>
  <c r="M406" i="1"/>
  <c r="M407" i="1"/>
  <c r="M408" i="1"/>
  <c r="M2599" i="1"/>
  <c r="M2600" i="1"/>
  <c r="M2601" i="1"/>
  <c r="M2602" i="1"/>
  <c r="M816" i="1"/>
  <c r="M817" i="1"/>
  <c r="M818" i="1"/>
  <c r="M1502" i="1"/>
  <c r="M1503" i="1"/>
  <c r="M412" i="1"/>
  <c r="M2020" i="1"/>
  <c r="M2021" i="1"/>
  <c r="M2022" i="1"/>
  <c r="M819" i="1"/>
  <c r="M1902" i="1"/>
  <c r="M1504" i="1"/>
  <c r="M1505" i="1"/>
  <c r="M413" i="1"/>
  <c r="M414" i="1"/>
  <c r="M820" i="1"/>
  <c r="M821" i="1"/>
  <c r="M1506" i="1"/>
  <c r="M1903" i="1"/>
  <c r="M1904" i="1"/>
  <c r="M1905" i="1"/>
  <c r="M1906" i="1"/>
  <c r="M1907" i="1"/>
  <c r="M1908" i="1"/>
  <c r="M1909" i="1"/>
  <c r="M822" i="1"/>
  <c r="M2171" i="1"/>
  <c r="M2347" i="1"/>
  <c r="M1255" i="1"/>
  <c r="M2023" i="1"/>
  <c r="M828" i="1"/>
  <c r="M2466" i="1"/>
  <c r="M1703" i="1"/>
  <c r="M416" i="1"/>
  <c r="M410" i="1" s="1"/>
  <c r="M823" i="1"/>
  <c r="M1257" i="1"/>
  <c r="M2458" i="1"/>
  <c r="M417" i="1"/>
  <c r="M411" i="1" s="1"/>
  <c r="M1507" i="1"/>
  <c r="M1910" i="1"/>
  <c r="M1704" i="1"/>
  <c r="M1699" i="1" s="1"/>
  <c r="M2024" i="1"/>
  <c r="M1705" i="1"/>
  <c r="M1706" i="1"/>
  <c r="M418" i="1"/>
  <c r="M419" i="1"/>
  <c r="M420" i="1"/>
  <c r="M824" i="1"/>
  <c r="M421" i="1"/>
  <c r="M2349" i="1"/>
  <c r="M2350" i="1"/>
  <c r="M1259" i="1"/>
  <c r="M1707" i="1"/>
  <c r="M1702" i="1" s="1"/>
  <c r="M2351" i="1"/>
  <c r="M2172" i="1"/>
  <c r="M1260" i="1"/>
  <c r="M2459" i="1"/>
  <c r="M2025" i="1"/>
  <c r="M1261" i="1"/>
  <c r="M1256" i="1" s="1"/>
  <c r="M1911" i="1"/>
  <c r="M2352" i="1"/>
  <c r="M1912" i="1"/>
  <c r="M2603" i="1"/>
  <c r="M2604" i="1"/>
  <c r="M2460" i="1"/>
  <c r="M2461" i="1"/>
  <c r="M2462" i="1"/>
  <c r="M2463" i="1"/>
  <c r="M2353" i="1"/>
  <c r="M2464" i="1"/>
  <c r="M1913" i="1"/>
  <c r="M1708" i="1"/>
  <c r="M422" i="1"/>
  <c r="M1262" i="1"/>
  <c r="M1263" i="1"/>
  <c r="M1258" i="1" s="1"/>
  <c r="M1264" i="1"/>
  <c r="M1508" i="1"/>
  <c r="M1509" i="1"/>
  <c r="M1510" i="1"/>
  <c r="M1511" i="1"/>
  <c r="M1709" i="1"/>
  <c r="M1914" i="1"/>
  <c r="M2026" i="1"/>
  <c r="M2027" i="1"/>
  <c r="M2028" i="1"/>
  <c r="M2173" i="1"/>
  <c r="M2174" i="1"/>
  <c r="M2175" i="1"/>
  <c r="M2354" i="1"/>
  <c r="M2348" i="1" s="1"/>
  <c r="M2553" i="1"/>
  <c r="M2605" i="1"/>
  <c r="M2606" i="1"/>
  <c r="M2607" i="1"/>
  <c r="M2608" i="1"/>
  <c r="M2609" i="1"/>
  <c r="M423" i="1"/>
  <c r="M825" i="1"/>
  <c r="M2355" i="1"/>
  <c r="M2356" i="1"/>
  <c r="M424" i="1"/>
  <c r="M425" i="1"/>
  <c r="M2465" i="1"/>
  <c r="M2029" i="1"/>
  <c r="M2030" i="1"/>
  <c r="M2031" i="1"/>
  <c r="M1915" i="1"/>
  <c r="M2176" i="1"/>
  <c r="M826" i="1"/>
  <c r="M827" i="1"/>
  <c r="M2357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514" i="1"/>
  <c r="M1515" i="1"/>
  <c r="M1516" i="1"/>
  <c r="M1517" i="1"/>
  <c r="M1518" i="1"/>
  <c r="M1710" i="1"/>
  <c r="M1711" i="1"/>
  <c r="M1712" i="1"/>
  <c r="M1713" i="1"/>
  <c r="M1714" i="1"/>
  <c r="M1715" i="1"/>
  <c r="M1716" i="1"/>
  <c r="M1717" i="1"/>
  <c r="M1718" i="1"/>
  <c r="M1719" i="1"/>
  <c r="M1916" i="1"/>
  <c r="M1917" i="1"/>
  <c r="M1918" i="1"/>
  <c r="M1919" i="1"/>
  <c r="M1920" i="1"/>
  <c r="M1921" i="1"/>
  <c r="M1922" i="1"/>
  <c r="M2032" i="1"/>
  <c r="M2033" i="1"/>
  <c r="M2034" i="1"/>
  <c r="M2177" i="1"/>
  <c r="M2178" i="1"/>
  <c r="M2179" i="1"/>
  <c r="M2180" i="1"/>
  <c r="M2358" i="1"/>
  <c r="M2359" i="1"/>
  <c r="M2360" i="1"/>
  <c r="M2361" i="1"/>
  <c r="M2362" i="1"/>
  <c r="M2363" i="1"/>
  <c r="M2364" i="1"/>
  <c r="M2365" i="1"/>
  <c r="M2366" i="1"/>
  <c r="M2467" i="1"/>
  <c r="M2554" i="1"/>
  <c r="M2555" i="1"/>
  <c r="M2556" i="1"/>
  <c r="M2610" i="1"/>
  <c r="M2611" i="1"/>
  <c r="M2612" i="1"/>
  <c r="M856" i="1"/>
  <c r="L186" i="3" l="1"/>
  <c r="L136" i="3"/>
  <c r="L673" i="3"/>
  <c r="J586" i="3"/>
  <c r="L949" i="3"/>
  <c r="L951" i="3"/>
  <c r="L1738" i="3"/>
  <c r="L1062" i="3"/>
  <c r="L1212" i="3"/>
  <c r="L320" i="3"/>
  <c r="L382" i="3"/>
  <c r="L2125" i="3"/>
  <c r="L954" i="3"/>
  <c r="L1806" i="3"/>
  <c r="L865" i="3"/>
  <c r="L386" i="3"/>
  <c r="L13" i="3"/>
  <c r="L130" i="3"/>
  <c r="L1619" i="3"/>
  <c r="L334" i="3"/>
  <c r="K538" i="3"/>
  <c r="K535" i="3" s="1"/>
  <c r="L691" i="3"/>
  <c r="L751" i="3"/>
  <c r="L842" i="3"/>
  <c r="L1521" i="3"/>
  <c r="J1990" i="3"/>
  <c r="J1987" i="3" s="1"/>
  <c r="L1987" i="3" s="1"/>
  <c r="J945" i="3"/>
  <c r="J1529" i="3"/>
  <c r="L624" i="3"/>
  <c r="L9" i="3"/>
  <c r="L138" i="3"/>
  <c r="L952" i="3"/>
  <c r="L1632" i="3"/>
  <c r="L566" i="3"/>
  <c r="L1068" i="3"/>
  <c r="L337" i="3"/>
  <c r="L1889" i="3"/>
  <c r="L557" i="3"/>
  <c r="L1310" i="3"/>
  <c r="L1307" i="3"/>
  <c r="L1563" i="3"/>
  <c r="L375" i="3"/>
  <c r="L987" i="3"/>
  <c r="L1892" i="3"/>
  <c r="L554" i="3"/>
  <c r="L1304" i="3"/>
  <c r="L515" i="3"/>
  <c r="L127" i="3"/>
  <c r="L1353" i="3"/>
  <c r="L141" i="3"/>
  <c r="L1077" i="3"/>
  <c r="L590" i="3"/>
  <c r="L719" i="3"/>
  <c r="L1074" i="3"/>
  <c r="L1065" i="3"/>
  <c r="L372" i="3"/>
  <c r="L1071" i="3"/>
  <c r="L1566" i="3"/>
  <c r="L587" i="3"/>
  <c r="L207" i="3"/>
  <c r="L215" i="3"/>
  <c r="L54" i="3"/>
  <c r="L47" i="3"/>
  <c r="J929" i="3"/>
  <c r="L929" i="3" s="1"/>
  <c r="L932" i="3"/>
  <c r="J1717" i="3"/>
  <c r="L1766" i="3"/>
  <c r="L1469" i="3"/>
  <c r="J540" i="3"/>
  <c r="J633" i="3"/>
  <c r="L636" i="3"/>
  <c r="J771" i="3"/>
  <c r="J2015" i="3"/>
  <c r="J185" i="3"/>
  <c r="L188" i="3"/>
  <c r="K1671" i="3"/>
  <c r="K1050" i="3"/>
  <c r="L1674" i="3"/>
  <c r="J235" i="3"/>
  <c r="L235" i="3" s="1"/>
  <c r="L238" i="3"/>
  <c r="J21" i="3"/>
  <c r="L24" i="3"/>
  <c r="J1516" i="3"/>
  <c r="L1519" i="3"/>
  <c r="K1518" i="3"/>
  <c r="K1515" i="3" s="1"/>
  <c r="K1615" i="3" s="1"/>
  <c r="K1468" i="3"/>
  <c r="J435" i="3"/>
  <c r="K1756" i="3"/>
  <c r="K1617" i="3"/>
  <c r="J41" i="3"/>
  <c r="J900" i="3"/>
  <c r="K1807" i="3"/>
  <c r="K1804" i="3" s="1"/>
  <c r="K1739" i="3"/>
  <c r="K252" i="3"/>
  <c r="K2068" i="3" s="1"/>
  <c r="K1263" i="3"/>
  <c r="J1239" i="3"/>
  <c r="J710" i="3"/>
  <c r="J1518" i="3"/>
  <c r="J1468" i="3"/>
  <c r="K380" i="3"/>
  <c r="K2048" i="3"/>
  <c r="L2048" i="3" s="1"/>
  <c r="J1616" i="3"/>
  <c r="J1596" i="3"/>
  <c r="J2122" i="3"/>
  <c r="J1992" i="3"/>
  <c r="L53" i="3"/>
  <c r="J1883" i="3"/>
  <c r="J1843" i="3"/>
  <c r="K634" i="3"/>
  <c r="K461" i="3"/>
  <c r="J1810" i="3"/>
  <c r="J380" i="3"/>
  <c r="J512" i="3"/>
  <c r="L512" i="3" s="1"/>
  <c r="J275" i="3"/>
  <c r="L50" i="3"/>
  <c r="L963" i="3"/>
  <c r="J1671" i="3"/>
  <c r="J1050" i="3"/>
  <c r="K41" i="3"/>
  <c r="K38" i="3" s="1"/>
  <c r="K900" i="3"/>
  <c r="K259" i="3"/>
  <c r="K946" i="3"/>
  <c r="K943" i="3" s="1"/>
  <c r="K851" i="3" s="1"/>
  <c r="K752" i="3"/>
  <c r="L752" i="3" s="1"/>
  <c r="K1153" i="3"/>
  <c r="L1153" i="3" s="1"/>
  <c r="K1616" i="3"/>
  <c r="K1596" i="3"/>
  <c r="J1991" i="3"/>
  <c r="L10" i="3"/>
  <c r="M1189" i="1"/>
  <c r="M1174" i="1"/>
  <c r="M2132" i="1"/>
  <c r="M2261" i="1"/>
  <c r="M1062" i="1"/>
  <c r="M1585" i="1"/>
  <c r="M601" i="1"/>
  <c r="M1942" i="1"/>
  <c r="M65" i="1"/>
  <c r="M717" i="1"/>
  <c r="M1838" i="1"/>
  <c r="M1436" i="1"/>
  <c r="M672" i="1"/>
  <c r="M1090" i="1"/>
  <c r="M650" i="1"/>
  <c r="M1376" i="1"/>
  <c r="M1770" i="1"/>
  <c r="M2560" i="1"/>
  <c r="M1173" i="1"/>
  <c r="M1583" i="1"/>
  <c r="M189" i="1"/>
  <c r="M940" i="1"/>
  <c r="M914" i="1"/>
  <c r="M2153" i="1"/>
  <c r="M1158" i="1"/>
  <c r="M1157" i="1"/>
  <c r="M2438" i="1"/>
  <c r="M2144" i="1"/>
  <c r="M691" i="1"/>
  <c r="M1378" i="1"/>
  <c r="M1363" i="1"/>
  <c r="M87" i="1"/>
  <c r="M2339" i="1"/>
  <c r="M388" i="1"/>
  <c r="M379" i="1"/>
  <c r="M1875" i="1"/>
  <c r="M326" i="1"/>
  <c r="M2442" i="1"/>
  <c r="M2441" i="1"/>
  <c r="M1148" i="1"/>
  <c r="M1440" i="1"/>
  <c r="M701" i="1"/>
  <c r="M284" i="1"/>
  <c r="M1123" i="1"/>
  <c r="M276" i="1"/>
  <c r="M269" i="1"/>
  <c r="M1094" i="1"/>
  <c r="M647" i="1"/>
  <c r="M1067" i="1"/>
  <c r="M1058" i="1"/>
  <c r="M2508" i="1"/>
  <c r="M1767" i="1"/>
  <c r="M2497" i="1"/>
  <c r="M1947" i="1"/>
  <c r="M186" i="1"/>
  <c r="M180" i="1" s="1"/>
  <c r="M168" i="1"/>
  <c r="M1348" i="1"/>
  <c r="M953" i="1"/>
  <c r="M1749" i="1"/>
  <c r="M542" i="1"/>
  <c r="M130" i="1"/>
  <c r="M2561" i="1"/>
  <c r="M528" i="1"/>
  <c r="M1333" i="1"/>
  <c r="M2380" i="1"/>
  <c r="M91" i="1"/>
  <c r="M477" i="1"/>
  <c r="M11" i="1"/>
  <c r="M2472" i="1"/>
  <c r="M1254" i="1"/>
  <c r="M798" i="1"/>
  <c r="M1491" i="1"/>
  <c r="M767" i="1"/>
  <c r="M1193" i="1"/>
  <c r="M2535" i="1"/>
  <c r="M747" i="1"/>
  <c r="M2533" i="1"/>
  <c r="M1134" i="1"/>
  <c r="M259" i="1"/>
  <c r="M1422" i="1"/>
  <c r="M658" i="1"/>
  <c r="M655" i="1"/>
  <c r="M1626" i="1"/>
  <c r="M1794" i="1"/>
  <c r="M1386" i="1"/>
  <c r="M596" i="1"/>
  <c r="M2402" i="1"/>
  <c r="M167" i="1"/>
  <c r="M140" i="1"/>
  <c r="M135" i="1"/>
  <c r="M541" i="1"/>
  <c r="M1563" i="1"/>
  <c r="M527" i="1"/>
  <c r="M1931" i="1"/>
  <c r="M1331" i="1"/>
  <c r="M1751" i="1"/>
  <c r="M905" i="1"/>
  <c r="M876" i="1"/>
  <c r="M44" i="1"/>
  <c r="M466" i="1"/>
  <c r="M2168" i="1"/>
  <c r="M415" i="1"/>
  <c r="M2593" i="1"/>
  <c r="M2587" i="1" s="1"/>
  <c r="M1241" i="1"/>
  <c r="M1240" i="1"/>
  <c r="M390" i="1"/>
  <c r="M1486" i="1"/>
  <c r="M1200" i="1"/>
  <c r="M1198" i="1"/>
  <c r="M763" i="1"/>
  <c r="M1464" i="1"/>
  <c r="M2155" i="1"/>
  <c r="M728" i="1"/>
  <c r="M1443" i="1"/>
  <c r="M1437" i="1" s="1"/>
  <c r="M1133" i="1"/>
  <c r="M1435" i="1"/>
  <c r="M657" i="1"/>
  <c r="M1420" i="1"/>
  <c r="M1076" i="1"/>
  <c r="M2406" i="1"/>
  <c r="M1383" i="1"/>
  <c r="M1587" i="1"/>
  <c r="M1005" i="1"/>
  <c r="M2220" i="1"/>
  <c r="M2485" i="1"/>
  <c r="M120" i="1"/>
  <c r="M2559" i="1"/>
  <c r="M89" i="1"/>
  <c r="M13" i="1"/>
  <c r="M393" i="1"/>
  <c r="M1224" i="1"/>
  <c r="M765" i="1"/>
  <c r="M1197" i="1"/>
  <c r="M1196" i="1"/>
  <c r="M762" i="1"/>
  <c r="M748" i="1"/>
  <c r="M743" i="1"/>
  <c r="M1657" i="1"/>
  <c r="M1859" i="1"/>
  <c r="M1847" i="1" s="1"/>
  <c r="M2152" i="1"/>
  <c r="M2443" i="1"/>
  <c r="M1834" i="1"/>
  <c r="M2137" i="1"/>
  <c r="M1829" i="1"/>
  <c r="M1107" i="1"/>
  <c r="M671" i="1"/>
  <c r="M246" i="1"/>
  <c r="M241" i="1"/>
  <c r="M237" i="1"/>
  <c r="M1059" i="1"/>
  <c r="M1590" i="1"/>
  <c r="M606" i="1"/>
  <c r="M1586" i="1"/>
  <c r="M2087" i="1"/>
  <c r="M2081" i="1" s="1"/>
  <c r="M1582" i="1"/>
  <c r="M1768" i="1"/>
  <c r="M165" i="1"/>
  <c r="M138" i="1"/>
  <c r="M1750" i="1"/>
  <c r="M956" i="1"/>
  <c r="M950" i="1" s="1"/>
  <c r="M1559" i="1"/>
  <c r="M1553" i="1" s="1"/>
  <c r="M2377" i="1"/>
  <c r="M862" i="1"/>
  <c r="M2552" i="1"/>
  <c r="M2333" i="1"/>
  <c r="M2327" i="1" s="1"/>
  <c r="M2147" i="1"/>
  <c r="M347" i="1"/>
  <c r="M1853" i="1"/>
  <c r="M1873" i="1"/>
  <c r="M1879" i="1"/>
  <c r="M756" i="1"/>
  <c r="M353" i="1"/>
  <c r="M727" i="1"/>
  <c r="M2303" i="1"/>
  <c r="M2297" i="1" s="1"/>
  <c r="M711" i="1"/>
  <c r="M2280" i="1"/>
  <c r="M1564" i="1"/>
  <c r="M1558" i="1" s="1"/>
  <c r="M2163" i="1"/>
  <c r="M2169" i="1"/>
  <c r="M2457" i="1"/>
  <c r="M2598" i="1"/>
  <c r="M2312" i="1"/>
  <c r="M723" i="1"/>
  <c r="M1117" i="1"/>
  <c r="M1698" i="1"/>
  <c r="M1692" i="1" s="1"/>
  <c r="M2009" i="1"/>
  <c r="M2311" i="1"/>
  <c r="M2305" i="1" s="1"/>
  <c r="M1128" i="1"/>
  <c r="M2085" i="1"/>
  <c r="M2091" i="1"/>
  <c r="M1745" i="1"/>
  <c r="M86" i="1"/>
  <c r="M92" i="1"/>
  <c r="M916" i="1"/>
  <c r="M18" i="1"/>
  <c r="M2298" i="1"/>
  <c r="M2304" i="1"/>
  <c r="M2401" i="1"/>
  <c r="M1356" i="1"/>
  <c r="M131" i="1"/>
  <c r="M1639" i="1"/>
  <c r="M1633" i="1" s="1"/>
  <c r="M90" i="1"/>
  <c r="M984" i="1"/>
  <c r="M1557" i="1"/>
  <c r="M1551" i="1" s="1"/>
  <c r="M796" i="1"/>
  <c r="M1466" i="1"/>
  <c r="M2525" i="1"/>
  <c r="M985" i="1"/>
  <c r="M960" i="1"/>
  <c r="M115" i="1"/>
  <c r="M109" i="1" s="1"/>
  <c r="M943" i="1"/>
  <c r="M1318" i="1"/>
  <c r="M1312" i="1" s="1"/>
  <c r="M863" i="1"/>
  <c r="M857" i="1" s="1"/>
  <c r="J1513" i="1"/>
  <c r="M1513" i="1" s="1"/>
  <c r="J1512" i="1"/>
  <c r="M1512" i="1" s="1"/>
  <c r="L1700" i="1"/>
  <c r="M1700" i="1" s="1"/>
  <c r="L2344" i="1"/>
  <c r="K2344" i="1"/>
  <c r="J2344" i="1"/>
  <c r="K2596" i="1"/>
  <c r="J2596" i="1"/>
  <c r="J2595" i="1"/>
  <c r="L1990" i="3" l="1"/>
  <c r="J942" i="3"/>
  <c r="L945" i="3"/>
  <c r="J644" i="3"/>
  <c r="L1529" i="3"/>
  <c r="M2344" i="1"/>
  <c r="L1050" i="3"/>
  <c r="J1988" i="3"/>
  <c r="J1315" i="3"/>
  <c r="L1991" i="3"/>
  <c r="J272" i="3"/>
  <c r="L275" i="3"/>
  <c r="J1593" i="3"/>
  <c r="J1438" i="3"/>
  <c r="L1596" i="3"/>
  <c r="J38" i="3"/>
  <c r="L41" i="3"/>
  <c r="J768" i="3"/>
  <c r="L768" i="3" s="1"/>
  <c r="L771" i="3"/>
  <c r="K256" i="3"/>
  <c r="L259" i="3"/>
  <c r="J1668" i="3"/>
  <c r="L1671" i="3"/>
  <c r="K631" i="3"/>
  <c r="K1949" i="3"/>
  <c r="L1616" i="3"/>
  <c r="J1465" i="3"/>
  <c r="J1431" i="3"/>
  <c r="L1468" i="3"/>
  <c r="K1736" i="3"/>
  <c r="L1739" i="3"/>
  <c r="J955" i="3"/>
  <c r="L955" i="3" s="1"/>
  <c r="L1516" i="3"/>
  <c r="J1714" i="3"/>
  <c r="L1717" i="3"/>
  <c r="J1236" i="3"/>
  <c r="J1196" i="3"/>
  <c r="L1239" i="3"/>
  <c r="K1668" i="3"/>
  <c r="K1546" i="3"/>
  <c r="L380" i="3"/>
  <c r="J1840" i="3"/>
  <c r="L1840" i="3" s="1"/>
  <c r="L1843" i="3"/>
  <c r="J1989" i="3"/>
  <c r="L1992" i="3"/>
  <c r="J1515" i="3"/>
  <c r="J1368" i="3"/>
  <c r="L1368" i="3" s="1"/>
  <c r="L1518" i="3"/>
  <c r="K1801" i="3"/>
  <c r="K143" i="3" s="1"/>
  <c r="K140" i="3" s="1"/>
  <c r="K638" i="3" s="1"/>
  <c r="K1424" i="3"/>
  <c r="K1465" i="3"/>
  <c r="K1462" i="3" s="1"/>
  <c r="K1431" i="3"/>
  <c r="K1426" i="3" s="1"/>
  <c r="K1423" i="3" s="1"/>
  <c r="K1420" i="3" s="1"/>
  <c r="K1116" i="3" s="1"/>
  <c r="J182" i="3"/>
  <c r="L185" i="3"/>
  <c r="J630" i="3"/>
  <c r="L633" i="3"/>
  <c r="K1593" i="3"/>
  <c r="K1438" i="3"/>
  <c r="J1807" i="3"/>
  <c r="L1810" i="3"/>
  <c r="J1815" i="3"/>
  <c r="L1815" i="3" s="1"/>
  <c r="L1883" i="3"/>
  <c r="J1918" i="3"/>
  <c r="L1918" i="3" s="1"/>
  <c r="L2122" i="3"/>
  <c r="J707" i="3"/>
  <c r="J1673" i="3"/>
  <c r="L710" i="3"/>
  <c r="L900" i="3"/>
  <c r="J18" i="3"/>
  <c r="J615" i="3"/>
  <c r="L21" i="3"/>
  <c r="L2015" i="3"/>
  <c r="J537" i="3"/>
  <c r="L537" i="3" s="1"/>
  <c r="L540" i="3"/>
  <c r="M2572" i="1"/>
  <c r="M2566" i="1" s="1"/>
  <c r="M2584" i="1"/>
  <c r="M1547" i="1"/>
  <c r="M947" i="1"/>
  <c r="M1686" i="1"/>
  <c r="M1552" i="1"/>
  <c r="M944" i="1"/>
  <c r="M761" i="1"/>
  <c r="M124" i="1"/>
  <c r="M162" i="1"/>
  <c r="M1627" i="1"/>
  <c r="M792" i="1"/>
  <c r="M471" i="1"/>
  <c r="M1743" i="1"/>
  <c r="M1460" i="1"/>
  <c r="M979" i="1"/>
  <c r="M937" i="1"/>
  <c r="M2519" i="1"/>
  <c r="M978" i="1"/>
  <c r="M1122" i="1"/>
  <c r="M2592" i="1"/>
  <c r="M2437" i="1"/>
  <c r="M1233" i="1"/>
  <c r="M1239" i="1"/>
  <c r="M2527" i="1"/>
  <c r="M600" i="1"/>
  <c r="M731" i="1"/>
  <c r="M737" i="1"/>
  <c r="M114" i="1"/>
  <c r="M698" i="1"/>
  <c r="M384" i="1"/>
  <c r="M409" i="1"/>
  <c r="M129" i="1"/>
  <c r="M161" i="1"/>
  <c r="M1380" i="1"/>
  <c r="M652" i="1"/>
  <c r="M1941" i="1"/>
  <c r="M2435" i="1"/>
  <c r="M1577" i="1"/>
  <c r="M1370" i="1"/>
  <c r="M1430" i="1"/>
  <c r="M1579" i="1"/>
  <c r="M1168" i="1"/>
  <c r="M1111" i="1"/>
  <c r="M790" i="1"/>
  <c r="M2003" i="1"/>
  <c r="M12" i="1"/>
  <c r="M2274" i="1"/>
  <c r="M2296" i="1"/>
  <c r="M2302" i="1"/>
  <c r="M1438" i="1"/>
  <c r="M1444" i="1"/>
  <c r="M2222" i="1"/>
  <c r="M2227" i="1"/>
  <c r="M1867" i="1"/>
  <c r="M341" i="1"/>
  <c r="M2371" i="1"/>
  <c r="M1744" i="1"/>
  <c r="M159" i="1"/>
  <c r="M1580" i="1"/>
  <c r="M1101" i="1"/>
  <c r="M2131" i="1"/>
  <c r="M2146" i="1"/>
  <c r="M1190" i="1"/>
  <c r="M387" i="1"/>
  <c r="M2479" i="1"/>
  <c r="M1377" i="1"/>
  <c r="M1127" i="1"/>
  <c r="M722" i="1"/>
  <c r="M1480" i="1"/>
  <c r="M1234" i="1"/>
  <c r="M1228" i="1" s="1"/>
  <c r="M899" i="1"/>
  <c r="M2207" i="1"/>
  <c r="M2213" i="1"/>
  <c r="M535" i="1"/>
  <c r="M1061" i="1"/>
  <c r="M270" i="1"/>
  <c r="M695" i="1"/>
  <c r="M1142" i="1"/>
  <c r="M2436" i="1"/>
  <c r="M2432" i="1"/>
  <c r="M1152" i="1"/>
  <c r="M1832" i="1"/>
  <c r="M2126" i="1"/>
  <c r="M2293" i="1"/>
  <c r="M2299" i="1"/>
  <c r="M910" i="1"/>
  <c r="M1997" i="1"/>
  <c r="M750" i="1"/>
  <c r="M2431" i="1"/>
  <c r="M954" i="1"/>
  <c r="M125" i="1"/>
  <c r="M2395" i="1"/>
  <c r="M84" i="1"/>
  <c r="M2079" i="1"/>
  <c r="M2306" i="1"/>
  <c r="M2451" i="1"/>
  <c r="M941" i="1"/>
  <c r="M2268" i="1"/>
  <c r="M705" i="1"/>
  <c r="M721" i="1"/>
  <c r="M2141" i="1"/>
  <c r="M1347" i="1"/>
  <c r="K2595" i="1"/>
  <c r="M2595" i="1" s="1"/>
  <c r="M2586" i="1"/>
  <c r="M2157" i="1"/>
  <c r="M2596" i="1"/>
  <c r="K709" i="1"/>
  <c r="J709" i="1"/>
  <c r="L706" i="1"/>
  <c r="M706" i="1" s="1"/>
  <c r="L301" i="1"/>
  <c r="M301" i="1" s="1"/>
  <c r="L1136" i="1"/>
  <c r="M1136" i="1" s="1"/>
  <c r="L300" i="1"/>
  <c r="M300" i="1" s="1"/>
  <c r="K704" i="1"/>
  <c r="J704" i="1"/>
  <c r="K703" i="1"/>
  <c r="J703" i="1"/>
  <c r="K702" i="1"/>
  <c r="J702" i="1"/>
  <c r="K1119" i="1"/>
  <c r="J1119" i="1"/>
  <c r="M702" i="1" l="1"/>
  <c r="M696" i="1" s="1"/>
  <c r="M704" i="1"/>
  <c r="J641" i="3"/>
  <c r="L641" i="3" s="1"/>
  <c r="L644" i="3"/>
  <c r="J744" i="3"/>
  <c r="L942" i="3"/>
  <c r="L1668" i="3"/>
  <c r="L707" i="3"/>
  <c r="K1590" i="3"/>
  <c r="K1401" i="3"/>
  <c r="K1398" i="3" s="1"/>
  <c r="J1193" i="3"/>
  <c r="L1193" i="3" s="1"/>
  <c r="L1196" i="3"/>
  <c r="J1986" i="3"/>
  <c r="J1425" i="3"/>
  <c r="L1989" i="3"/>
  <c r="K1543" i="3"/>
  <c r="L1543" i="3" s="1"/>
  <c r="L1546" i="3"/>
  <c r="J1233" i="3"/>
  <c r="L1233" i="3" s="1"/>
  <c r="L1236" i="3"/>
  <c r="L1736" i="3"/>
  <c r="K551" i="3"/>
  <c r="L1438" i="3"/>
  <c r="J1462" i="3"/>
  <c r="L1465" i="3"/>
  <c r="L272" i="3"/>
  <c r="J1804" i="3"/>
  <c r="L1807" i="3"/>
  <c r="J627" i="3"/>
  <c r="L627" i="3" s="1"/>
  <c r="L630" i="3"/>
  <c r="K1946" i="3"/>
  <c r="K559" i="3"/>
  <c r="K556" i="3" s="1"/>
  <c r="K553" i="3" s="1"/>
  <c r="K550" i="3" s="1"/>
  <c r="J1590" i="3"/>
  <c r="J1401" i="3"/>
  <c r="L1593" i="3"/>
  <c r="J1312" i="3"/>
  <c r="L1312" i="3" s="1"/>
  <c r="L1315" i="3"/>
  <c r="L18" i="3"/>
  <c r="J262" i="3"/>
  <c r="L262" i="3" s="1"/>
  <c r="J179" i="3"/>
  <c r="L182" i="3"/>
  <c r="J612" i="3"/>
  <c r="J1646" i="3"/>
  <c r="L615" i="3"/>
  <c r="J1670" i="3"/>
  <c r="L1673" i="3"/>
  <c r="J1615" i="3"/>
  <c r="L1615" i="3" s="1"/>
  <c r="L1515" i="3"/>
  <c r="J1711" i="3"/>
  <c r="L1711" i="3" s="1"/>
  <c r="L1714" i="3"/>
  <c r="J1426" i="3"/>
  <c r="L1431" i="3"/>
  <c r="K628" i="3"/>
  <c r="L631" i="3"/>
  <c r="K253" i="3"/>
  <c r="L253" i="3" s="1"/>
  <c r="L256" i="3"/>
  <c r="J35" i="3"/>
  <c r="L38" i="3"/>
  <c r="J1985" i="3"/>
  <c r="L1985" i="3" s="1"/>
  <c r="L1988" i="3"/>
  <c r="M1119" i="1"/>
  <c r="M703" i="1"/>
  <c r="M697" i="1" s="1"/>
  <c r="M709" i="1"/>
  <c r="M119" i="1"/>
  <c r="M2136" i="1"/>
  <c r="M72" i="1"/>
  <c r="M2580" i="1"/>
  <c r="M2445" i="1"/>
  <c r="M1365" i="1"/>
  <c r="M1371" i="1"/>
  <c r="M1095" i="1"/>
  <c r="M335" i="1"/>
  <c r="M2216" i="1"/>
  <c r="M1105" i="1"/>
  <c r="M1568" i="1"/>
  <c r="M1573" i="1"/>
  <c r="M2133" i="1"/>
  <c r="M378" i="1"/>
  <c r="M108" i="1"/>
  <c r="M594" i="1"/>
  <c r="M1227" i="1"/>
  <c r="M1116" i="1"/>
  <c r="M1546" i="1"/>
  <c r="M1222" i="1"/>
  <c r="M2140" i="1"/>
  <c r="M2151" i="1"/>
  <c r="M1341" i="1"/>
  <c r="M1578" i="1"/>
  <c r="M1584" i="1"/>
  <c r="M1541" i="1"/>
  <c r="M264" i="1"/>
  <c r="M523" i="1"/>
  <c r="M529" i="1"/>
  <c r="M893" i="1"/>
  <c r="M1121" i="1"/>
  <c r="M2423" i="1"/>
  <c r="M2429" i="1"/>
  <c r="M403" i="1"/>
  <c r="M725" i="1"/>
  <c r="M938" i="1"/>
  <c r="M929" i="1"/>
  <c r="M744" i="1"/>
  <c r="M948" i="1"/>
  <c r="M935" i="1"/>
  <c r="M78" i="1"/>
  <c r="L2043" i="1"/>
  <c r="K2043" i="1"/>
  <c r="J2043" i="1"/>
  <c r="L2042" i="1"/>
  <c r="K2042" i="1"/>
  <c r="J2042" i="1"/>
  <c r="L2041" i="1"/>
  <c r="K2041" i="1"/>
  <c r="J2041" i="1"/>
  <c r="L2039" i="1"/>
  <c r="K2039" i="1"/>
  <c r="J2039" i="1"/>
  <c r="L2038" i="1"/>
  <c r="K2038" i="1"/>
  <c r="J2038" i="1"/>
  <c r="J1722" i="1"/>
  <c r="M1722" i="1" s="1"/>
  <c r="L1720" i="1"/>
  <c r="M1720" i="1" s="1"/>
  <c r="K855" i="1"/>
  <c r="J855" i="1"/>
  <c r="K462" i="1"/>
  <c r="M462" i="1" s="1"/>
  <c r="K2369" i="1"/>
  <c r="J2369" i="1"/>
  <c r="L2036" i="1"/>
  <c r="K2036" i="1"/>
  <c r="J2036" i="1"/>
  <c r="L461" i="1"/>
  <c r="K461" i="1"/>
  <c r="J461" i="1"/>
  <c r="L1520" i="1"/>
  <c r="K1520" i="1"/>
  <c r="J1520" i="1"/>
  <c r="L460" i="1"/>
  <c r="K460" i="1"/>
  <c r="J460" i="1"/>
  <c r="L2035" i="1"/>
  <c r="K2035" i="1"/>
  <c r="J2035" i="1"/>
  <c r="L1519" i="1"/>
  <c r="K1519" i="1"/>
  <c r="J1519" i="1"/>
  <c r="J629" i="3" l="1"/>
  <c r="L744" i="3"/>
  <c r="J609" i="3"/>
  <c r="L612" i="3"/>
  <c r="J1398" i="3"/>
  <c r="L1401" i="3"/>
  <c r="J1422" i="3"/>
  <c r="L1422" i="3" s="1"/>
  <c r="L1425" i="3"/>
  <c r="J32" i="3"/>
  <c r="L35" i="3"/>
  <c r="K625" i="3"/>
  <c r="K438" i="3"/>
  <c r="L628" i="3"/>
  <c r="J1667" i="3"/>
  <c r="L1667" i="3" s="1"/>
  <c r="L1670" i="3"/>
  <c r="K548" i="3"/>
  <c r="L551" i="3"/>
  <c r="K1587" i="3"/>
  <c r="K1508" i="3"/>
  <c r="L179" i="3"/>
  <c r="K547" i="3"/>
  <c r="K134" i="3" s="1"/>
  <c r="K131" i="3" s="1"/>
  <c r="K176" i="3"/>
  <c r="K167" i="3" s="1"/>
  <c r="J1587" i="3"/>
  <c r="J1508" i="3"/>
  <c r="L1590" i="3"/>
  <c r="L1986" i="3"/>
  <c r="J2086" i="3"/>
  <c r="J1423" i="3"/>
  <c r="L1426" i="3"/>
  <c r="J1643" i="3"/>
  <c r="L1646" i="3"/>
  <c r="K1943" i="3"/>
  <c r="K1940" i="3" s="1"/>
  <c r="K1768" i="3"/>
  <c r="K1614" i="3" s="1"/>
  <c r="K1523" i="3" s="1"/>
  <c r="K1520" i="3" s="1"/>
  <c r="J1801" i="3"/>
  <c r="J1424" i="3"/>
  <c r="L1804" i="3"/>
  <c r="J1459" i="3"/>
  <c r="L1462" i="3"/>
  <c r="M2035" i="1"/>
  <c r="M460" i="1"/>
  <c r="M2042" i="1"/>
  <c r="M2036" i="1"/>
  <c r="M2041" i="1"/>
  <c r="M1519" i="1"/>
  <c r="M461" i="1"/>
  <c r="M2039" i="1"/>
  <c r="M1520" i="1"/>
  <c r="M855" i="1"/>
  <c r="M2038" i="1"/>
  <c r="M2043" i="1"/>
  <c r="M1359" i="1"/>
  <c r="M397" i="1"/>
  <c r="M517" i="1"/>
  <c r="M2135" i="1"/>
  <c r="M1099" i="1"/>
  <c r="M2130" i="1"/>
  <c r="M1115" i="1"/>
  <c r="M738" i="1"/>
  <c r="M942" i="1"/>
  <c r="M923" i="1"/>
  <c r="M1572" i="1"/>
  <c r="M2145" i="1"/>
  <c r="M1110" i="1"/>
  <c r="M1562" i="1"/>
  <c r="M2439" i="1"/>
  <c r="M66" i="1"/>
  <c r="M113" i="1"/>
  <c r="M732" i="1"/>
  <c r="M2369" i="1"/>
  <c r="L1508" i="3" l="1"/>
  <c r="J626" i="3"/>
  <c r="L626" i="3" s="1"/>
  <c r="L629" i="3"/>
  <c r="K1517" i="3"/>
  <c r="K1514" i="3" s="1"/>
  <c r="K1466" i="3"/>
  <c r="K1463" i="3" s="1"/>
  <c r="J2083" i="3"/>
  <c r="L2086" i="3"/>
  <c r="J2036" i="3"/>
  <c r="L2036" i="3" s="1"/>
  <c r="J1456" i="3"/>
  <c r="L1456" i="3" s="1"/>
  <c r="L1459" i="3"/>
  <c r="J1420" i="3"/>
  <c r="L1423" i="3"/>
  <c r="J29" i="3"/>
  <c r="L32" i="3"/>
  <c r="J1395" i="3"/>
  <c r="L1398" i="3"/>
  <c r="J1421" i="3"/>
  <c r="J573" i="3"/>
  <c r="L1424" i="3"/>
  <c r="J1584" i="3"/>
  <c r="L1587" i="3"/>
  <c r="K545" i="3"/>
  <c r="K111" i="3" s="1"/>
  <c r="K1865" i="3" s="1"/>
  <c r="L548" i="3"/>
  <c r="K435" i="3"/>
  <c r="L435" i="3" s="1"/>
  <c r="L438" i="3"/>
  <c r="L1801" i="3"/>
  <c r="J143" i="3"/>
  <c r="J1640" i="3"/>
  <c r="L1640" i="3" s="1"/>
  <c r="J1188" i="3"/>
  <c r="L1643" i="3"/>
  <c r="K622" i="3"/>
  <c r="L622" i="3" s="1"/>
  <c r="L625" i="3"/>
  <c r="J606" i="3"/>
  <c r="L606" i="3" s="1"/>
  <c r="J611" i="3"/>
  <c r="L609" i="3"/>
  <c r="M1556" i="1"/>
  <c r="M107" i="1"/>
  <c r="M1104" i="1"/>
  <c r="M2139" i="1"/>
  <c r="M936" i="1"/>
  <c r="M1109" i="1"/>
  <c r="M1093" i="1"/>
  <c r="M1567" i="1"/>
  <c r="M2129" i="1"/>
  <c r="J140" i="3" l="1"/>
  <c r="L143" i="3"/>
  <c r="J1392" i="3"/>
  <c r="L1392" i="3" s="1"/>
  <c r="J1216" i="3"/>
  <c r="L1395" i="3"/>
  <c r="L1420" i="3"/>
  <c r="J1116" i="3"/>
  <c r="L1116" i="3" s="1"/>
  <c r="J2080" i="3"/>
  <c r="L2083" i="3"/>
  <c r="J1185" i="3"/>
  <c r="L1188" i="3"/>
  <c r="J623" i="3"/>
  <c r="L623" i="3" s="1"/>
  <c r="L1421" i="3"/>
  <c r="J1241" i="3"/>
  <c r="J26" i="3"/>
  <c r="J1974" i="3"/>
  <c r="L1974" i="3" s="1"/>
  <c r="L29" i="3"/>
  <c r="K1460" i="3"/>
  <c r="K1457" i="3" s="1"/>
  <c r="K555" i="3"/>
  <c r="K552" i="3" s="1"/>
  <c r="J608" i="3"/>
  <c r="L611" i="3"/>
  <c r="J570" i="3"/>
  <c r="J1978" i="3"/>
  <c r="L573" i="3"/>
  <c r="J258" i="3"/>
  <c r="L1584" i="3"/>
  <c r="M1098" i="1"/>
  <c r="M1103" i="1"/>
  <c r="M2134" i="1"/>
  <c r="M1561" i="1"/>
  <c r="M1550" i="1"/>
  <c r="J23" i="3" l="1"/>
  <c r="L26" i="3"/>
  <c r="J1238" i="3"/>
  <c r="L1241" i="3"/>
  <c r="J1268" i="3"/>
  <c r="L1185" i="3"/>
  <c r="J255" i="3"/>
  <c r="L258" i="3"/>
  <c r="J514" i="3"/>
  <c r="L514" i="3" s="1"/>
  <c r="J1975" i="3"/>
  <c r="L1978" i="3"/>
  <c r="K1862" i="3"/>
  <c r="J1213" i="3"/>
  <c r="L1213" i="3" s="1"/>
  <c r="J985" i="3"/>
  <c r="L985" i="3" s="1"/>
  <c r="L1216" i="3"/>
  <c r="J567" i="3"/>
  <c r="L567" i="3" s="1"/>
  <c r="L570" i="3"/>
  <c r="J605" i="3"/>
  <c r="L605" i="3" s="1"/>
  <c r="L608" i="3"/>
  <c r="J2077" i="3"/>
  <c r="J2124" i="3"/>
  <c r="L2124" i="3" s="1"/>
  <c r="L2080" i="3"/>
  <c r="J137" i="3"/>
  <c r="L140" i="3"/>
  <c r="J638" i="3"/>
  <c r="M2128" i="1"/>
  <c r="M1097" i="1"/>
  <c r="M1092" i="1"/>
  <c r="M1555" i="1"/>
  <c r="K1859" i="3" l="1"/>
  <c r="K1408" i="3"/>
  <c r="K1405" i="3" s="1"/>
  <c r="J20" i="3"/>
  <c r="L23" i="3"/>
  <c r="J1139" i="3"/>
  <c r="L1139" i="3" s="1"/>
  <c r="L2077" i="3"/>
  <c r="L137" i="3"/>
  <c r="J252" i="3"/>
  <c r="J1263" i="3"/>
  <c r="L1263" i="3" s="1"/>
  <c r="L255" i="3"/>
  <c r="J1235" i="3"/>
  <c r="L1235" i="3" s="1"/>
  <c r="L1238" i="3"/>
  <c r="J78" i="3"/>
  <c r="L78" i="3" s="1"/>
  <c r="L638" i="3"/>
  <c r="J1265" i="3"/>
  <c r="L1268" i="3"/>
  <c r="J545" i="3"/>
  <c r="L1975" i="3"/>
  <c r="J704" i="3"/>
  <c r="M2122" i="1"/>
  <c r="M1091" i="1"/>
  <c r="M1549" i="1"/>
  <c r="J17" i="3" l="1"/>
  <c r="L20" i="3"/>
  <c r="J701" i="3"/>
  <c r="J946" i="3"/>
  <c r="L704" i="3"/>
  <c r="J1262" i="3"/>
  <c r="L1262" i="3" s="1"/>
  <c r="J1568" i="3"/>
  <c r="L1265" i="3"/>
  <c r="J542" i="3"/>
  <c r="J111" i="3"/>
  <c r="L545" i="3"/>
  <c r="K1402" i="3"/>
  <c r="L1405" i="3"/>
  <c r="J2068" i="3"/>
  <c r="L2068" i="3" s="1"/>
  <c r="L252" i="3"/>
  <c r="J539" i="3" l="1"/>
  <c r="J270" i="3"/>
  <c r="L542" i="3"/>
  <c r="J14" i="3"/>
  <c r="L14" i="3" s="1"/>
  <c r="L17" i="3"/>
  <c r="K1399" i="3"/>
  <c r="K1078" i="3"/>
  <c r="L1402" i="3"/>
  <c r="J943" i="3"/>
  <c r="L946" i="3"/>
  <c r="J1865" i="3"/>
  <c r="L111" i="3"/>
  <c r="J1565" i="3"/>
  <c r="L1568" i="3"/>
  <c r="J637" i="3"/>
  <c r="L701" i="3"/>
  <c r="J1562" i="3" l="1"/>
  <c r="L1562" i="3" s="1"/>
  <c r="L1565" i="3"/>
  <c r="K1076" i="3"/>
  <c r="L1399" i="3"/>
  <c r="J267" i="3"/>
  <c r="L267" i="3" s="1"/>
  <c r="L270" i="3"/>
  <c r="L943" i="3"/>
  <c r="J851" i="3"/>
  <c r="L851" i="3" s="1"/>
  <c r="J536" i="3"/>
  <c r="L536" i="3" s="1"/>
  <c r="L539" i="3"/>
  <c r="J634" i="3"/>
  <c r="J461" i="3"/>
  <c r="L461" i="3" s="1"/>
  <c r="L637" i="3"/>
  <c r="L1865" i="3"/>
  <c r="K1075" i="3"/>
  <c r="K700" i="3"/>
  <c r="L1078" i="3"/>
  <c r="L700" i="3" l="1"/>
  <c r="K586" i="3"/>
  <c r="L586" i="3" s="1"/>
  <c r="K1072" i="3"/>
  <c r="L1075" i="3"/>
  <c r="J1949" i="3"/>
  <c r="L634" i="3"/>
  <c r="J559" i="3" l="1"/>
  <c r="L1949" i="3"/>
  <c r="K1069" i="3"/>
  <c r="L1072" i="3"/>
  <c r="K1066" i="3" l="1"/>
  <c r="L1066" i="3" s="1"/>
  <c r="L1069" i="3"/>
  <c r="J556" i="3"/>
  <c r="L559" i="3"/>
  <c r="J553" i="3" l="1"/>
  <c r="L556" i="3"/>
  <c r="J550" i="3" l="1"/>
  <c r="L553" i="3"/>
  <c r="J547" i="3" l="1"/>
  <c r="L550" i="3"/>
  <c r="J176" i="3"/>
  <c r="J544" i="3" l="1"/>
  <c r="L547" i="3"/>
  <c r="J134" i="3"/>
  <c r="J167" i="3"/>
  <c r="L176" i="3"/>
  <c r="J541" i="3" l="1"/>
  <c r="J190" i="3"/>
  <c r="L544" i="3"/>
  <c r="L167" i="3"/>
  <c r="J113" i="3"/>
  <c r="L113" i="3" s="1"/>
  <c r="J131" i="3"/>
  <c r="L131" i="3" s="1"/>
  <c r="L134" i="3"/>
  <c r="J187" i="3" l="1"/>
  <c r="L190" i="3"/>
  <c r="J538" i="3"/>
  <c r="L541" i="3"/>
  <c r="J184" i="3" l="1"/>
  <c r="L187" i="3"/>
  <c r="J535" i="3"/>
  <c r="L535" i="3" s="1"/>
  <c r="L538" i="3"/>
  <c r="J181" i="3" l="1"/>
  <c r="L184" i="3"/>
  <c r="J178" i="3" l="1"/>
  <c r="L178" i="3" s="1"/>
  <c r="L181" i="3"/>
  <c r="J1939" i="3"/>
  <c r="L1939" i="3" s="1"/>
  <c r="J1862" i="3" l="1"/>
  <c r="J595" i="3"/>
  <c r="L595" i="3" s="1"/>
  <c r="J1712" i="3"/>
  <c r="J2070" i="3"/>
  <c r="J877" i="3"/>
  <c r="L877" i="3" l="1"/>
  <c r="J290" i="3"/>
  <c r="J287" i="3" s="1"/>
  <c r="J1709" i="3"/>
  <c r="L1712" i="3"/>
  <c r="J165" i="3"/>
  <c r="J1859" i="3"/>
  <c r="L1859" i="3" s="1"/>
  <c r="J1408" i="3"/>
  <c r="L1408" i="3" s="1"/>
  <c r="L1862" i="3"/>
  <c r="L2070" i="3"/>
  <c r="J2012" i="3"/>
  <c r="J2113" i="3"/>
  <c r="L2113" i="3" s="1"/>
  <c r="L287" i="3" l="1"/>
  <c r="J284" i="3"/>
  <c r="L284" i="3" s="1"/>
  <c r="L165" i="3"/>
  <c r="J162" i="3"/>
  <c r="L162" i="3" s="1"/>
  <c r="L1709" i="3"/>
  <c r="J1800" i="3"/>
  <c r="L2012" i="3"/>
  <c r="J1946" i="3"/>
  <c r="L290" i="3"/>
  <c r="J269" i="3"/>
  <c r="J902" i="3"/>
  <c r="L902" i="3" l="1"/>
  <c r="J899" i="3"/>
  <c r="L899" i="3" s="1"/>
  <c r="J266" i="3"/>
  <c r="L269" i="3"/>
  <c r="L1800" i="3"/>
  <c r="J2072" i="3"/>
  <c r="J1943" i="3"/>
  <c r="J1768" i="3"/>
  <c r="J1765" i="3" s="1"/>
  <c r="L1946" i="3"/>
  <c r="L1943" i="3" l="1"/>
  <c r="J1940" i="3"/>
  <c r="L1940" i="3" s="1"/>
  <c r="L266" i="3"/>
  <c r="J263" i="3"/>
  <c r="J1344" i="3"/>
  <c r="L1344" i="3" s="1"/>
  <c r="L1765" i="3"/>
  <c r="J1762" i="3"/>
  <c r="J2069" i="3"/>
  <c r="L2069" i="3" s="1"/>
  <c r="L2072" i="3"/>
  <c r="L1768" i="3"/>
  <c r="L1762" i="3" l="1"/>
  <c r="J1759" i="3"/>
  <c r="L263" i="3"/>
  <c r="J260" i="3"/>
  <c r="L260" i="3" s="1"/>
  <c r="J1523" i="3"/>
  <c r="J25" i="3"/>
  <c r="L25" i="3" s="1"/>
  <c r="J1343" i="3"/>
  <c r="J1340" i="3" s="1"/>
  <c r="L1340" i="3" s="1"/>
  <c r="J1157" i="3"/>
  <c r="J1154" i="3" s="1"/>
  <c r="J1122" i="3"/>
  <c r="L1122" i="3" s="1"/>
  <c r="J1079" i="3"/>
  <c r="J1076" i="3" s="1"/>
  <c r="L1343" i="3" l="1"/>
  <c r="L1079" i="3"/>
  <c r="J1151" i="3"/>
  <c r="L1154" i="3"/>
  <c r="L1157" i="3"/>
  <c r="L1523" i="3"/>
  <c r="J1520" i="3"/>
  <c r="J1617" i="3"/>
  <c r="L1759" i="3"/>
  <c r="J1756" i="3"/>
  <c r="L1756" i="3" s="1"/>
  <c r="L1076" i="3"/>
  <c r="J1073" i="3"/>
  <c r="J1070" i="3" l="1"/>
  <c r="L1073" i="3"/>
  <c r="L1617" i="3"/>
  <c r="J1614" i="3"/>
  <c r="L1614" i="3" s="1"/>
  <c r="J1466" i="3"/>
  <c r="L1520" i="3"/>
  <c r="J1517" i="3"/>
  <c r="J853" i="3"/>
  <c r="L853" i="3" s="1"/>
  <c r="J1148" i="3"/>
  <c r="L1148" i="3" s="1"/>
  <c r="L1151" i="3"/>
  <c r="L1517" i="3" l="1"/>
  <c r="J1514" i="3"/>
  <c r="L1514" i="3" s="1"/>
  <c r="L1466" i="3"/>
  <c r="J1463" i="3"/>
  <c r="L1070" i="3"/>
  <c r="J1067" i="3"/>
  <c r="J555" i="3" l="1"/>
  <c r="J1460" i="3"/>
  <c r="L1463" i="3"/>
  <c r="L1067" i="3"/>
  <c r="J1064" i="3"/>
  <c r="L1460" i="3" l="1"/>
  <c r="J1457" i="3"/>
  <c r="L1457" i="3" s="1"/>
  <c r="J1061" i="3"/>
  <c r="L1061" i="3" s="1"/>
  <c r="L1064" i="3"/>
  <c r="J552" i="3"/>
  <c r="L552" i="3" s="1"/>
  <c r="L555" i="3"/>
</calcChain>
</file>

<file path=xl/sharedStrings.xml><?xml version="1.0" encoding="utf-8"?>
<sst xmlns="http://schemas.openxmlformats.org/spreadsheetml/2006/main" count="32708" uniqueCount="5311">
  <si>
    <t>[단위 : 원, 부가가치세 별도]</t>
    <phoneticPr fontId="4" type="noConversion"/>
  </si>
  <si>
    <t>부서명/2차사업소명</t>
    <phoneticPr fontId="4" type="noConversion"/>
  </si>
  <si>
    <t>발주월</t>
    <phoneticPr fontId="4" type="noConversion"/>
  </si>
  <si>
    <t>공사명</t>
    <phoneticPr fontId="4" type="noConversion"/>
  </si>
  <si>
    <t>계약방법</t>
    <phoneticPr fontId="4" type="noConversion"/>
  </si>
  <si>
    <t>도급공사비(a)</t>
    <phoneticPr fontId="4" type="noConversion"/>
  </si>
  <si>
    <t>사급자재비(b)</t>
    <phoneticPr fontId="4" type="noConversion"/>
  </si>
  <si>
    <t>계(a+b+c)</t>
    <phoneticPr fontId="4" type="noConversion"/>
  </si>
  <si>
    <t>제한경쟁</t>
    <phoneticPr fontId="4" type="noConversion"/>
  </si>
  <si>
    <t>일반경쟁</t>
    <phoneticPr fontId="4" type="noConversion"/>
  </si>
  <si>
    <t>종합공사</t>
    <phoneticPr fontId="4" type="noConversion"/>
  </si>
  <si>
    <t>ICT</t>
    <phoneticPr fontId="4" type="noConversion"/>
  </si>
  <si>
    <t>장기</t>
    <phoneticPr fontId="4" type="noConversion"/>
  </si>
  <si>
    <t>순번</t>
    <phoneticPr fontId="4" type="noConversion"/>
  </si>
  <si>
    <t>전문공사</t>
    <phoneticPr fontId="4" type="noConversion"/>
  </si>
  <si>
    <t>일반경쟁</t>
  </si>
  <si>
    <t>수의계약</t>
  </si>
  <si>
    <t>수의계약</t>
    <phoneticPr fontId="4" type="noConversion"/>
  </si>
  <si>
    <t>공사지역</t>
    <phoneticPr fontId="4" type="noConversion"/>
  </si>
  <si>
    <t>경기도</t>
    <phoneticPr fontId="4" type="noConversion"/>
  </si>
  <si>
    <t>강원도</t>
    <phoneticPr fontId="4" type="noConversion"/>
  </si>
  <si>
    <t>대전광역시</t>
    <phoneticPr fontId="4" type="noConversion"/>
  </si>
  <si>
    <t>제한경쟁</t>
  </si>
  <si>
    <t>지명경쟁</t>
    <phoneticPr fontId="4" type="noConversion"/>
  </si>
  <si>
    <t>수의계약사유</t>
    <phoneticPr fontId="4" type="noConversion"/>
  </si>
  <si>
    <t>계약사무규칙 제8조 1항 2호(자회사)</t>
    <phoneticPr fontId="4" type="noConversion"/>
  </si>
  <si>
    <t>용역명</t>
    <phoneticPr fontId="4" type="noConversion"/>
  </si>
  <si>
    <t>용역종류</t>
    <phoneticPr fontId="4" type="noConversion"/>
  </si>
  <si>
    <t>기타(c)</t>
    <phoneticPr fontId="4" type="noConversion"/>
  </si>
  <si>
    <t>공사종류</t>
    <phoneticPr fontId="4" type="noConversion"/>
  </si>
  <si>
    <t>도급비(a)</t>
    <phoneticPr fontId="4" type="noConversion"/>
  </si>
  <si>
    <t>수의계약 사유</t>
    <phoneticPr fontId="4" type="noConversion"/>
  </si>
  <si>
    <t>건설산업기본법 대상공사
(종합공사/전문공사)</t>
    <phoneticPr fontId="4" type="noConversion"/>
  </si>
  <si>
    <t>기타 (c)</t>
    <phoneticPr fontId="4" type="noConversion"/>
  </si>
  <si>
    <t>사회적기업 등 우선계약대상 여부</t>
    <phoneticPr fontId="4" type="noConversion"/>
  </si>
  <si>
    <t>국가계약법시행령 제26조 1항 2호 (연관)</t>
    <phoneticPr fontId="17" type="noConversion"/>
  </si>
  <si>
    <t>국가계약법시행령 제26조 1항 2호 (단독)</t>
    <phoneticPr fontId="4" type="noConversion"/>
  </si>
  <si>
    <t>한국전력공사 2023년 공사 발주계획</t>
    <phoneticPr fontId="4" type="noConversion"/>
  </si>
  <si>
    <t>한국전력공사 2023년 용역 발주계획</t>
    <phoneticPr fontId="4" type="noConversion"/>
  </si>
  <si>
    <t>강원본부</t>
  </si>
  <si>
    <t>경영지원부</t>
  </si>
  <si>
    <t>양양지사 구내도로포장공사</t>
  </si>
  <si>
    <t>토목</t>
  </si>
  <si>
    <t>강원도</t>
  </si>
  <si>
    <t>전문공사</t>
  </si>
  <si>
    <t>강원본부 신사옥부지 기존건물 해체공사</t>
  </si>
  <si>
    <t>건축</t>
  </si>
  <si>
    <t>정선지사 지하주차장 루프 보강공사</t>
  </si>
  <si>
    <t>장기</t>
  </si>
  <si>
    <t>원주지사 구내도로 포장공사</t>
  </si>
  <si>
    <t>태백지사 본관 옥상방수공사</t>
  </si>
  <si>
    <t>속초고성지사 별관 시스템 냉난방기 설치공사</t>
  </si>
  <si>
    <t>기타</t>
  </si>
  <si>
    <t>강릉지사 노후 수전설비 및 비상발전기 교체공사</t>
  </si>
  <si>
    <t>태백지사 사옥 난방보일러 교체공사</t>
  </si>
  <si>
    <t>홍천지사 사옥 수전설비 교체공사</t>
  </si>
  <si>
    <t>태백전력지사</t>
  </si>
  <si>
    <t>태백전력지사 철탑 수평 추락방지장치 설치공사</t>
  </si>
  <si>
    <t>전기(송변전)</t>
  </si>
  <si>
    <t>24~25년 태백전력지사 가공송전 협력회사 총액공사</t>
  </si>
  <si>
    <t>2023년 765kV 신태백S/S #2, 3M.Tr 보통점검공사</t>
  </si>
  <si>
    <t>2023년 신태백S/S 765kV GIS 보통점검공사</t>
  </si>
  <si>
    <t>2023년 태백전력지사 154kV GIS 정밀점검공사</t>
  </si>
  <si>
    <t>2023년 태백전력지사 154kV M.Tr 정밀점검공사</t>
  </si>
  <si>
    <t>2022~2023년 태백전력지사 변전협력회사 총액공사</t>
  </si>
  <si>
    <t>2024~2025 태백전력지사 소방시설 종합점검 및 보수공사</t>
  </si>
  <si>
    <t>소방</t>
  </si>
  <si>
    <t>송전운영부</t>
  </si>
  <si>
    <t>154kV 가평-화천HP 등 2개T/L 용량증대 전선교체공사</t>
  </si>
  <si>
    <t>154kV 동해화력T/L EBG 구조개선</t>
  </si>
  <si>
    <t>'24-'25년도 강원본부 전력구 운영시스템 위탁정비공사</t>
  </si>
  <si>
    <t>전자제어부</t>
  </si>
  <si>
    <t>154kV 태백T/L OPGW 이설공사</t>
  </si>
  <si>
    <t>ICT</t>
  </si>
  <si>
    <t>계약사무규칙 제8조 1항 2호(자회사)</t>
  </si>
  <si>
    <t>154kV 이원동해화력T/L OPGW 교체공사</t>
  </si>
  <si>
    <t>신양양S/S 과학화보안장비 보강</t>
  </si>
  <si>
    <t>통합형 계통운영 교환시스템 구축</t>
  </si>
  <si>
    <t>동해전력지사</t>
  </si>
  <si>
    <t>24~25년 동해전력지사 가공송전 협력회사 총액공사</t>
  </si>
  <si>
    <t>345kV 삼척GP-한울NP1등 4개T/L 헬기주수애자청소 공사</t>
  </si>
  <si>
    <t>23년 동해전력지사 STATCOM 정기점검</t>
  </si>
  <si>
    <t>23년 동해전력지사 170kV GIS 정밀점검</t>
  </si>
  <si>
    <t>23년 동해전력지사 345kV GIS 정밀점검</t>
  </si>
  <si>
    <t>24~25년 동해전력지사 변전협력회사 총액공사</t>
  </si>
  <si>
    <t>삼척GP 무인보안시스템 교체공사</t>
  </si>
  <si>
    <t>원주전력지사</t>
  </si>
  <si>
    <t>154kV 홍천T/L No.63 등 2개소 호우피해 복구공사</t>
  </si>
  <si>
    <t>종합공사</t>
  </si>
  <si>
    <t>2023-2024년 원주전력지사 가공송전정비회사 총액공사</t>
  </si>
  <si>
    <t>2023년 원주전력지사 170kV GIS 정밀점검공사</t>
  </si>
  <si>
    <t>2023년 원주전력지사 주변압기 및 OLTC 정밀점검공사</t>
  </si>
  <si>
    <t>2023-2024년 원주전력지사 변전협력회사 총액공사</t>
  </si>
  <si>
    <t>154kV 홍천T/L 호우피해 복구관련 OPGW 교체공사</t>
  </si>
  <si>
    <t>토건운영부</t>
  </si>
  <si>
    <t>154kV 신양양-인제T/L 71호, 103호 철탑부지 복구공사</t>
  </si>
  <si>
    <t>2023년 강원본부 관내 지중구조물 보수공사</t>
  </si>
  <si>
    <t>동해전력지사 구관 석면철거공사</t>
  </si>
  <si>
    <t>간성 S/S등 4개소 축전지실 조성공사</t>
  </si>
  <si>
    <t>23kV 자재반입구 보강공사</t>
  </si>
  <si>
    <t>154kV 동해화력S/Y 제어동 증축공사</t>
  </si>
  <si>
    <t>동해전력지사 구관 및 태백전력지사 구 창고 철거공사</t>
  </si>
  <si>
    <t>동해S/S 제어동 및 춘천S/S 옥상방수 보수공사</t>
  </si>
  <si>
    <t xml:space="preserve">태백지사 및 영월지사 내진보강공사 </t>
  </si>
  <si>
    <t>둔내변전소 외벽 보강공사</t>
  </si>
  <si>
    <t xml:space="preserve">강원도 </t>
  </si>
  <si>
    <t>765kV 송전선로 비상복구용 자재 야적장 조성공사</t>
  </si>
  <si>
    <t>154kV 도계S/S 외장재 교체공사</t>
  </si>
  <si>
    <t>강릉전력지사 사택 및 속초변전소 사택 철거공사</t>
  </si>
  <si>
    <t>노후 복합화재수신반 대체공사</t>
  </si>
  <si>
    <t>주문진S/S 4bank OHD 교체공사</t>
  </si>
  <si>
    <t>노후 냉난방기 교체공사</t>
  </si>
  <si>
    <t>홍천지사</t>
  </si>
  <si>
    <t>2023년도 홍천지사 가로수 수목전지공사_공동계약</t>
  </si>
  <si>
    <t>전기(배전)</t>
  </si>
  <si>
    <t>양양지사</t>
  </si>
  <si>
    <t>2023년 양양지사 접지보강공사</t>
  </si>
  <si>
    <t>기사문항 지중화공사</t>
  </si>
  <si>
    <t xml:space="preserve"> 장기</t>
  </si>
  <si>
    <t>화천지사</t>
  </si>
  <si>
    <t>국도5호선 춘천-화천3공구 도로지장전주공사</t>
  </si>
  <si>
    <t>23년 화천지사 강관전주 접지측정 보강공사</t>
  </si>
  <si>
    <t>ICT운영부</t>
  </si>
  <si>
    <t>남원주역세권 지구 배전계통 자가광케이블 시설공사</t>
  </si>
  <si>
    <t>23년도 저압AMI 통신망 보강공사</t>
  </si>
  <si>
    <t>국가계약법시행령 제26조 1항 2호 (단독)</t>
  </si>
  <si>
    <t>변전운영부</t>
  </si>
  <si>
    <t>문막S/S 모선구분차단기 설치공사(일반)</t>
  </si>
  <si>
    <t>문막S/S 모선구분차단기 설치공사(전문)</t>
  </si>
  <si>
    <t>태백S/S #3M.Tr 증설공사(일반)</t>
  </si>
  <si>
    <t>태백S/S #3M.Tr 설치공사(전문)</t>
  </si>
  <si>
    <t>태백S/S #3M.Tr용 GIS 설치공사(전문)</t>
  </si>
  <si>
    <t>태백S/S #3M.Tr 증설공사(전력케이블)</t>
  </si>
  <si>
    <t>주진S/S #3M.Tr 증설공사(전력케이블)</t>
  </si>
  <si>
    <t>동해S/S 345kV 용량부족차단기 교체공사(일반)</t>
  </si>
  <si>
    <t>동해S/S 345kV 용량부족차단기 교체공사(전문)</t>
  </si>
  <si>
    <t>국가계약법시행령 제26조 1항 2호 (제작사설치)</t>
  </si>
  <si>
    <t>2023년 강원본부 직할 170kV GIS 정밀점검 공사</t>
  </si>
  <si>
    <t>서홍천S/S 23kV GIS 메커니즘 성능개선 공사</t>
  </si>
  <si>
    <t>남춘천S/S 22.9kV 장기사용 GIS 대체공사(전문)</t>
  </si>
  <si>
    <t>남춘천S/S 22.9kV 장기사용 GIS 대체공사(일반)</t>
  </si>
  <si>
    <t>남춘천S/S 22.9kV 장기사용 GIS 대체공사(전력케이블)</t>
  </si>
  <si>
    <t>서원주S/S SA운영시스템 노후설비 교체공사</t>
  </si>
  <si>
    <t>국가계약법시행령 제26조 1항 2호 (연관)</t>
  </si>
  <si>
    <t>154kV 이원S/S SA혼용운영시스템 설치공사</t>
  </si>
  <si>
    <t>평창지사</t>
  </si>
  <si>
    <t>평창읍 조동리 정*하 농사용 5KW 신규공사</t>
  </si>
  <si>
    <t>양구지사</t>
  </si>
  <si>
    <t>2023년 양구지사 지중저압설비 점검 및 보강공사</t>
  </si>
  <si>
    <t>인제S/S 월운D/L 분산형전원 선로용량 확보 공사</t>
  </si>
  <si>
    <t>강릉전력지사</t>
  </si>
  <si>
    <t>154kV 강릉 등 10개T/L 추락방지장치 설치공사</t>
  </si>
  <si>
    <t>2024~2025년 가공송전협력회사 총액공사</t>
  </si>
  <si>
    <t>'23년 345kV GIS 정밀점검</t>
  </si>
  <si>
    <t>'23년 154kV GIS 정밀점검</t>
  </si>
  <si>
    <t>'23년 345kV 주변압기 정밀점검</t>
  </si>
  <si>
    <t>'23년 154kV 주변압기 정밀점검</t>
  </si>
  <si>
    <t>'24년 - '25년 변전협력회사 총액공사</t>
  </si>
  <si>
    <t>배전건설부</t>
  </si>
  <si>
    <t>인제읍 남북리 지중화</t>
  </si>
  <si>
    <t>강릉시 홍제로 지중화</t>
  </si>
  <si>
    <t>고성군 거진정보고 통학로 지중화공사</t>
  </si>
  <si>
    <t>춘천 인성병원 뒷길 지중화공사</t>
  </si>
  <si>
    <t>횡성 둔내중고교 통학로 지중화공사</t>
  </si>
  <si>
    <t>태백시 탄탄마을 도시재생 지중화공사</t>
  </si>
  <si>
    <t>삼척지사</t>
  </si>
  <si>
    <t>2023년 삼척지사 가로수 수목전지공사</t>
  </si>
  <si>
    <t>배전운영부</t>
  </si>
  <si>
    <t>2023년 강원 북부권(A) 공가순시</t>
  </si>
  <si>
    <t>23년도 시내지역 가로수 수목전지 공사</t>
  </si>
  <si>
    <t>23년도 시외지역 가로수 수목전지 공사</t>
  </si>
  <si>
    <t>23년도 비가로수 수목전지 공사(동면)</t>
  </si>
  <si>
    <t>23년도 비가로수 수목전지 공사(동산면)</t>
  </si>
  <si>
    <t>23년도 비가로수 수목전지 공사(신북)</t>
  </si>
  <si>
    <t>23년도 비가로수 수목전지 공사(서면)</t>
  </si>
  <si>
    <t>23년도 비가로수 수목전지 공사(신동)</t>
  </si>
  <si>
    <t>23년도 비가로수 수목전지 공사(남산면)</t>
  </si>
  <si>
    <t>23년도 비가로수 수목전지 공사(원창리)</t>
  </si>
  <si>
    <t>23년도 비가로수 수목전지 공사(북산면)</t>
  </si>
  <si>
    <t>지상변압기 활선엘보 분리 연결 용역(본부직할)</t>
  </si>
  <si>
    <t>23년도 조류둥지 순시 및 철거 공사</t>
  </si>
  <si>
    <t>23년 유해조수(까치, 까마귀) 위탁포획 공사</t>
  </si>
  <si>
    <t>2023년 수급지점 투개방 위탁공사</t>
  </si>
  <si>
    <t>2023년 강원 중부권(B) 공가순시</t>
  </si>
  <si>
    <t>2023년 강원 동부권(C) 공가순시</t>
  </si>
  <si>
    <t>23년도 접지저항 보강공사</t>
  </si>
  <si>
    <t>강원 맨홀 및 핸드홀 점검 공사</t>
  </si>
  <si>
    <t>강원 배전철탑 점검 공사</t>
  </si>
  <si>
    <t>2023년 강원 남부권(D) 공가순시</t>
  </si>
  <si>
    <t>'23년 DAS 단말장치 설치 공사</t>
  </si>
  <si>
    <t>강원본부 신사옥부지 기존건물 해체공사 감리용역</t>
  </si>
  <si>
    <t>기술</t>
  </si>
  <si>
    <t>강원본부 신사옥부지 기존건물 해체공사 건설폐기물처리용역</t>
  </si>
  <si>
    <t>일반</t>
  </si>
  <si>
    <t>강원본부 신사옥부지 기존건물 해체공사 가연성폐기물처리용역</t>
  </si>
  <si>
    <t>대상</t>
  </si>
  <si>
    <t>강원본부 직할 외 13개 지사 도면 전산화 용역</t>
  </si>
  <si>
    <t>태백전력지사 철탑 수평 추락방지장치 설치공사 책임감리용역</t>
  </si>
  <si>
    <t>24~25년 태백전력지사 가공송전 협력회사 총액공사 책임감리용역</t>
  </si>
  <si>
    <t>2023년 태백전력지사 관내변전소 청소 및 제초용역</t>
  </si>
  <si>
    <t>2024~2025 태백전력지사 관내 무인변전소 경비용역</t>
  </si>
  <si>
    <t>2024~2025년 태백전력지사 신태백변전소 제설용역</t>
  </si>
  <si>
    <t>2023년 중부지역 송전선로 항공순시·점검 용역</t>
  </si>
  <si>
    <t>2023년 기설 송전선로 선하지 지적도면 작성용역</t>
  </si>
  <si>
    <t>154kV 가평-화천HP 등 2개T/L 용량증대 전선교체공사 감리용역</t>
  </si>
  <si>
    <t>변전소 조작지원시스템 구축</t>
  </si>
  <si>
    <t>2024∼25년 동해전력지사 송전협력회사 총액공사 감리용역 시행</t>
  </si>
  <si>
    <t>2024∼25년 동해전력지사 관내 무인변전소 경비용역</t>
  </si>
  <si>
    <t>23~24년도 동해전력지사 관내변전소 청소 및 제초용역</t>
  </si>
  <si>
    <t>24∼25년 동해전력지사 소방설비 점검용역 및 보수공사</t>
  </si>
  <si>
    <t>154kV 홍천T/L No.63 등 2개소 호우피해복구공사 감리용역</t>
  </si>
  <si>
    <t>154kV 홍천T/L No.63 등 2개소 산림복구 설계용역</t>
  </si>
  <si>
    <t>154kV 홍천T/L No.63 등 2개소 호우피해 산사태 원인규명 용역</t>
  </si>
  <si>
    <t>2023-2024년 원주전력지사 가공송전정비회사 총액공사 감리용역</t>
  </si>
  <si>
    <t>2023-2024년 원주전력지사 소방설비 종합정밀점검 용역 및 보수공사</t>
  </si>
  <si>
    <t>2023년 원주전력지사 관내변전소 청소 및 제초용역</t>
  </si>
  <si>
    <t>2023년 송전전력구 정밀안전점검 용역</t>
  </si>
  <si>
    <t xml:space="preserve">원주지사 등 8개소 내진성능평가 및 보강설계용역 </t>
  </si>
  <si>
    <t>철탑부지 취약개소 정밀안전점검 용역</t>
  </si>
  <si>
    <t>동해전력지사 구관 및 태백전력지사 구 창고 철거 폐기물 처리용역</t>
  </si>
  <si>
    <t>강릉전력지사 사택 및 속초변전소 사택 철거 폐기물 처리용역</t>
  </si>
  <si>
    <t>내촌면 화상대리 홍천군청 내촌201호선 도로확포장 지장전주_내촌간471L58호외_감리</t>
  </si>
  <si>
    <t>2023년 양양지사 열화상 진단 용역</t>
  </si>
  <si>
    <t>2023년 화천지사 열화상 진단용역</t>
  </si>
  <si>
    <t>2023년 화천지사 초음파 진단용역</t>
  </si>
  <si>
    <t>강원본부 500만호 저압 AMI 통신망 구축공사 감리용역</t>
  </si>
  <si>
    <t>동해S/S 345kV 용량부족차단기 교체공사(감리)</t>
  </si>
  <si>
    <t>2023년 강원본부 직할 관내변전소 청소 및 제초용역</t>
  </si>
  <si>
    <t>'24~'25년 강원본부 직할 관내 무인변전소 경비용역</t>
  </si>
  <si>
    <t>평창읍 종동리 정*하 농사용 5KW 신규공사 감리용역</t>
  </si>
  <si>
    <t>양구지사 광학진단용역</t>
  </si>
  <si>
    <t xml:space="preserve"> 기술</t>
  </si>
  <si>
    <t>양구지사 열화상진단용역</t>
  </si>
  <si>
    <t>`23년 강릉전력지사 관내변전소 청소용역</t>
  </si>
  <si>
    <t>23~24년 안인개폐소 제설용역</t>
  </si>
  <si>
    <t>`24~25년 강릉전력지사 소방설비 점검용역 및 정비공사</t>
  </si>
  <si>
    <t>`24~25년 강릉전력지사 관내무인변전소 경비용역</t>
  </si>
  <si>
    <t>인제읍 남북리 지중화 감리용역</t>
  </si>
  <si>
    <t>인제읍 남북리 지중화 VLF진단 용역</t>
  </si>
  <si>
    <t>인제읍 남북리 지중화 위치도통 탐사 용역</t>
  </si>
  <si>
    <t>인제읍 남북리 지중화 도통시험 용역</t>
  </si>
  <si>
    <t>인제읍 남북리 지중화 폐기물 처리 용역</t>
  </si>
  <si>
    <t>강릉 홍제로 지중화 감리용역</t>
  </si>
  <si>
    <t>강릉 홍제로 지중화 VLF진단 용역</t>
  </si>
  <si>
    <t>강릉 홍제로 지중화 위치도통 탐사 용역</t>
  </si>
  <si>
    <t>강릉 홍제로 지중화 도통시험 용역</t>
  </si>
  <si>
    <t>강릉 홍제로 지중화 폐기물 처리 용역</t>
  </si>
  <si>
    <t>춘천 근화초 통학로 지중화 VLF진단용역</t>
  </si>
  <si>
    <t>영월읍 하송리 일원 지중화 기초자료조사용역</t>
  </si>
  <si>
    <t>홍천 명덕초고 통학로 지중화 기초자료조사용역</t>
  </si>
  <si>
    <t>삼척시 정라초등학교 통학로 지중화 기초자료조사용역</t>
  </si>
  <si>
    <t>춘천 춘천중 통학로 지중화 기초자료조사용역</t>
  </si>
  <si>
    <t>인제군 백담사 진입로 지중화 기초자료조사용역</t>
  </si>
  <si>
    <t>인제군 남면 신남리 일원 지중화 기초자료조사용역</t>
  </si>
  <si>
    <t>동해시 나안삼거리 일원 지중화 기초자료조사용역</t>
  </si>
  <si>
    <t>홍천 번영로 지중화 도통시험용역</t>
  </si>
  <si>
    <t>홍천 번영로 지중화 위치탐사용역</t>
  </si>
  <si>
    <t>홍천 번영로 지중화 VLF진단용역</t>
  </si>
  <si>
    <t>홍천 번영로 지중화 폐기물처리 용역</t>
  </si>
  <si>
    <t>인제 상남면 상남리 지중화 감리용역</t>
  </si>
  <si>
    <t>인제 상남면 상남리 지중화 폐기물처리용역</t>
  </si>
  <si>
    <t>인제 상남면 상남리 지중화 VLF진단용역</t>
  </si>
  <si>
    <t>인제 상남면 상남리 지중화 위치탐사용역</t>
  </si>
  <si>
    <t>인제 상남면 상남리 지중화 도통시험공사</t>
  </si>
  <si>
    <t>춘천 인성병원 뒷길 지중화 감리용역</t>
  </si>
  <si>
    <t>춘천 인성병원 뒷길 지중화 도통시험</t>
  </si>
  <si>
    <t>춘천 인성병원 뒷길 지중화 위치탐사용역</t>
  </si>
  <si>
    <t>춘천 인성병원 뒷길 지중화 VLF진단용역</t>
  </si>
  <si>
    <t>춘천 인성병원 뒷길 지중화 폐기물처리용역</t>
  </si>
  <si>
    <t>횡성 둔내중고교 통학로 지중화 감리용역</t>
  </si>
  <si>
    <t>횡성 둔내중고교 통학로 지중화 도통시험</t>
  </si>
  <si>
    <t>횡성 둔내중고교 통학로 지중화 위치탐사용역</t>
  </si>
  <si>
    <t>횡성 둔내중고교 통학로 지중화 VLF진단용역</t>
  </si>
  <si>
    <t>횡성 둔내중고교 통학로 지중화 폐기물처리용역</t>
  </si>
  <si>
    <t>태백시 탄탄마을 도시재생 지중화 감리용역</t>
  </si>
  <si>
    <t>태백시 탄탄마을 도시재생 지중화 도통시험공사</t>
  </si>
  <si>
    <t>태백시 탄탄마을 도시재생 지중화 위치탐사용역</t>
  </si>
  <si>
    <t>태백시 탄탄마을 도시재생 지중화 VLF진단용역</t>
  </si>
  <si>
    <t>태백시 탄탄마을 도시재생 지중화 폐기물처리용역</t>
  </si>
  <si>
    <t>주진S/S 창리D/L 대용량 1회선 신설공사 폐기물용역</t>
  </si>
  <si>
    <t>주진S/S 창리D/L 대용량 1회선 신설공사 위치탐사용역</t>
  </si>
  <si>
    <t>2023년 삼척지사 열화상진단용역</t>
  </si>
  <si>
    <t>2023년 삼척지사 VLF 진단용역</t>
  </si>
  <si>
    <t>직할 배전선로 열화상 진단용역</t>
  </si>
  <si>
    <t>강원본부 지상개폐기 PD진단용역(통합)</t>
  </si>
  <si>
    <t>2023년도 PCBs 분석 용역</t>
  </si>
  <si>
    <t>강원본부 수동형보호기기 성능점검용역</t>
  </si>
  <si>
    <t>콘크리트전주 내부진단용역('23.3~'23.11)</t>
  </si>
  <si>
    <t>강원본부 지상기기 열화상 진단용역</t>
  </si>
  <si>
    <t>배전선로 광학진단용역</t>
  </si>
  <si>
    <t>요금관리부</t>
  </si>
  <si>
    <t>2023년도 강원본부 청구서 운송용역</t>
  </si>
  <si>
    <t>경기본부</t>
  </si>
  <si>
    <t>23년 저압AMI 통신망 보강공사(1차)</t>
  </si>
  <si>
    <t>경기도</t>
  </si>
  <si>
    <t>23년도 변압기공동이용 자고객 원격검침 통신망 시설공사</t>
  </si>
  <si>
    <t>23년 저압AMI 통신망 보강공사(2차)</t>
  </si>
  <si>
    <t>여주 역세권 및 능서지구 배전자동화 자가광통신망 시설공사</t>
  </si>
  <si>
    <t>성남 공군 지능형전력망 광통신망 시설공사</t>
  </si>
  <si>
    <t>배계(계획)-776 관련 군 전력분야</t>
  </si>
  <si>
    <t>이천 중리지구 배전자동화 자가광통신망 시설공사</t>
  </si>
  <si>
    <t>평택 브레인시티 배전자동화 자가광통신망 시설공사</t>
  </si>
  <si>
    <t>오산지사 관내 배전자동화용 자가광통신망 보강공사</t>
  </si>
  <si>
    <t>경기본부 고객센터 이전에 따른 광케이블 이설공사</t>
  </si>
  <si>
    <t>화성 비봉지구 배전자동화 자가광통신망 시설공사</t>
  </si>
  <si>
    <t>수원 서호지구 및 당수지구 자가광통신망 시설공사</t>
  </si>
  <si>
    <t>용인 학산 TRS기지국 철거공사</t>
  </si>
  <si>
    <t>경기 고객센터 ICT설비 이설공사</t>
  </si>
  <si>
    <t>경기본부 석면 철거공사</t>
  </si>
  <si>
    <t>경기본부 옹벽 보강공사</t>
  </si>
  <si>
    <t>안양지사 방범셔터 교체 및 옥상 방수공사</t>
  </si>
  <si>
    <t>성남, 하남지사 옥상 방수공사</t>
  </si>
  <si>
    <t>성남지사, 서수원지사 천장재 교체공사</t>
  </si>
  <si>
    <t>오산지사 문서창고 방수공사</t>
  </si>
  <si>
    <t>오산지사 석면 철거공사</t>
  </si>
  <si>
    <t>안성지사 옥상 방수공사</t>
  </si>
  <si>
    <t>화성지사 환경개선공사</t>
  </si>
  <si>
    <t>안성지사 바닥 PVC타일 설치공사</t>
  </si>
  <si>
    <t>화성지사 옥상 방수공사</t>
  </si>
  <si>
    <t>동용인지사 외벽 리모델링공사</t>
  </si>
  <si>
    <t>동용인지사 환경개선공사</t>
  </si>
  <si>
    <t>여주지사 지하 주차장 도장공사</t>
  </si>
  <si>
    <t>여주지사 영업창구 환경개선공사</t>
  </si>
  <si>
    <t>안산지사 옥외계단 보수공사</t>
  </si>
  <si>
    <t>광주지사 바닥재 교체공사</t>
  </si>
  <si>
    <t>광명지사 구내식당 보수공사</t>
  </si>
  <si>
    <t>광명지사 사옥 냉방설비 교체공사</t>
  </si>
  <si>
    <t>경기본부 승강기 교체공사</t>
  </si>
  <si>
    <t>광주지사</t>
  </si>
  <si>
    <t>2023년 광주지사 배전선로 위해 수목전지 공사</t>
  </si>
  <si>
    <t>삼동1지구 중로 1-1호선 도로기반시설 설치공사</t>
  </si>
  <si>
    <t>장지동 시도2호선 도로확포장공사</t>
  </si>
  <si>
    <t>남한산성 만해기념관 주변 지중화공사</t>
  </si>
  <si>
    <t>부항D/L외 연계력 확보를 위한 선로강화공사(1회선)</t>
  </si>
  <si>
    <t>군포전력지사</t>
  </si>
  <si>
    <t>2024-2025년 군포전력지사 가공송전 협력회사 총액공사</t>
  </si>
  <si>
    <t>2024-2025년 군포전력지사 지중송전 협력회사 총액공사</t>
  </si>
  <si>
    <t>군포전력지사 이의C/T 해체점검공사</t>
  </si>
  <si>
    <t>2023년 군포전력 154kV M.Tr 및 OLTC 정밀점검공사</t>
  </si>
  <si>
    <t>2023년 군포전력 154kV GIS 정밀점검공사</t>
  </si>
  <si>
    <t>2023kV LS제 차단기 메커니즘 분해점검공사</t>
  </si>
  <si>
    <t>목내S/S 종합예방진단시스템 설치</t>
  </si>
  <si>
    <t>동부전력지사</t>
  </si>
  <si>
    <t>2024-2025 동부전력지사 송전협력회사 총액공사</t>
  </si>
  <si>
    <t>2023년 동부전력 154kV 주변압기 정밀점검</t>
  </si>
  <si>
    <t>2023년 동부전력 170kV GIS 정밀점검</t>
  </si>
  <si>
    <t>2023년 동부전력 LS제 23kV GIS 메커니즘</t>
  </si>
  <si>
    <t>2023년 동부전력 공기압축기 정밀점검</t>
  </si>
  <si>
    <t>24-25년 동부전력 변전협력회사 총액공사</t>
  </si>
  <si>
    <t>동용인지사</t>
  </si>
  <si>
    <t>포곡읍 용인시청 중로1-45호외2 도로개설 지장전주</t>
  </si>
  <si>
    <t>고림동 용인시청 중1-1호 외2 도로개설 지장전주</t>
  </si>
  <si>
    <t>양지면 남곡리 용인시청 중1-70호 확포장 지장전주</t>
  </si>
  <si>
    <t>덕성S/S 신설에 따른 1회선 신설공사</t>
  </si>
  <si>
    <t>배전설계부</t>
  </si>
  <si>
    <t>북안산S/S 신설에 따른 2회선 선로확충공사</t>
  </si>
  <si>
    <t>군포로 군포중 지중화공사</t>
  </si>
  <si>
    <t>남천로 이천남초교 지중화공사</t>
  </si>
  <si>
    <t>호매실S/S 3회선 인출공사(호매실지구)</t>
  </si>
  <si>
    <t>남군포S/S 1회선 인출공사(초평지구)</t>
  </si>
  <si>
    <t>신시화S/S 건설에 따른 6회선 선로확충공사</t>
  </si>
  <si>
    <t>수원 이목지구 배전간선 설치공사(관로)</t>
  </si>
  <si>
    <t>수원 이목지구 배전간선 설치공사(전기)</t>
  </si>
  <si>
    <t>모현S/S 1회선 인출공사</t>
  </si>
  <si>
    <t>성남금토 공공주택지구 배전간선 설치공사(관로)</t>
  </si>
  <si>
    <t>성남금토 공공주택지구 배전간선 설치공사(전기)</t>
  </si>
  <si>
    <t>평택 서탄 일반산업단지 배전간선 설치공사</t>
  </si>
  <si>
    <t>봉담S/S 1회선 인출공사(동화지구)</t>
  </si>
  <si>
    <t>수원 연무동 도시재생구간 지중화공사</t>
  </si>
  <si>
    <t>평택 해군2함대 지능형전력망 구축사업</t>
  </si>
  <si>
    <t>안성테크노밸리 배전간선설치공사</t>
  </si>
  <si>
    <t>성남복정1지구 배전간선설치공사</t>
  </si>
  <si>
    <t>군포 대야미지구 배전간선 설치공사(관로)</t>
  </si>
  <si>
    <t>군포 대야미지구 배전간선 설치공사(전기)</t>
  </si>
  <si>
    <t>광명시흥 도시첨단 일반산업단지 배전간선 설치공사</t>
  </si>
  <si>
    <t>신길 일반산업단지 배전간선 설치공사</t>
  </si>
  <si>
    <t>2023년 배전공가 순시위탁공사(경기A권역)</t>
  </si>
  <si>
    <t>2023년 배전공가 순시위탁공사(경기B권역)</t>
  </si>
  <si>
    <t>2023년 배전공가 순시위탁공사(경기C권역)</t>
  </si>
  <si>
    <t>2023년 배전공가 순시위탁공사(경기D권역)</t>
  </si>
  <si>
    <t>2023년 직할 154kV 주변압기 정밀점검 공사</t>
  </si>
  <si>
    <t>2023년 직할 154kV GIS 정밀점검 공사</t>
  </si>
  <si>
    <t>2024-2025년 경기본부 직할 변전협력회사 총액공사</t>
  </si>
  <si>
    <t>154kV 관양S/S #4M.Tr 증설공사</t>
  </si>
  <si>
    <t>154kV 관양S/S #4M.Tr 증설용 GIS 설치공사</t>
  </si>
  <si>
    <t>154kV 관양S/S #4M.Tr 증설용 전력케이블 설치공사</t>
  </si>
  <si>
    <t>154kV 관양S/S #4M.Tr 증설용 일반도급공사</t>
  </si>
  <si>
    <t>154kV 관양S/S 종합 예방진단 시스템 증설공사</t>
  </si>
  <si>
    <t>2024∼2025년 경기본부 방화구획재 총액공사</t>
  </si>
  <si>
    <t>서수원지사</t>
  </si>
  <si>
    <t>고색동 (주)수원델타원 7,500kW 신설 도통시험</t>
  </si>
  <si>
    <t>서용인지사</t>
  </si>
  <si>
    <t>용인 중부대로 상하초 지중화공사</t>
  </si>
  <si>
    <t>2023년 가이더봉 활용 접지보강공사</t>
  </si>
  <si>
    <t>서평택지사</t>
  </si>
  <si>
    <t>포승S/S 덕지D/L 용량부족 선로확충공사</t>
  </si>
  <si>
    <t>조암S/S 용량부족 선로확충공사</t>
  </si>
  <si>
    <t>안중 도시계획도로 개설에 따른 대비관로 선로대비공사</t>
  </si>
  <si>
    <t>장안면 석포리 147-10 하나자산신탁 지장전주</t>
  </si>
  <si>
    <t>2023년 서평택지사 수급지점 조작공사 2차</t>
  </si>
  <si>
    <t>포승읍 수원국토관리사무소장 서평택IC교차로 개선(국도77호선) 지장전주</t>
  </si>
  <si>
    <t>청북읍 후사리 수원국토관리사무소 보도설치 지장전주 이설공사</t>
  </si>
  <si>
    <t>설비보강부</t>
  </si>
  <si>
    <t>성현S/S 154kV 장기사용 GIS 대체(전문)</t>
  </si>
  <si>
    <t>성현S/S 154kV 장기사용 GIS 대체(일반)</t>
  </si>
  <si>
    <t>154kV 오산S/S #5M.Tr 증설공사(변압기설치)</t>
  </si>
  <si>
    <t>154kV 오산S/S #5M.Tr 증설공사(GIS 및 EGIS 설치공사)</t>
  </si>
  <si>
    <t>154kV 오산S/S #5M.Tr 증설공사(젼력케이블)</t>
  </si>
  <si>
    <t>154kV 오산S/S #5M.Tr 증설공사(일반)</t>
  </si>
  <si>
    <t>신안성S/S 345kV #6, 7Sh.R 대체</t>
  </si>
  <si>
    <t>154kV 이천S/S #3M.Tr 교체공사(전문)</t>
  </si>
  <si>
    <t>분당S/S 154kV 장기사용 GIS 교체공사(전문)</t>
  </si>
  <si>
    <t>곤지암S/S #5M.Tr 증설공사(변압기설치)</t>
  </si>
  <si>
    <t>곤지암S/S #5M.Tr 증설공사(GIS설치)</t>
  </si>
  <si>
    <t>곤지암S/S #5M.Tr 증설공사(전력케이블)</t>
  </si>
  <si>
    <t>곤지암S/S #5M.Tr 증설공사(일반)</t>
  </si>
  <si>
    <t>곤지암S/S  종합예방진단시스템 설치공사(하이닉스)</t>
  </si>
  <si>
    <t>화성S/S 154kV 신규수용 증설공사(일반)</t>
  </si>
  <si>
    <t>화성S/S 154kV 신규수용 증설공사(전문)</t>
  </si>
  <si>
    <t>154kV 도일CT C/H증설</t>
  </si>
  <si>
    <t>154kV 가남S/S #4M.Tr 증설공사</t>
  </si>
  <si>
    <t>154kV 가남S/S #4M.Tr 설치공사</t>
  </si>
  <si>
    <t>154kV 가남S/S #4M.Tr용 GIS 설치공사</t>
  </si>
  <si>
    <t>154kV 가남S/S #4M.Tr 전력케이블 설치공사</t>
  </si>
  <si>
    <t>154kV 평택S/S 옥내화 지장전력설비 이설공사</t>
  </si>
  <si>
    <t>154kV 평택S/S 옥내화공사(일반)</t>
  </si>
  <si>
    <t>154kV 안산S/S #1,2,3M.Tr 교체(변압기 설치)</t>
  </si>
  <si>
    <t>154kV 안산S/S #1,2,3M.Tr 교체(전력케이블)</t>
  </si>
  <si>
    <t>154kV 안산S/S #1,2,3M.Tr 교체(일반)</t>
  </si>
  <si>
    <t>서수원S/S #5M.Tr 증설공사(변압기 설치)</t>
  </si>
  <si>
    <t>서수원S/S #5M.Tr 증설공사(GIS 설치)</t>
  </si>
  <si>
    <t>서수원S/S #5M.Tr 증설공사(전력케이블)</t>
  </si>
  <si>
    <t>서수원S/S #5M.Tr 증설공사(일반)</t>
  </si>
  <si>
    <t>서안양S/S 154kV SW(유플러스)증설(전문)</t>
  </si>
  <si>
    <t>서안양S/S 154kV SW(유플러스)증설(일반)</t>
  </si>
  <si>
    <t>고덕#2S/S 154kV 신규수용공사(전문)</t>
  </si>
  <si>
    <t>고덕#2S/S 154kV 신규수용공사(일반)</t>
  </si>
  <si>
    <t>154kV 오산S/S #2, 4M.Tr 교체(변압기 설치)</t>
  </si>
  <si>
    <t>154kV 오산S/S #2, 4M.Tr 교체(전력케이블)</t>
  </si>
  <si>
    <t>154kV 오산S/S #2, 4M.Tr 교체(일반)</t>
  </si>
  <si>
    <t>죽전S/S 154kV 신규수용공사(전문)</t>
  </si>
  <si>
    <t>죽전S/S 154kV 신규수용공사(일반)</t>
  </si>
  <si>
    <t>154kV 동안양S/S 변압기설치공사</t>
  </si>
  <si>
    <t>154kV 동안양S/S 전력케이블설치공사</t>
  </si>
  <si>
    <t>154kV 중시화변전소 디지털화 공사</t>
  </si>
  <si>
    <t>154kV 청북변전소 디지털화 공사</t>
  </si>
  <si>
    <t>154kV 조암변전소 디지털화 공사</t>
  </si>
  <si>
    <t>성남전력지사</t>
  </si>
  <si>
    <t>신용인S/S 154kV #62M.Tr 1차 EBA 자기애관 교체공사</t>
  </si>
  <si>
    <t>2023년 성남전력지사 170kV GIS 정밀점검공사</t>
  </si>
  <si>
    <t>2023년 성남전력지사 345kV 주변압기 및 OLTC 정밀점검공사</t>
  </si>
  <si>
    <t>2023년 성남전력지사 362kV GIS 정밀점검공사</t>
  </si>
  <si>
    <t>신성남S/S 345kV 100MVAr STATCOM 보통점검공사</t>
  </si>
  <si>
    <t>신안성S/S 765kV 주변압기 보통점검공사</t>
  </si>
  <si>
    <t>2023년 성남전력지사 800kV GIS 보통점검공사</t>
  </si>
  <si>
    <t>2023년 성남전력지사 154kV 주변압기 및 OLTC 정밀점검공사</t>
  </si>
  <si>
    <t>2023년 성남전력지사 362kV 및 170kV GIS 보통점검공사</t>
  </si>
  <si>
    <t>대한제 EBG 가스채취밸브 설치공사(성남전력지사)</t>
  </si>
  <si>
    <t>2024-2025년 성남전력 가공송전 협력회사 총액공사</t>
  </si>
  <si>
    <t xml:space="preserve"> </t>
  </si>
  <si>
    <t>2024-2025년 성남전력 지중송전 협력회사 총액공사</t>
  </si>
  <si>
    <t>'24~25년 전력구 운영시스템 및 예방진단장치 위탁정비공사</t>
  </si>
  <si>
    <t>성남지사</t>
  </si>
  <si>
    <t>상대원동405-5 대림산업 8295kW 신설(주.예비)</t>
  </si>
  <si>
    <t>판교 제2테크노밸리 1구역 1회선인출공사</t>
  </si>
  <si>
    <t>2023년 신규공급 지상변압기 활선엘보 분리연결공사(성남)</t>
  </si>
  <si>
    <t>-</t>
  </si>
  <si>
    <t>성남금토 공공주택지구 전주이설 및 철거공사</t>
  </si>
  <si>
    <t>성남지사 가공배전선로 위해 수목전지 공사</t>
  </si>
  <si>
    <t>분미,통신D/L 26년경과 노후케이블 교체공사</t>
  </si>
  <si>
    <t>야선,야원D/L 26년경과 노후케이블 교체공사</t>
  </si>
  <si>
    <t>오리,장안D/L 26년경과 노후케이블 교체공사</t>
  </si>
  <si>
    <t>구미D/L 26년경과 노후케이블 교체공사</t>
  </si>
  <si>
    <t>2023년 경기본부 성남지사 배전맨홀 점검공사</t>
  </si>
  <si>
    <t>2024-2025년 경기본부 직할 가공송전 협력회사 총액공사</t>
  </si>
  <si>
    <t>345kV EBA 자기애관 교체공사</t>
  </si>
  <si>
    <t>안산지사</t>
  </si>
  <si>
    <t>2023년 안산지사 수급지점 개폐기 조작공사</t>
  </si>
  <si>
    <t>2023년 안산 특고압 배전선로 근접선로 수목전지공사</t>
  </si>
  <si>
    <t>정혜DL 연계력 확보를 위한 선로강화공사</t>
  </si>
  <si>
    <t>2023년 안산지사 맨홀점검공사</t>
  </si>
  <si>
    <t>안성지사</t>
  </si>
  <si>
    <t>삼흥~미장간 도로확장공사</t>
  </si>
  <si>
    <t>죽산면 용설리 안성시장 설동한실간 도로확장 지장전주</t>
  </si>
  <si>
    <t>죽산면 장계리 지산개발 일반용(을)고압 6,000kW 신설</t>
  </si>
  <si>
    <t>소사벌S/S 고속,용두D/L 과부하해소 1회선 인출공사</t>
  </si>
  <si>
    <t>안양지사</t>
  </si>
  <si>
    <t>안양관양 관악로 우회도로개설 지장이설 도통시험</t>
  </si>
  <si>
    <t>안양 관양고주변 도시개발사업 배전간선 설치공사</t>
  </si>
  <si>
    <t>관양고 주변 도시개발사업 지구외 지중화공사</t>
  </si>
  <si>
    <t>2023년 안양지사 맨,핸드홀 점검 공사(차도)</t>
  </si>
  <si>
    <t>2023년 안양지사 맨,핸드홀 점검 공사(보도)</t>
  </si>
  <si>
    <t>24~'25 지중선로 순시위탁공사</t>
  </si>
  <si>
    <t>고천동 고천가구역 재개발 지장전주 이설공사</t>
  </si>
  <si>
    <t xml:space="preserve">고천동 고천나구역 재개발 지장전주 이설공사 </t>
  </si>
  <si>
    <t>안양동 경기도시공사 냉천지구 지중화공사</t>
  </si>
  <si>
    <t>대야미동 한국토지주택공사 지장전주 이설공사</t>
  </si>
  <si>
    <t>여주지사</t>
  </si>
  <si>
    <t>여주역세권 1회선 인출공사(여주지사) 도통시험</t>
  </si>
  <si>
    <t>삼교동 마스턴제123호 일반용(을)고압A 9800kW 신설</t>
  </si>
  <si>
    <t>점동면 삼합리 한은우 농사용(을) 3상 5kW 신설</t>
  </si>
  <si>
    <t>수급지점 인입개폐 조작</t>
  </si>
  <si>
    <t>여주역세권 1회선 인출공사(여주지사)</t>
  </si>
  <si>
    <t>오산지사</t>
  </si>
  <si>
    <t>23년 배전맨홀 점검공사(오산)</t>
  </si>
  <si>
    <t>가수동 (주)서동개발 진출입로 지장전주 이설공사(요)</t>
  </si>
  <si>
    <t>2023년도 접지보강공사</t>
  </si>
  <si>
    <t>율북S/S 건설에 따른 5회선 선로확충공사</t>
  </si>
  <si>
    <t>이천지사</t>
  </si>
  <si>
    <t>㈜스마트플러스로지스틱스 외 1호 신규공급공사</t>
  </si>
  <si>
    <t>이천시 어재연로 지중화공사</t>
  </si>
  <si>
    <t>154kV 화성-장덕T/L OPGW 증설공사</t>
  </si>
  <si>
    <t>154kV 고덕-진위T/L OPGW 지중화공사</t>
  </si>
  <si>
    <t>서울-세종 고속도로 OPGW 3차이설공사(1공구)</t>
  </si>
  <si>
    <t>154kV 율전-동수원T/L OPGW 이설공사</t>
  </si>
  <si>
    <t>23년도 변전소 무인보안시스템 성능보강 공사</t>
  </si>
  <si>
    <t>동안양S/S 전력통신설비 시설공사</t>
  </si>
  <si>
    <t>지중설비부</t>
  </si>
  <si>
    <t>인계동 팔달 10구역 지중화공사</t>
  </si>
  <si>
    <t>경기직할 지중저압설비 점검(보강)공사</t>
  </si>
  <si>
    <t>2023년 경기본부 직할 배전맨홀 점검공사 (차도)</t>
  </si>
  <si>
    <t>2023년 경기본부 직할 배전맨홀 점검공사 (차도 외)</t>
  </si>
  <si>
    <t>경기직할 지중저압선로 활선누전탐사</t>
  </si>
  <si>
    <t>광교지구 저압회선탐사</t>
  </si>
  <si>
    <t>경기전력관리처 축열조 보수공사</t>
  </si>
  <si>
    <t>전문</t>
  </si>
  <si>
    <t>동수원변전소 변전창고 증축공사</t>
  </si>
  <si>
    <t>154kV 남사변전소 외장재 교체공사</t>
  </si>
  <si>
    <t>345kV 신용인변전소 소화설비 개선공사</t>
  </si>
  <si>
    <t>곤지암변전소 상수도 가압장 설치공사</t>
  </si>
  <si>
    <t>곤지암변전소 상수도 가압장 전기공사</t>
  </si>
  <si>
    <t>154kV 산성변전소 토건공사</t>
  </si>
  <si>
    <t>토건</t>
  </si>
  <si>
    <t>154kV 평택변전소 토건공사</t>
  </si>
  <si>
    <t>평택지역 전기공급시설 전력구공사(오산-평택 등 5개 T/L 지중화 2차)</t>
  </si>
  <si>
    <t>전력구</t>
  </si>
  <si>
    <t>화성지역 전기공급시설 전력구공사(서서울2-봉담 2차)</t>
  </si>
  <si>
    <t>평택전력지사</t>
  </si>
  <si>
    <t>154kV 오산-평택T/L 외 12개T/L 추락방지장치(수평) 설치공사</t>
  </si>
  <si>
    <t>평택전력지사 변전소 소내전원 보강공사</t>
  </si>
  <si>
    <t>2023년도 평택전력지사 170kV GIS 정밀점검공사</t>
  </si>
  <si>
    <t>2023년도 평택P/O 154kV M.Tr 및 OLTC 정밀점검공사</t>
  </si>
  <si>
    <t>'23년 상반기 평택P/O 25.8kV 개폐장치 증설공사</t>
  </si>
  <si>
    <t>345kV 아산-화성 외 7개 T/L 헬기애자청소</t>
  </si>
  <si>
    <t>23kV 메커니즘 분해점검 공사</t>
  </si>
  <si>
    <t>2024~2025년 북당진-고덕 HVDC 변환설비 위탁정비공사(평택전력, 서산전력 통합발주)</t>
  </si>
  <si>
    <t>지명경쟁</t>
  </si>
  <si>
    <t>2024-2025년 평택전력 지중송전 협력회사 총액공사</t>
  </si>
  <si>
    <t>2024~2025 가공송전 협력회사 총액공사</t>
  </si>
  <si>
    <t>평택지사</t>
  </si>
  <si>
    <t>추팔S/S 추배D/L 용량부족해소 선로확충공사</t>
  </si>
  <si>
    <t>평택 영신지구 1회선 인출공사(평택지사)</t>
  </si>
  <si>
    <t>평택 모산영신지구 1회선 인출공사(평택지사)</t>
  </si>
  <si>
    <t>브레인시티 진입도로 확장공사 지장전주</t>
  </si>
  <si>
    <t>하남지사</t>
  </si>
  <si>
    <t>감북동 하남시장 가무나리마을 지장전주 이설</t>
  </si>
  <si>
    <t>풍산동 중소기업은행 대용량 신설</t>
  </si>
  <si>
    <t>풍산동 중소기업은행 대용량 신설 도통</t>
  </si>
  <si>
    <t>화성지사</t>
  </si>
  <si>
    <t>2023년 화성지사 지상변압기 활선 엘보분리연결공사</t>
  </si>
  <si>
    <t>장경리해변 일원 지중화사업(화성)</t>
  </si>
  <si>
    <t>전곡산단 1회선 인출공사</t>
  </si>
  <si>
    <t>비봉지구 1회선 인출공사</t>
  </si>
  <si>
    <t>송산 차량기지 신규 10,000kW공사</t>
  </si>
  <si>
    <t>500만호 AMI 구축사업 외부감리용역(경기)</t>
  </si>
  <si>
    <t>공기 중 석면 농도 및 비산정도 측정용역</t>
  </si>
  <si>
    <t>석면 해체제거 감리 용역</t>
  </si>
  <si>
    <t>석면 지정폐기물 처리 용역</t>
  </si>
  <si>
    <t>동용인지사 외벽 리모델링 설계용역</t>
  </si>
  <si>
    <t>광명지사 사옥 냉방설비 교체 설계용역</t>
  </si>
  <si>
    <t>국가계약법시행령 제26조 1항 5호 (경쟁비효율)</t>
  </si>
  <si>
    <t>남한산성 만해기념관 주변 지중화공사 위치탐사용역</t>
  </si>
  <si>
    <t>남한산성 만해기념관 주변 지중화공사 포장복구공사용역</t>
  </si>
  <si>
    <t>2024-2025년 군포전력지사 가공송전 협력회사 총액공사 책임감리용역</t>
  </si>
  <si>
    <t>24-25년 군포P/O 전력구소방설비점검 및 보수용역</t>
  </si>
  <si>
    <t>2023년 군포전력지사 관내변전소 청소용역</t>
  </si>
  <si>
    <t>2024-2025년 동부전력지사 송전협력회사 총액공사 감리용역</t>
  </si>
  <si>
    <t>2024-25년 동부전력지사 소방설비점검 및 보수용역</t>
  </si>
  <si>
    <t>23~'24년 동부전력지사 관내 변전소 청소용역</t>
  </si>
  <si>
    <t>2024-25년 무인변전소 경비용역</t>
  </si>
  <si>
    <t>포곡읍 용인시청 중로1-45호 외2 도로개설 지장전주 감리</t>
  </si>
  <si>
    <t>고림동 용인시청 중1-1호 외2 도로개설 지장전주 감리</t>
  </si>
  <si>
    <t>2023년 동용인지사 배전맨홀 점검공사(오수처리장비)</t>
  </si>
  <si>
    <t>북안산S/S 신설에 따른 2회선 선로확충공사 감리용역</t>
  </si>
  <si>
    <t>군포로 군포중 지중화공사 감리용역</t>
  </si>
  <si>
    <t>남천로 이천남초교 지중화공사 감리용역</t>
  </si>
  <si>
    <t>호매실S/S 3회선 인출공사(호매실지구) 감리용역</t>
  </si>
  <si>
    <t>남군포S/S 1회선 인출공사(초평지구) 감리용역</t>
  </si>
  <si>
    <t>신시화S/S 건설에 따른 6회선 선로확충공사 감리용역</t>
  </si>
  <si>
    <t>수원 이목지구 배전간선 설치공사 통합감리용역</t>
  </si>
  <si>
    <t>모현S/S 1회선 인출공사 감리용역</t>
  </si>
  <si>
    <t>성남금토 공공주택지구 배전간선 설치공사 감리용역</t>
  </si>
  <si>
    <t>평택 서탄 일반산업단지 배전간선 설치공사 감리용역</t>
  </si>
  <si>
    <t>봉담S/S 1회선 인출공사(동화지구) 감리용역</t>
  </si>
  <si>
    <t>수원 연무동 도시재생구간 지중화공사 감리용역</t>
  </si>
  <si>
    <t>평택 해군2함대 지능형전력망 구축사업 감리용역</t>
  </si>
  <si>
    <t>안성테크노밸리 배전간선설치공사 감리용역</t>
  </si>
  <si>
    <t>성남복정1지구 배전간선설치공사 감리용역</t>
  </si>
  <si>
    <t>군포대야미지구 배전간선 설치공사 감리용역</t>
  </si>
  <si>
    <t>광명시흥 도시첨단 일반산업단지 배전간선 설치공사 감리용역</t>
  </si>
  <si>
    <t>신길 일반산업단지 배전간선 설치공사 감리용역</t>
  </si>
  <si>
    <t>'23년도 경기본부 주상변압기 절연유 PCBs 분석용역</t>
  </si>
  <si>
    <t>‘23년도 경기본부 콘크리트전주 내부진단 용역(1차)</t>
  </si>
  <si>
    <t>‘23년도 경기본부 콘크리트전주 내부진단 용역(2차)</t>
  </si>
  <si>
    <t>‘23년도 경기본부 콘크리트전주 내부진단 용역(3차)</t>
  </si>
  <si>
    <t>‘23년도 경기본부 콘크리트전주 내부진단 용역(4차)</t>
  </si>
  <si>
    <t>2023년 경기본부 직할 관내변전소 청소용역</t>
  </si>
  <si>
    <t>2024∼2025년 소방설비 정밀점검 및 보수용역</t>
  </si>
  <si>
    <t>고색동 (주)수원델타원 7,500kW 신설 VLF진단</t>
  </si>
  <si>
    <t>지상변압기 절연유 가스분석</t>
  </si>
  <si>
    <t>지중저압접속함 점검 및 보강</t>
  </si>
  <si>
    <t>배전맨홀 점검</t>
  </si>
  <si>
    <t>수원 아이파크시티 8,000kW 1회선 신설공사 VLF진단용역</t>
  </si>
  <si>
    <t>병점 복합타운 신규공급 과부하해소 2회선 신설공사 VLF진단용역</t>
  </si>
  <si>
    <t>병점 봉영로 43호선 연결로 설치공사 지장전주 VLF진단용역</t>
  </si>
  <si>
    <t>2022년 서수원지사 VLF 진단용역</t>
  </si>
  <si>
    <t>'23년 고압고객 수전설비 열화상진단 용역</t>
  </si>
  <si>
    <t>용인 중부대로 상하초 지중화공사 감리</t>
  </si>
  <si>
    <t>포승읍 수원국토관리사무소장 서평택IC 교차로 개선(국도77호선) 지장전주 감리</t>
  </si>
  <si>
    <t>청북읍 후사리 수원국토관리사무소 보도설치 지장전주 이설공사 감리</t>
  </si>
  <si>
    <t>장안면 석포리 147-10 하나자산신탁 지장전주 감리</t>
  </si>
  <si>
    <t>154kV 평택S/S 옥내화 변전공사 설계용역</t>
  </si>
  <si>
    <t>154kV 평택S/S 옥내화 변전공사 책임감리 용역</t>
  </si>
  <si>
    <t>154kV 산성S/S 옥내화 변전공사 설계용역</t>
  </si>
  <si>
    <t>23~24년 성남전력지사 관내변전소 옥내청소 용역</t>
  </si>
  <si>
    <t>'24~25년 전력구, 옥내형C/T 소방시설 점검 및 보수용역</t>
  </si>
  <si>
    <t>2023년 성남지사 배전설비 위치탐사 용역</t>
  </si>
  <si>
    <t>상대원동405-5 대림산업 8295kW 신설(주.예비) 감리용역</t>
  </si>
  <si>
    <t>판교 제2테크노밸리 1구역 1회선인출공사 감리용역</t>
  </si>
  <si>
    <t>중1도환구역 주택재개발 철거공사 감리용역</t>
  </si>
  <si>
    <t>야선,야원D/L 26년경과 노후케이블 교체공사 감리용역</t>
  </si>
  <si>
    <t>오리,장안D/L 26년경과 노후케이블 교체공사 감리용역</t>
  </si>
  <si>
    <t>구미D/L 26년경과 노후케이블 교체공사 감리용역</t>
  </si>
  <si>
    <t>'23년 성남지사 지중케이블 VLF 진단용역</t>
  </si>
  <si>
    <t>'23년 성남지사 지상개폐기 PD 진단용역</t>
  </si>
  <si>
    <t>'23년 성남지사 지상기기 열화상 진단용역</t>
  </si>
  <si>
    <t>'23년 성남지사 지상변압기 퓨란진단 용역</t>
  </si>
  <si>
    <t>2024-2025년 경기직할 가공송전 협력회사 총액공사 책임감리용역</t>
  </si>
  <si>
    <t>345kV EBA 자기애관 교체공사 감리용역</t>
  </si>
  <si>
    <t>송산그린시티 지중화 전기 및 소방설비 공사 도면작성 용역</t>
  </si>
  <si>
    <t>2023년 지중케이블 VLF 진단용역</t>
  </si>
  <si>
    <t>23년 안성지사 배전맨홀 점검공사(오수처리장비)</t>
  </si>
  <si>
    <t>안양 관양고주변 도시개발사업 배전간선 설치공사 감리용역</t>
  </si>
  <si>
    <t>관양고 주변 도시개발사업 지구외 지중화공사 감리용역</t>
  </si>
  <si>
    <t>만안TR외 26년경과 노후변압기선로 교체공사 통합감리</t>
  </si>
  <si>
    <t>범계TR외 26년경과 노후변압기선로 교체공사 통합감리</t>
  </si>
  <si>
    <t>산본TR외 26년경과 노후변압기선로 교체공사 통합감리</t>
  </si>
  <si>
    <t>내손TR외 26년경과 노후변압기선로 교체공사 통합감리</t>
  </si>
  <si>
    <t>2023년 지중케이블 VLF 진단용역(안양)</t>
  </si>
  <si>
    <t>안양관양 관악로 우회도로개설 지장이설 위치탐사</t>
  </si>
  <si>
    <t>안양관양 관악로 우회도로개설 지장이설 VLF진단</t>
  </si>
  <si>
    <t>지상변압기 경로탐사 용역(안양)</t>
  </si>
  <si>
    <t>고천동 고천가구역 재개발 지장전주 이설공사 감리용역</t>
  </si>
  <si>
    <t>고천동 고천나구역 재개발 지장전주 이설공사 감리용역</t>
  </si>
  <si>
    <t>안양동 경기도시공사 냉천지구 지중화공사 감리용역</t>
  </si>
  <si>
    <t>대야미동 한국토지주택공사 지장전주 이설공사 감리용역</t>
  </si>
  <si>
    <t>북내면 중암리 북내면장 도로확장 가공전주 감리용역</t>
  </si>
  <si>
    <t>점동면 삼합리 한은우 농사용(을) 3상 5kW 신설 감리</t>
  </si>
  <si>
    <t>가남읍 본두리 에이엠플러스 9,800kW 신설 VLF진단</t>
  </si>
  <si>
    <t>여주역세권 1회선 인출공사(여주지사) 감리용역</t>
  </si>
  <si>
    <t xml:space="preserve">여주역세권 1회선 인출공사(여주지사) VLF 진단용역 </t>
  </si>
  <si>
    <t>율북S/S 건설에 따른 5회선 선로확충공사 감리용역</t>
  </si>
  <si>
    <t xml:space="preserve">원동 ㈜엠에스홀딩스 주택용전력 9,250kW 위치탐사용역 </t>
  </si>
  <si>
    <t>㈜스마트플러스로지스틱스 외 1호 신규공급 감리용역</t>
  </si>
  <si>
    <t>인계동 팔달 10구역 지중화공사 위치탐사용역</t>
  </si>
  <si>
    <t>인계동 팔달 10구역 지중화공사 폐기물처리</t>
  </si>
  <si>
    <t>인계동 팔달 10구역 지중화공사 감리</t>
  </si>
  <si>
    <t>인계동 팔달 10구역 지중화공사 케이블시험</t>
  </si>
  <si>
    <t>‘23년 지상기기 정밀점검 및 보수공사 용역(직할)</t>
  </si>
  <si>
    <t>‘23년 지상기기 열화상 진단용역(직할)</t>
  </si>
  <si>
    <t>‘23년 지상개폐기 PD진단용역(직할)</t>
  </si>
  <si>
    <t>154kV 산성변전소 토건공사 실시설계(건축) 용역</t>
  </si>
  <si>
    <t>154kV 남사변전소 외장재 교체공사 설계용역</t>
  </si>
  <si>
    <t>2023년 경기본부 관내 지중전력구 정밀안전점검</t>
  </si>
  <si>
    <t>오산-평택 등 5개 T/L 지중화공사 2차 감독권한대행 건설사업관리용역</t>
  </si>
  <si>
    <t>154kV 산성S/S 옥내화 토건공사(토목) 실시설계 용역</t>
  </si>
  <si>
    <t>154kV 오산-평택T/L 외 12개T/L 추락방지장치(수평) 설치공사 책임감리용역</t>
  </si>
  <si>
    <t xml:space="preserve">2024~2025 전력구 소방설비 점검 및 보수용역(평택전력) </t>
  </si>
  <si>
    <t>2023년 평택전력지사 청소용역</t>
  </si>
  <si>
    <t>2024~2025 가공송전 협력회사 총액공사 책임감리용역</t>
  </si>
  <si>
    <t>추팔S/S 추배D/L 용량부족해소 선로확충공사 감리용역</t>
  </si>
  <si>
    <t>평택 영신지구 1회선 인출공사(평택지사) 감리용역</t>
  </si>
  <si>
    <t>평택 모산영신지구 1회선 인출공사(평택지사) 감리용역</t>
  </si>
  <si>
    <t>평택 소배DL 기설선로 연장공사 감리용역</t>
  </si>
  <si>
    <t>브레인시티 진입도로 확장공사 지장전주 감리용역</t>
  </si>
  <si>
    <t>감북동 하남시장 가무나리마을 지장전주 이설 감리</t>
  </si>
  <si>
    <t>풍산동 중소기업은행 대용량 신설공사 감리용역</t>
  </si>
  <si>
    <t>2023년 화성지사 신규공사 VLF 진단용역</t>
  </si>
  <si>
    <t>2023년 고압고객 수전설비 열화상 진단용역(화성)</t>
  </si>
  <si>
    <t>장경리해변 일원 지중화사업 감리용역</t>
  </si>
  <si>
    <t>전곡산단 1회선 인출공사 감리용역</t>
  </si>
  <si>
    <t>비봉지구 1회선 인출공사 감리용역</t>
  </si>
  <si>
    <t>송산 차량기지 신규 10,000kW공사 감리용역</t>
  </si>
  <si>
    <t>2023년 배전전주 광학진단 용역</t>
  </si>
  <si>
    <t>2023년 배전전주 열화상진단 용역</t>
  </si>
  <si>
    <t>2023년 지중설비 열화상 용역</t>
  </si>
  <si>
    <t>경기북부본부</t>
  </si>
  <si>
    <t>고양지사 수배전반 교체공사</t>
  </si>
  <si>
    <t>동두천지사 특수차량차고 증축공사</t>
  </si>
  <si>
    <t>포천지사 캐노피 설치공사</t>
  </si>
  <si>
    <t>전력공급부</t>
  </si>
  <si>
    <t>23년 경기북부본부 지상변압기 활선엘보 분리연결 공사</t>
  </si>
  <si>
    <t>23년 경기북부본부 (직할) 배전 맨홀 점검공사</t>
  </si>
  <si>
    <t>방성리 시도30호선 도로확포장공사 지장전주</t>
  </si>
  <si>
    <t>2023년도 가로수 수목전지공사</t>
  </si>
  <si>
    <t>2023년 경기북부직할 접지보강 공사(중공강봉)</t>
  </si>
  <si>
    <t>2023년 경기북부직할 접지보강 공사(가이더봉)</t>
  </si>
  <si>
    <t>23년 경기북부본부 배전공가 순시위탁(A지역)</t>
  </si>
  <si>
    <t>23년 경기북부본부 배전공가 순시위탁(B지역)</t>
  </si>
  <si>
    <t>23년 경기북부본부 배전공가 순시위탁(C지역)</t>
  </si>
  <si>
    <t>배전철탑 추락방지시설 설치공사</t>
  </si>
  <si>
    <t>국지도39호선 장흥-광적 국지도 건설공사</t>
  </si>
  <si>
    <t>2023년 DAS 단말장치 설치 및 연동시험</t>
  </si>
  <si>
    <t>양주역세권개발배전간선설치공사(관로)</t>
  </si>
  <si>
    <t>양주역세권개발배전간선설치공사(케이블)</t>
  </si>
  <si>
    <t>양주역세권개발배전간선설치공사 도통시험공사</t>
  </si>
  <si>
    <t>양평 중앙로 3차 지중화공사 도통시험공사</t>
  </si>
  <si>
    <t>고양 장항지구 배전케이블 설치공사</t>
  </si>
  <si>
    <t>파주 운정3지구(2공구) 배전케이블 설치공사</t>
  </si>
  <si>
    <t>남양주 백봉지구 마치터널(북측)공동구 보강공사</t>
  </si>
  <si>
    <t>구리 경춘로 지중화공사(3차)</t>
  </si>
  <si>
    <t>구리 경춘로 지중화공사(3차) 도통탐사공사</t>
  </si>
  <si>
    <t>양평 물맑은시장 지중화공사</t>
  </si>
  <si>
    <t>양평 물맑은시장 지중화 도통시험공사</t>
  </si>
  <si>
    <t>파주 운정3지구 6공구 배전간선 인출공사</t>
  </si>
  <si>
    <t>포천 영북면 지중화공사</t>
  </si>
  <si>
    <t>포천 영북면 지중화 도통시험공사</t>
  </si>
  <si>
    <t>파주 운정3지구(5공구) 배전관로 설치공사</t>
  </si>
  <si>
    <t>파주 운정3지구(5공구) 배전관로 설치공사 도통시험</t>
  </si>
  <si>
    <t>파주 운정3지구(5공구) 배전케이블 설치공사</t>
  </si>
  <si>
    <t>남양주 심석중·고 지중화공사</t>
  </si>
  <si>
    <t>남양주 심석중·고 지중화공사 도통시험</t>
  </si>
  <si>
    <t>파주 파평산단 배전간선 설치공사</t>
  </si>
  <si>
    <t>파주 운정3지구 (2,5공구) 배전선로 인출공사</t>
  </si>
  <si>
    <t>파주 운정3지구 (2,5공구) 배전선로 도통시험</t>
  </si>
  <si>
    <t>고양 방송영상밸리 배전관로 설치공사</t>
  </si>
  <si>
    <t>고양 방송영상밸리 배전관로 설치공사 도통시험</t>
  </si>
  <si>
    <t>파주 사임당로 지중화공사</t>
  </si>
  <si>
    <t>파주 사임당로 지중화 도통시험공사</t>
  </si>
  <si>
    <t>파주 술이홀로 지중화공사</t>
  </si>
  <si>
    <t>파주 술이홀로 지중화 도통시험공사</t>
  </si>
  <si>
    <t>구리 경춘로 지중화공사(2차)관련 자가 광케이블 구축공사</t>
  </si>
  <si>
    <t>고객센터 임차사옥 ICT설비 이전 공사</t>
  </si>
  <si>
    <t>2023년 변압기공동이용 자고객 원격검침통신망 시설공사</t>
  </si>
  <si>
    <t>파주 운정3지구(6공구) 배전자동화 광통신망 구축공사</t>
  </si>
  <si>
    <t>2023년 저압 AMI 검침험로 우선구축 공사</t>
  </si>
  <si>
    <t>2023년 하반기 저압AMI 보강공사</t>
  </si>
  <si>
    <t>전력구 부대설비 Smart 통합제어반 시범 설치공사</t>
  </si>
  <si>
    <t>용정분기 등 3개 전력구 운영시스템 설치공사</t>
  </si>
  <si>
    <t>154kV신장-덕소 등 2개 T/L 지장송전선로 이설공사</t>
  </si>
  <si>
    <t>154kV 문산-월롱 등 4개T/L On-Line PD 진단시스템 설치공사</t>
  </si>
  <si>
    <t>154kV 포천S/S 옥내화에 따른 지중T/L 인출정비공사</t>
  </si>
  <si>
    <t>154kV 화천T/L 용량증대 전력선 교체공사</t>
  </si>
  <si>
    <t>154kV 운천-철원T/L 용량증대 전력선 교체공사</t>
  </si>
  <si>
    <t>2024~2025년 지중송전정비 협력회사 총액공사</t>
  </si>
  <si>
    <t>2024~2025년 전력구 운영시스템 및 예방진단장치 위탁정비공사</t>
  </si>
  <si>
    <t>345kV 미금S/S #4M.Tr 증설공사(일반)</t>
  </si>
  <si>
    <t>154kV M.Tr 및 OLTC 정밀점검 공사</t>
  </si>
  <si>
    <t>345kV M.Tr 및 OLTC 정밀점검 공사</t>
  </si>
  <si>
    <t>전곡S/S 발전선로 신규수용 170kV GIS 설치공사(전문)</t>
  </si>
  <si>
    <t>154kV 포천S/S 옥내화 M.Tr 설치공사(전문)</t>
  </si>
  <si>
    <t>154kV 포천S/S 옥내화 전력케이블 설치공사(전문)</t>
  </si>
  <si>
    <t>원흥S/S GTX-A선로용 170kV GIS 설치공사(전문공사)</t>
  </si>
  <si>
    <t>154kV 원흥S/S GTX-A선로 SW증설공사(일반도급)</t>
  </si>
  <si>
    <t>345kV 미금S/S #4M.Tr용 362kV GIS 증설공사(전문)</t>
  </si>
  <si>
    <t>345kV 미금S/S #4M.Tr용 170kV GIS 증설공사(전문)</t>
  </si>
  <si>
    <t>345kV 미금S/S #4M.Tr 설치공사(전문)</t>
  </si>
  <si>
    <t>154kV 월롱S/S #2,3M.Tr 설치공사(전문공사)</t>
  </si>
  <si>
    <t>154kV 월롱S/S #2,3M.Tr용 개폐장치 설치공사(전문공사)</t>
  </si>
  <si>
    <t>154kV 월롱S/S #2,3M.Tr 증설공사(일반도급)</t>
  </si>
  <si>
    <t>154kV 월롱S/S #2,3M.Tr용 전력케이블 설치공사</t>
  </si>
  <si>
    <t>154kV 월롱S/S #2,3M.Tr 화재확산 방지재 설치공사</t>
  </si>
  <si>
    <t>'24~'25년도 경기북부 직할 변전협력회사 총액공사</t>
  </si>
  <si>
    <t>'24~'25년도 직할 변전소 소방설비 점검 및 보수공사</t>
  </si>
  <si>
    <t>양주S/S 제어동 증축관련 구내통신설비 시설공사</t>
  </si>
  <si>
    <t>신파주S/S 과학화보안설비 시설공사</t>
  </si>
  <si>
    <t>154kV 신포천-포천T/L 지장이설 관련 OPGW 이설공사</t>
  </si>
  <si>
    <t>345kV 신파주S/S SCADA 원격소장치 성능보강 공사</t>
  </si>
  <si>
    <t>포천S/S 무인보안설비 시설공사</t>
  </si>
  <si>
    <t>양주S/S ICT실 이전 관련 광통신선로 이설공사</t>
  </si>
  <si>
    <t>154kV 포천S/S 옥내화 관련 OPGW 이설공사</t>
  </si>
  <si>
    <t>포천S/S 광전송장치 이설 및 교체 공사</t>
  </si>
  <si>
    <t>포천S/S PITR 이설 및 PIU 시설공사</t>
  </si>
  <si>
    <t>154kV 내촌S/S SCADA 원격소장치 성능보강 공사</t>
  </si>
  <si>
    <t>양주S/S 광전송장치 이설 및 교체 공사</t>
  </si>
  <si>
    <t>양주S/S 송광치 및 PIU 이설공사</t>
  </si>
  <si>
    <t>345kV 신파주변전소 보안시설 보강공사</t>
  </si>
  <si>
    <t>345㎸ 양주변전소 통합 현장제어동 수직증축공사</t>
  </si>
  <si>
    <t>345kV 신파주변전소 보안시설 보강공사(전기)</t>
  </si>
  <si>
    <t>345kV 양주변전소 통합 현장제어동 수직증축공사(전기)</t>
  </si>
  <si>
    <t>345kV 양주변전소 통합 현장제어동 수직증축공사(소방)</t>
  </si>
  <si>
    <t xml:space="preserve">154kV 금오변전소 외장재 교체공사 </t>
  </si>
  <si>
    <t>154㎸ 동두천변전소 옥상방수 보수공사</t>
  </si>
  <si>
    <t>154kV 지제변전소 사면 복구공사</t>
  </si>
  <si>
    <t>765kV 신가평S/S #4M.Tr 수송로 보강공사</t>
  </si>
  <si>
    <t>765kV 신안성-신가평T/L No.125 사면복구공사</t>
  </si>
  <si>
    <t>변전소 소방시설 성능 개선공사</t>
  </si>
  <si>
    <t>고양지사</t>
  </si>
  <si>
    <t>GH 방송영상밸리 지장전주 이설공사</t>
  </si>
  <si>
    <t>주교동 원당1구역주택재개발 지장전주</t>
  </si>
  <si>
    <t>성사동 디엘이엔씨 복합단지 인근 지중화공사</t>
  </si>
  <si>
    <t>성사동 디엘이엔씨 복합단지 인근 지중화 도통시험공사</t>
  </si>
  <si>
    <t>2023년도 고양지사 맨홀 점검(도로)</t>
  </si>
  <si>
    <t>GH 방송영상밸리 지장전주 이설공사 도통시험공사</t>
  </si>
  <si>
    <t>고양시도로관리사업소(시도81호선 남측) 도로개설 지장전주</t>
  </si>
  <si>
    <t>고양시도로관리사업소 성석-문봉(2-2구간) 지장전주</t>
  </si>
  <si>
    <t>2023년 고양지사 가로수 전지공사</t>
  </si>
  <si>
    <t>신파주S/S 해솔D/L 용량부족 해소 선로확충공사</t>
  </si>
  <si>
    <t>신파주S/S 해솔D/L 용량부족 해소 선로확충공사 도통시험공사</t>
  </si>
  <si>
    <t>능곡S/S 용량부족 해소공사</t>
  </si>
  <si>
    <t>능곡S/S 용량부족 해소공사 도통시험공사</t>
  </si>
  <si>
    <t>고양S/S 양일D/L 용량부족 해소 선로확충공사</t>
  </si>
  <si>
    <t>고양S/S 양일D/L 용량부족 해소 선로확충공사 도통시험공사</t>
  </si>
  <si>
    <t>향동동 ㈜티알씨투 신규 공사</t>
  </si>
  <si>
    <t>2023년 고양지사 지상변압기 엘보 활선분리 연결공사</t>
  </si>
  <si>
    <t>2023년도 지상변압기 활선엘보분리연결공사(1차)</t>
  </si>
  <si>
    <t>덕은동 글로벌덕은 14,000kw 신설공사</t>
  </si>
  <si>
    <t>덕은동 글로벌덕은 14,000kw 신설공사 도통시험공사</t>
  </si>
  <si>
    <t>덕은동 아이에스동서 12,500kw 신설공사</t>
  </si>
  <si>
    <t>덕은동 아이에스동서 12,500kw 신설공사 도통시험공사</t>
  </si>
  <si>
    <t>장항동 CJ라이브시티 T2 전력공급 신규공사</t>
  </si>
  <si>
    <t>장항동 CJ라이브시티 T2 전력공급 신규 도통시험공사</t>
  </si>
  <si>
    <t>2023년도 고양지사 맨홀 점검(도로외)</t>
  </si>
  <si>
    <t>2023년도 지상변압기 활선엘보분리연결공사(2차)</t>
  </si>
  <si>
    <t>파주지사</t>
  </si>
  <si>
    <t>내포리 ㈜서흥종합건설 월롱2일반산단 지장이설</t>
  </si>
  <si>
    <t>야당동 ㈜동양 압입 시공</t>
  </si>
  <si>
    <t>2023년도 파주지사 지자체관리수목 전지공사</t>
  </si>
  <si>
    <t>용미D/L 연계력 확보를 위한 선로강화공사</t>
  </si>
  <si>
    <t>운정공동구 내 간선 계통 케이블 교체 공사</t>
  </si>
  <si>
    <t>산내로5L3 외 지중계통 보강 공사</t>
  </si>
  <si>
    <t>구리지사</t>
  </si>
  <si>
    <t>구리 갈매피에프브이 9,350kW 신규 공급</t>
  </si>
  <si>
    <t>진접선 차량기지 18,960kW 신설</t>
  </si>
  <si>
    <t>양평지사</t>
  </si>
  <si>
    <t>백석-상촌간 농어촌도로 확포장공사</t>
  </si>
  <si>
    <t>용천리 환경사업소 산업(갑) 저압46kW 신설</t>
  </si>
  <si>
    <t>군민회관 교통환경 개선사업 지장이설</t>
  </si>
  <si>
    <t>빈양지구 도시개발 지장이설</t>
  </si>
  <si>
    <t>군민회관 교통환경 개선사업 지장이설 도통시험</t>
  </si>
  <si>
    <t>빈양지구 도시개발 지장이설 도통시험</t>
  </si>
  <si>
    <t>2022년 양평지사 가로수 수목전지공사</t>
  </si>
  <si>
    <t>포천지사</t>
  </si>
  <si>
    <t>23년 포천지사 수목전지공사_금동지 외</t>
  </si>
  <si>
    <t>23년 포천지사 비가로수 수목전지공사_추동지 외</t>
  </si>
  <si>
    <t>내촌 D/L 용량부족 해소 선로확충공사</t>
  </si>
  <si>
    <t>포천S/S 옥내화 배전공사</t>
  </si>
  <si>
    <t>남양주지사</t>
  </si>
  <si>
    <t>차산리 예비군훈련장 진입도로 개설공사 지장전주</t>
  </si>
  <si>
    <t>동두천지사</t>
  </si>
  <si>
    <t>옥정동 제일건설 11,000kW 신규회선 인출공사</t>
  </si>
  <si>
    <t>옥정동 우미건설 10,000kW 신규회선 인출공사</t>
  </si>
  <si>
    <t>2023년 동두천지사 배전맨홀 점검공사</t>
  </si>
  <si>
    <t>2023년 접지보강공사 제99호</t>
  </si>
  <si>
    <t>2023년 접지보강공사 제103호</t>
  </si>
  <si>
    <t>2023년 동두천지사 지상변압기 활선 엘보분리·연결 공사</t>
  </si>
  <si>
    <t>가평지사</t>
  </si>
  <si>
    <t>군도8호선(수리재) 확포장공사 지장전주</t>
  </si>
  <si>
    <t>신가평인출 전력구공사 도로확장 지장이설</t>
  </si>
  <si>
    <t>2023년 가평지사 맨홀청소점검 공사</t>
  </si>
  <si>
    <t>연천지사</t>
  </si>
  <si>
    <t>미산면 동이-우정간 도로확포장 지장전주 이설공사</t>
  </si>
  <si>
    <t>은대리 국가철도공단 지중설비 이설공사</t>
  </si>
  <si>
    <t>연천읍 고문리 경기도건설본부 지장전주 이설공사</t>
  </si>
  <si>
    <t>구리전력지사</t>
  </si>
  <si>
    <t>신가평S/S 765kV M.Tr 이설공사</t>
  </si>
  <si>
    <t>구리S/S 25.8kV GIS 교체공사</t>
  </si>
  <si>
    <t>23년 구리전력지사 23kV 차단기 메커니즘 교체공사</t>
  </si>
  <si>
    <t>23년도 신가평변전소 765kV GIS 보통점검공사</t>
  </si>
  <si>
    <t>23년도 신가평변전소 765kV M.Tr 보통점검공사</t>
  </si>
  <si>
    <t>2023년 미금S/S 345kV 100Mvar STATCOM 보통점검공사</t>
  </si>
  <si>
    <t>2023년 구리전력지사 154kV M.Tr, OLTC 정밀점검공사</t>
  </si>
  <si>
    <t>22년도 구리전력지사 154kV GIS/GCB 정밀점검공사</t>
  </si>
  <si>
    <t>2024~2025년도 구리전력지사 변전협력회사 총액공사</t>
  </si>
  <si>
    <t>고양전력지사</t>
  </si>
  <si>
    <t>추락방지장치 설치공사 책임감리용역</t>
  </si>
  <si>
    <t>지도S/S 화재확산방지재 설치공사</t>
  </si>
  <si>
    <t>고양전력지사 관내S/S 소내전원 보강공사(2023년)</t>
  </si>
  <si>
    <t>추락방지장치 설치공사</t>
  </si>
  <si>
    <t>2023년도 고양전력지사 154kV 주변압기 및 OLTC 정밀점검공사</t>
  </si>
  <si>
    <t>2023년도 고양전력지사 170kV GIS 정밀점검공사</t>
  </si>
  <si>
    <t>2023년도 고양전력지사 23kV 개폐장치 증설공사</t>
  </si>
  <si>
    <t>2023년도 고양전력지사 345kV 주변압기 및 OLTC 정밀점검공사</t>
  </si>
  <si>
    <t>2023년도 고양전력지사 362kV GIS 정밀점검공사</t>
  </si>
  <si>
    <t>고양전력지사 LS제 25.8kV GIS 메커니즘 점검 공사</t>
  </si>
  <si>
    <t>고양전력지사 광명전기제 25.8kV GIS 메커니즘 점검 공사</t>
  </si>
  <si>
    <t>2024-2025년 지중송전 협력회사 총액공사</t>
  </si>
  <si>
    <t>안전재난부</t>
  </si>
  <si>
    <t>2023년도 안전장구 정기시험 외부위탁 용역</t>
  </si>
  <si>
    <t>2023년 경기북부본부 신규케이블 VLF진단 용역</t>
  </si>
  <si>
    <t>23년 고압고객 수전설비 열화상 진단 용역</t>
  </si>
  <si>
    <t>2023년 지상개폐기 PD진단 용역</t>
  </si>
  <si>
    <t>2023년 경기북부본부 청구서 운송용역</t>
  </si>
  <si>
    <t>2023년도 가로수 수목전지공사 감리용역</t>
  </si>
  <si>
    <t>23년도 경기북부본부 광학진단 위탁용역</t>
  </si>
  <si>
    <t>23년도 경기북부본부 열화상진단 위탁용역</t>
  </si>
  <si>
    <t>양주역세권개발배전간선설치공사 감리용역</t>
  </si>
  <si>
    <t>양주역세권개발배전간선설치공사 VLF 진단용역</t>
  </si>
  <si>
    <t>양주역세권개발배전간선설치공사 위치탐사용역</t>
  </si>
  <si>
    <t>남양주 심석중·고 지중화공사 설계용역</t>
  </si>
  <si>
    <t>고양 장항지구 배전케이블 감리용역</t>
  </si>
  <si>
    <t>파주 운정3지구(2공구) 배전케이블 설치공사 감리용역</t>
  </si>
  <si>
    <t>파주 운정3지구(2공구) 배전케이블 설치공사 VLF용역</t>
  </si>
  <si>
    <t>고양고풍로 지중화공사 탐사도통 용역</t>
  </si>
  <si>
    <t>구리 경춘로 지중화공사(3차) 감리용역</t>
  </si>
  <si>
    <t>구리 경춘로 지중화공사(3차) 폐기물처리용역</t>
  </si>
  <si>
    <t>구리 경춘로 지중화공사(3차) VLF진단용역</t>
  </si>
  <si>
    <t>고양 장항지구 배전케이블 VLF진단용역</t>
  </si>
  <si>
    <t>양평 물맑은시장 지중화공사 감리용역</t>
  </si>
  <si>
    <t>양평 물맑은시장 지중화공사 폐기물처리용역</t>
  </si>
  <si>
    <t>양평 물맑은시장 지중화공사 VLF진단용역</t>
  </si>
  <si>
    <t>양평 물맑은시장 지중화공사 위치탐사용역</t>
  </si>
  <si>
    <t>양평 중앙로 3차 지중화공사 VLF 진단용역</t>
  </si>
  <si>
    <t>고양 일산테크노밸리 산업단지 배전간선설치공사 기초자료 조사용역</t>
  </si>
  <si>
    <t>파주 운정3지구 6공구 배전간선 인출공사 감리용역</t>
  </si>
  <si>
    <t>포천 영북면 지중화공사 감리용역</t>
  </si>
  <si>
    <t>포천 영북면 지중화 위치탐사용역</t>
  </si>
  <si>
    <t>포천 영북면 지중화 VLF진단용역</t>
  </si>
  <si>
    <t>파주 운정3지구(5공구) 배전관로 설치공사 감리용역</t>
  </si>
  <si>
    <t>파주 운정3지구(5공구) 배전관로 설치공사 위치탐사용역</t>
  </si>
  <si>
    <t>파주 운정3지구(5공구) 배전케이블 설치공사 감리용역</t>
  </si>
  <si>
    <t>파주 운정3지구(5공구) 배전케이블 설치공사 VLF용역</t>
  </si>
  <si>
    <t>남양주 심석중·고 지중화공사 감리용역</t>
  </si>
  <si>
    <t>남양주 심석중·고 지중화공사 폐기물처리용역</t>
  </si>
  <si>
    <t>남양주 심석중·고 지중화공사 위치탐사</t>
  </si>
  <si>
    <t>남양주 심석중·고 지중화공사 VLF</t>
  </si>
  <si>
    <t>파주 파평산업단지 배전간선 설치공사 감리용역</t>
  </si>
  <si>
    <t>고양 풍동2지구 배전케이블 VLF진단용역</t>
  </si>
  <si>
    <t>파주 운정3지구 (2,5공구) 배전선로 인출공사 감리용역</t>
  </si>
  <si>
    <t>파주 운정3지구 (2,5공구) 배전선로 인출공사 VLF용역</t>
  </si>
  <si>
    <t>파주 운정3지구 (2,5공구) 배전선로 인출공사 위치탐사용역</t>
  </si>
  <si>
    <t>고양 방송영상밸리 배전관로 설치공사 감리용역</t>
  </si>
  <si>
    <t>고양 방송영상밸리 배전관로 설치공사 위치탐사용역</t>
  </si>
  <si>
    <t>파주 사임당로 지중화공사 VLF진단용역</t>
  </si>
  <si>
    <t>파주 사임당로 지중화공사 폐기물처리용역</t>
  </si>
  <si>
    <t>파주 사임당로 지중화공사 위치탐사용역</t>
  </si>
  <si>
    <t>파주 사임당로 지중화공사 감리용역</t>
  </si>
  <si>
    <t>파주 사임당로 지중화공사 기초자료조사용역</t>
  </si>
  <si>
    <t>파주 술이홀로 지중화공사 VLF진단용역</t>
  </si>
  <si>
    <t>파주 술이홀로 지중화공사 폐기물처리용역</t>
  </si>
  <si>
    <t>파주 술이홀로 지중화공사 위치탐사용역</t>
  </si>
  <si>
    <t>파주 술이홀로 지중화공사 감리용역</t>
  </si>
  <si>
    <t>파주 술이홀로 지중화공사 기초자료조사용역</t>
  </si>
  <si>
    <t>22년도 500만호 AMI 구축사업 감리용역(경기북부본부)</t>
  </si>
  <si>
    <t>전력량계 위치 공유 모바일 어플 개발</t>
  </si>
  <si>
    <t>지역협력부</t>
  </si>
  <si>
    <t>23년 한전 경기북부본부 구내식당 위탁운영용역</t>
  </si>
  <si>
    <t>154kV 운천-철원 등 2개T/L 용량증대 전선교체 경과지 설계 측량 용역</t>
  </si>
  <si>
    <t>154kV신장-덕소 등 2개 T/L 지장송전선로 이설공사 책임감리용역</t>
  </si>
  <si>
    <t>154kV 포천S/S 옥내화에 따른 지중T/L 인출정비공사 책임감리용역</t>
  </si>
  <si>
    <t>154kV 운천-철원 등 2개T/L 용량증대 전선교체공사 책임감리용역</t>
  </si>
  <si>
    <t>2024-2025년 전력구 소방설비 점검 및 보수 용역</t>
  </si>
  <si>
    <t>345kV 미금S/S #4M.Tr 증설공사 책임감리용역</t>
  </si>
  <si>
    <t>154kV 월롱S/S #2,3M.Tr 증설공사 책임감리용역</t>
  </si>
  <si>
    <t>345㎸ 양주변전소 통합 현장제어동 수직증축공사 건설사업관리 용역</t>
  </si>
  <si>
    <t>구리갈매역세권 공공택지지구 지중 지장선로이설공사 설계용역</t>
  </si>
  <si>
    <t>23년도 경기북부본부 지중구조물 정밀안전점검용역</t>
  </si>
  <si>
    <t>GH 방송영상밸리 지장전주 이설공사 감리용역</t>
  </si>
  <si>
    <t>주교동 원당1구역주택재개발 지장전주 감리용역</t>
  </si>
  <si>
    <t>성사동 디엘이엔씨 복합단지 인근 지중화 감리용역</t>
  </si>
  <si>
    <t>성사동 디엘이엔씨 복합단지 인근 지중화 위치탐사용역</t>
  </si>
  <si>
    <t>성사동 디엘이엔씨 복합단지 인근 지중화 폐기물처리용역</t>
  </si>
  <si>
    <t>성사동 디엘이엔씨 복합단지 인근 지중화 VLF진단용역</t>
  </si>
  <si>
    <t>노후지상변압기 퓨란진단용역</t>
  </si>
  <si>
    <t>2023년 고압고객 수전설비 열화상 진단용역(고양지사)</t>
  </si>
  <si>
    <t>GH 방송영상밸리 지장전주 이설공사 위치탐사용역</t>
  </si>
  <si>
    <t>GH 방송영상밸리 지장전주 이설공사 폐기물처리용역</t>
  </si>
  <si>
    <t>GH 방송영상밸리 지장전주 이설공사 VLF진단용역</t>
  </si>
  <si>
    <t>고양시도로관리사업소(시도81호선 남측) 도로개설 지장전주 감리용역</t>
  </si>
  <si>
    <t>고양시도로관리사업소 성석-문봉(2-2구간) 지장전주 감리용역</t>
  </si>
  <si>
    <t>2023년 고양지사 배전설비 광학카메라 진단용역</t>
  </si>
  <si>
    <t xml:space="preserve">향동동 ㈜티알씨투 신규 감리용역 </t>
  </si>
  <si>
    <t>2023년 지상개폐기 PD진단용역(10년 미만)</t>
  </si>
  <si>
    <t>2023년 지상기기 열화상 진단용역</t>
  </si>
  <si>
    <t>2023년 고양지사 지중케이블 VLF 진단용역(1차)</t>
  </si>
  <si>
    <t>덕은동 아이에스동서 12,500kw 신설공사 감리용역</t>
  </si>
  <si>
    <t>덕은동 아이에스동서 12,500kw 신설공사 폐기물처리용역</t>
  </si>
  <si>
    <t>덕은동 아이에스동서 12,500kw 신설공사 위치탐사용역</t>
  </si>
  <si>
    <t>장항동 CJ라이브시티 T2 전력공급 신규공사 감리용역</t>
  </si>
  <si>
    <t>장항동 CJ라이브시티 T2 전력공급 신규 위치탐사용역</t>
  </si>
  <si>
    <t>장항동 CJ라이브시티 T2 전력공급 신규 VLF진단용역</t>
  </si>
  <si>
    <t>장항동 CJ라이브시티 T2 전력공급 신규 폐기물처리용역</t>
  </si>
  <si>
    <t>2023년 고양지사 신설케이블 VLF진단용역</t>
  </si>
  <si>
    <t>2023년 고양지사 소규모 배전 지하시설물 통합 위치탐사용역</t>
  </si>
  <si>
    <t>2023년 고양지사 지중케이블 VLF 진단용역(2차)</t>
  </si>
  <si>
    <t>2023년 지상개폐기 PD진단용역(10년 이상)</t>
  </si>
  <si>
    <t>2023년 고양지사 지중케이블 VLF 진단용역(3차)</t>
  </si>
  <si>
    <t xml:space="preserve">야당동 ㈜동양 압입 설계용역 </t>
  </si>
  <si>
    <t>2023년도 파주지사 지상기기 열화상 진단용역</t>
  </si>
  <si>
    <t>김포-파주 제2순환선(3공구) 포장복구 및 폐기물 용역</t>
  </si>
  <si>
    <t>23년 고압고객 수전설비 열화상 진단용역</t>
  </si>
  <si>
    <t>운정공동구 내 간선 계통 케이블 교체 공사 감리용역</t>
  </si>
  <si>
    <t>산내로5L3 외 지중계통 보강 공사 감리용역</t>
  </si>
  <si>
    <t xml:space="preserve">2023년도 파주지사 가공배전설비 광학카메라 진단용역 </t>
  </si>
  <si>
    <t>2023년 파주지사 노후 지중케이블 VLF 진단용역</t>
  </si>
  <si>
    <t>2023년 파주지사 신설 지중케이블 내전압+PD 진단 용역</t>
  </si>
  <si>
    <t>2023년도 파주지사 맨홀 청소용역</t>
  </si>
  <si>
    <t>구리 갈매피에프브이 9,350kW 신규 공급 감리용역</t>
  </si>
  <si>
    <t>진접선 차량기지 18,960kW 신설 감리용역</t>
  </si>
  <si>
    <t>백석-상촌간 농어촌도로 확포장공사 감리용역</t>
  </si>
  <si>
    <t>흑천 수해상습지 개선사업 지장전주 VLF진단용역</t>
  </si>
  <si>
    <t>군민회관 교통환경 개선사업 지장이설 감리용역</t>
  </si>
  <si>
    <t>군민회관 교통환경 개선사업 지장이설 위치탐사용역</t>
  </si>
  <si>
    <t>군민회관 교통환경 개선사업 지장이설 VLF진단용역</t>
  </si>
  <si>
    <t>빈양지구 도시개발 지장이설 감리용역</t>
  </si>
  <si>
    <t>빈양지구 도시개발 지장이설 위치탐사용역</t>
  </si>
  <si>
    <t>빈양지구 도시개발 지장이설 VLF진단용역</t>
  </si>
  <si>
    <t>22년 양평지사 배전설비 열화상진단용역</t>
  </si>
  <si>
    <t>배전선로 근접 가로수 전지용역</t>
  </si>
  <si>
    <t>차산리 예비군훈련장 진입도로 개설공사 지장전주 감리용역</t>
  </si>
  <si>
    <t>2023년 남양주지사 고압고객 열화상진단 용역</t>
  </si>
  <si>
    <t>가공배전설비 광학 진단 용역</t>
  </si>
  <si>
    <t>가공배전설비 초음파 진단 용역</t>
  </si>
  <si>
    <t>가공배전설비 열화상 진단 용역</t>
  </si>
  <si>
    <t>2023년 동두천지사 열화상 진단용역</t>
  </si>
  <si>
    <t>2023년 동두천지사 광학카메라 진단용역</t>
  </si>
  <si>
    <t>2023년 동두천지사 지상개폐기 PD진단 용역</t>
  </si>
  <si>
    <t>2023년도 고압고객 수전설비 열화상 진단용역</t>
  </si>
  <si>
    <t>군도8호선(수리재) 확포장공사 지장전주 감리용역</t>
  </si>
  <si>
    <t>신가평인출 전력구공사 도로확장 지장이설 감리용역</t>
  </si>
  <si>
    <t>23년도 가평지사 지상변압기 절연유 가스 분석용역</t>
  </si>
  <si>
    <t>23년 가평지사 지상개폐기 부분방전 진단용역</t>
  </si>
  <si>
    <t>가평지사 지상변압기 누전의심개소 활선누전탐사</t>
  </si>
  <si>
    <t xml:space="preserve">2023년 가평지사 배전설비 열화상진단 위탁용역 </t>
  </si>
  <si>
    <t xml:space="preserve">2023년 가평지사 광학카메라진단 위탁용역 </t>
  </si>
  <si>
    <t>23년 연천지사 가로수 전지용역</t>
  </si>
  <si>
    <t>23년 연천지사 광학진단 용역</t>
  </si>
  <si>
    <t>은대리 국가철도공단 지중설비 이설 위치탐사용역</t>
  </si>
  <si>
    <t>구리전력지사 관내 변전소 건물청소 및 제초 용역</t>
  </si>
  <si>
    <t>23~25년도 구리전력지사 관내 무인변전소 경비용역</t>
  </si>
  <si>
    <t>345kV 신김포-신파주T/L 철탑용 승강기 점검용역</t>
  </si>
  <si>
    <t>23-24년도 신파주S/S 승강기 점검용역</t>
  </si>
  <si>
    <t>23-24년도 신덕은S/S 승강기 점검용역</t>
  </si>
  <si>
    <t>23년도 고양전력지사 관내변전소 청소용역</t>
  </si>
  <si>
    <t>'23∼'25년 고양전력지사 관내 무인변전소 경비용역</t>
  </si>
  <si>
    <t>2024-2025년 고양전력지사 전력구 소방설비 점검용역 및 보수공사</t>
  </si>
  <si>
    <t>경남본부</t>
  </si>
  <si>
    <t>ICT총괄부</t>
  </si>
  <si>
    <t>'23년 변압기공동이용 자고객 원격검침통신망 시설공사</t>
  </si>
  <si>
    <t>경상남도</t>
  </si>
  <si>
    <t>23년 저압AMI 실효교체 보강공사</t>
  </si>
  <si>
    <t>의령지사</t>
  </si>
  <si>
    <t>부림대곡 의령군청 부림산업단지조성 지)이설</t>
  </si>
  <si>
    <t>낙서정곡 한국농어촌공사 농사용(갑) 2451kw 신설(예비전력)</t>
  </si>
  <si>
    <t>사천지사</t>
  </si>
  <si>
    <t>축동 아이티알인더스트리즈(주) 산(갑) 0.1-&gt;9MW 종변증설공사</t>
  </si>
  <si>
    <t>하이~덕호간 경상남도청 도로확포장 전주 이설(혼재, 외감)</t>
  </si>
  <si>
    <t>축동사다 사천IC복합유통사업단지 도시개발 전주이설(전액)</t>
  </si>
  <si>
    <t>부산국토 사천항공 국가산단진입도로 전주이설(혼재,외감)</t>
  </si>
  <si>
    <t>사천용당 사천사주용당지구 도시개발사업조합 전주이설</t>
  </si>
  <si>
    <t>154kV 신마산-중리T/L 용량증대 전선교체공사</t>
  </si>
  <si>
    <t>154kV 완암-안민T/L No.4~5호 지장송전선로 이설공사</t>
  </si>
  <si>
    <t>2024~2025년 경남본부 직할 가공송전 협력회사 총액공사</t>
  </si>
  <si>
    <t>154kV 진해S/S 송전선로 인출변경 지중화공사</t>
  </si>
  <si>
    <t>2024-2025년 경남본부 지중송전 협력회사 총액공사</t>
  </si>
  <si>
    <t>함안전력지사</t>
  </si>
  <si>
    <t>765kV 북경남-신고리NP 등 2개T/L 철탑추락방지장치 설치공사</t>
  </si>
  <si>
    <t>154kV 창녕-구지 등 7개T/L 철탑추락방지장치 설치공사</t>
  </si>
  <si>
    <t>345kV 신마산-신김해 등 8개T/L 철탑추락방지장치 설치공사</t>
  </si>
  <si>
    <t>2024~2025년 함안전력지사 가공송전 협력회사 총액공사</t>
  </si>
  <si>
    <t>진주전력지사</t>
  </si>
  <si>
    <t>2024～2025년 진주전력지사 가공송전 협력회사 총액공사</t>
  </si>
  <si>
    <t>통영전력지사</t>
  </si>
  <si>
    <t>345kV 창원-신고성 등 2개 T/L 추락방지장치 설치공사</t>
  </si>
  <si>
    <t>154kV 신고성-통영 등 9개 T/L 추락방지장치 설치공사</t>
  </si>
  <si>
    <t>2024~2025년 통영전력지사 가공송전 협력회사 총액공사</t>
  </si>
  <si>
    <t>창녕지사</t>
  </si>
  <si>
    <t>부곡-송진(도천)DL간 연계력 확보공사</t>
  </si>
  <si>
    <t>2023년 창녕지사 접지 보강공사</t>
  </si>
  <si>
    <t>남해지사</t>
  </si>
  <si>
    <t>한전 남해지사 별관 냉난방기 교체공사</t>
  </si>
  <si>
    <t>국가계약법시행령 제26조 1항 5호 (사회적기업)</t>
  </si>
  <si>
    <t>미조면 송정리 (주)소노인터내셔널 일반용(을)고압A 10,250kW 신설공사</t>
  </si>
  <si>
    <t>마산지사</t>
  </si>
  <si>
    <t>2023년 배전선로 수목전지 공사(합포구)</t>
  </si>
  <si>
    <t>2023년 배전선로 수목전지 공사(회원구)</t>
  </si>
  <si>
    <t>23년도 DAS 단말장치 초기점검 위탁용역</t>
  </si>
  <si>
    <t xml:space="preserve">23년도 배전공가 순시위탁 공사 </t>
  </si>
  <si>
    <t xml:space="preserve">창원시장 원이대로 S-BRT(3공구) 지)이설공사 </t>
  </si>
  <si>
    <t>대산북부리 경남도 한림-생림간 도로건설 지)이설공사</t>
  </si>
  <si>
    <t>창원 원이대로 S-BRT 구축사업(1공구) 지)이설공사</t>
  </si>
  <si>
    <t>국도60호선 칠북-북면간 도로확장 지장전주 이설공사</t>
  </si>
  <si>
    <t>수목전지공사</t>
  </si>
  <si>
    <t>수급지점 투개방 공사</t>
  </si>
  <si>
    <t>접지보강공사</t>
  </si>
  <si>
    <t>2022년 배전철탑 자율검사 및 정기검사 적출분 해소공사</t>
  </si>
  <si>
    <t>2023년 배전철탑 자율검사 및 정기검사</t>
  </si>
  <si>
    <t>통영1~4호 안전도미달 해소공사</t>
  </si>
  <si>
    <t>2023년 해저케이블 등부표 인양점검 및 보수공사</t>
  </si>
  <si>
    <t>진주S/S 154kV 옥외철구 GIS화 공사(M.Tr)</t>
  </si>
  <si>
    <t>신김해S/S #2M.Tr C상 고장복구공사</t>
  </si>
  <si>
    <t>삼천포S/Y, 신고성S/S 345kV GIS 용량대체 철거(일반도급)</t>
  </si>
  <si>
    <t>삼천포S/Y, 신고성S/S 345kV GIS 용량대체 철거(GIS철거)</t>
  </si>
  <si>
    <t>154kV 수산S/S #1M.Tr 증설공사(M.Tr)</t>
  </si>
  <si>
    <t>154kV 수산S/S #1M.Tr 증설공사(GIS)</t>
  </si>
  <si>
    <t>154kV 수산S/S #1M.Tr 증설공사(전력케이블)</t>
  </si>
  <si>
    <t>154kV 수산S/S #1M.Tr 증설공사(일반도급)</t>
  </si>
  <si>
    <t>신마산S/S 154,23kV 옥외철구설비 GIS화 공사(일반도급)</t>
  </si>
  <si>
    <t>154kV 진해S/S 옥내화 건설공사(M.Tr 설치)</t>
  </si>
  <si>
    <t>154kV 진해S/S 옥내화 건설공사(전력케이블)</t>
  </si>
  <si>
    <t>154kV (예비)한국가스공사T/L 신규수용공사(일반도급)</t>
  </si>
  <si>
    <t>154kV (예비)한국가스공사T/L 신규수용공사(GIS설치)</t>
  </si>
  <si>
    <t>북경남S/S 345kV #5, 7Sh.R 교체공사(일반도급)</t>
  </si>
  <si>
    <t>북경남S/S 345kV #5, 7Sh.R 교체공사(전문)</t>
  </si>
  <si>
    <t>170kV 효성제 스프링타입 베어링 발청보수 공사</t>
  </si>
  <si>
    <t>2023년 경남 직할 345kV 주변압기 및 OLTC 정밀점검 공사</t>
  </si>
  <si>
    <t>2023년 경남 직할 154kV 주변압기 및 OLTC 정밀점검 공사</t>
  </si>
  <si>
    <t>2023년 경남 직할 345kV GIS 정밀점검 공사</t>
  </si>
  <si>
    <t>2023년 경남 직할 154kV GIS 정밀점검 공사</t>
  </si>
  <si>
    <t>2023년 154kV 주변압기 정밀점검공사</t>
  </si>
  <si>
    <t>2023년 345kV 주변압기 정밀점검공사</t>
  </si>
  <si>
    <t>2023년 765kV GIS 보통점검공사</t>
  </si>
  <si>
    <t>2023년 154kV GIS 정밀점검공사</t>
  </si>
  <si>
    <t>2023년 효성제 23kV GIS 차단기 메커니즘 보강공사</t>
  </si>
  <si>
    <t>2023년 LS제 23kV GIS 차단기 메커니즘 보강공사</t>
  </si>
  <si>
    <t>2023년 현대제 23kV GIS 차단기 메커니즘 보강공사</t>
  </si>
  <si>
    <t>2023년 삼계S/S 23kV GIS 대체공사(전문)</t>
  </si>
  <si>
    <t>2023년 삼계S/S 23kV GIS 대체공사(일반)</t>
  </si>
  <si>
    <t>2023년 154kV 효성제 스프링타입 GIS 투입불량 관련 발청베어링 교체공사</t>
  </si>
  <si>
    <t>2024~25년 함안전력지사 변전협력회사 총액공사</t>
  </si>
  <si>
    <t>북경남S/S 변압기 종합예방진단시스템 구축</t>
  </si>
  <si>
    <t>23년 진주전력지사 154kV 개폐장치 정밀점검 공사</t>
  </si>
  <si>
    <t>23년 진주전력지사 345kV 개폐장치 정밀점검 공사</t>
  </si>
  <si>
    <t>23년 진주전력지사 154kV 주변압기 정밀점검 공사</t>
  </si>
  <si>
    <t>23년 진주전력지사 345kV 주변압기 정밀점검 공사</t>
  </si>
  <si>
    <t>구룡S/S 154kV 장기사용 GIS 교체공사</t>
  </si>
  <si>
    <t>24~25년도 진주전력지사 소방시설 점검용역 및 보수공사</t>
  </si>
  <si>
    <t>무인보안시스템 교체공사</t>
  </si>
  <si>
    <t>154kV 구룡S/S 종합예방진단 시스템 설치</t>
  </si>
  <si>
    <t>진주지사</t>
  </si>
  <si>
    <t xml:space="preserve">금산면 갈전리 경남도청 도로공사(지)이설공사 </t>
  </si>
  <si>
    <t>통영지사</t>
  </si>
  <si>
    <t>사량면 진촌항 어촌어항공단 지중화 공사</t>
  </si>
  <si>
    <t>동호동 통영시장(구남헌) 법률사업 지장전주 이설공사</t>
  </si>
  <si>
    <t>미수D/L 수지상선로 연계력 확보공사</t>
  </si>
  <si>
    <t>광도면 부산국토 국도건설공사 지장전주 이설공사</t>
  </si>
  <si>
    <t>거제지사</t>
  </si>
  <si>
    <t>상동2지구 도시개발사업에 따른 대비관로 선로대비공사</t>
  </si>
  <si>
    <t xml:space="preserve">서외오거리 ~ 한전고성지사 지중화공사 </t>
  </si>
  <si>
    <t>의령도시계획도로(군청~의병교)지중화공사</t>
  </si>
  <si>
    <t>의령도시계획도로(군청~의병교)지중화 포장공사</t>
  </si>
  <si>
    <t>사천 공군비행장 비상발전기 계통연계 구축사업(2단계)</t>
  </si>
  <si>
    <t>국가계약법 시행령 제26조 제1항 제1호 나목</t>
  </si>
  <si>
    <t>밀양 부북 공공주택지구 간선설치공사</t>
  </si>
  <si>
    <t>창녕초등학교 통학로주변 지중화공사</t>
  </si>
  <si>
    <t>함양 지리산전통시장 그린뉴딜 지중화공사</t>
  </si>
  <si>
    <t>밀양 내이3지구 토지구획정리사업 간선설치공사</t>
  </si>
  <si>
    <t>거창 아림초교 등 5개 그린뉴딜 지중화공사</t>
  </si>
  <si>
    <t>사천 경남항공국가산단 간설설치공사</t>
  </si>
  <si>
    <t>23년도 경남본부 종합소방 성능개선공사</t>
  </si>
  <si>
    <t>전력관리처 지회사무실 환경개선공사</t>
  </si>
  <si>
    <t>마천변전소 OHD 구매(설치조건부)</t>
  </si>
  <si>
    <t>밀양지사, 함안전력지사 사옥 내진보강공사</t>
  </si>
  <si>
    <t>마산지사 사옥 구내식당 환경개선 및 계단교체공사</t>
  </si>
  <si>
    <t>장유 등 4개 변전소 옥상방수공사</t>
  </si>
  <si>
    <t>`23년도 경남본부 관내 전력구 보수공사</t>
  </si>
  <si>
    <t>진주전력지사 급전분소 실 구조변경공사</t>
  </si>
  <si>
    <t>154kV 매리변전소 드라이비트 교체공사</t>
  </si>
  <si>
    <t>삼계 등 4개변전소 여자화장실 설치공사</t>
  </si>
  <si>
    <t>154kV 신마산S/S 통합제어동 증축공사</t>
  </si>
  <si>
    <t>거제지사 석면텍스 철거 및 마감재복구 공사</t>
  </si>
  <si>
    <t>통영지사 석면텍스 철거 및 마감재 복구공사</t>
  </si>
  <si>
    <t>사천지사 화장실 리모델링공사</t>
  </si>
  <si>
    <t>거창지사 화장실 배관교체공사</t>
  </si>
  <si>
    <t>관내변전소 자바라 구조개선공사</t>
  </si>
  <si>
    <t>산청지사 도시가스 설치공사</t>
  </si>
  <si>
    <t>합천지사 도시가스 설치공사</t>
  </si>
  <si>
    <t>하동지사</t>
  </si>
  <si>
    <t>고전 고하 진앤정태양광 99kw 등 11호 접속공사</t>
  </si>
  <si>
    <t>악양 미점 하동군수 개치-미동간 도로확포장 이설</t>
  </si>
  <si>
    <t>악양 평사 하동군수 악양천 재해복구지장이설</t>
  </si>
  <si>
    <t>섬진강 하동지구 하천환경정비사업 지)이설공사</t>
  </si>
  <si>
    <t>하동 두곡지구 단위종합복구사업 지)이설공사</t>
  </si>
  <si>
    <t>하동지사 열화상진단 용역공사</t>
  </si>
  <si>
    <t>하동지사 광학진단 용역공사</t>
  </si>
  <si>
    <t>창원명곡 공공주택지구 간선설치공사</t>
  </si>
  <si>
    <t>팔용동 신화더플렉스시티 일(을)고압A 9,900kW 증설공사</t>
  </si>
  <si>
    <t>2023년도 한전 경남본부 안전장구시험 위탁용역</t>
  </si>
  <si>
    <t xml:space="preserve">2023년 상반기 안전진단(컨설팅) 시행 </t>
  </si>
  <si>
    <t xml:space="preserve">2023년 하반기 안전진단(컨설팅) 시행 </t>
  </si>
  <si>
    <t>5-2차 AMI통신망 구축공사 외부감리 용역(DCU 공종)</t>
  </si>
  <si>
    <t>부림대곡 의령군청 부림산업단지조성 지)이설 감리</t>
  </si>
  <si>
    <t>낙서정곡 한국농어촌공사 농사용(갑) 2451kw 신설(예비전력) 감리</t>
  </si>
  <si>
    <t>축동 아이티알인더스트리즈(주) 산(갑) 0.1-&gt;9MW 종변증설공사 감리</t>
  </si>
  <si>
    <t>하이~덕호간 경상남도청 도로확포장 전주 이설(혼재, 외감) 감리</t>
  </si>
  <si>
    <t>23년 사천지사 배전설비 열화상카메라 진단용역</t>
  </si>
  <si>
    <t>송전운영부(가공)</t>
  </si>
  <si>
    <t>154kV 신마산-중리T/L 용량증대 전선교체공사 책임감리용역</t>
  </si>
  <si>
    <t>154kV 완암-안민T/L No.4~5호 지장송전선로 이설공사 책임감리용역</t>
  </si>
  <si>
    <t>2024~2025년 경남본부 직할 가공송전 협력회사 총액공사 책임감리용역</t>
  </si>
  <si>
    <t>154kV 완암-안민T/L No.4~5호 지장송전선로 이설공사 경과지 설계용역</t>
  </si>
  <si>
    <t>송전운영부(지중)</t>
  </si>
  <si>
    <t>154kV 진해S/S 송전선로 인출변경 지중화공사 책임감리용역</t>
  </si>
  <si>
    <t>경남본부 함안전력지사 철탑추락방지장치 설치공사 통합감리용역</t>
  </si>
  <si>
    <t>345kV 의령-신마산 등 9개T/L 철탑 안전도 검토 용역</t>
  </si>
  <si>
    <t>2024∼2025년 함안전력지사 가공송전 협력회사 총액공사 책임감리용역</t>
  </si>
  <si>
    <t>2024∼2025년 진주전력지사 가공송전 협력회사 총액공사 책임감리용역</t>
  </si>
  <si>
    <t>345kV 창원-신고성 등 2개 T/L 추락방지장치 설치공사 책임감리용역</t>
  </si>
  <si>
    <t>154kV 신고성-통영 등 9개 T/L 추락방지장치 설치공사 책임감리용역</t>
  </si>
  <si>
    <t>2024~2025년 통영전력지사 가공송전 협력회사 총액공사 책임감리용약</t>
  </si>
  <si>
    <t>2023년 창녕지사 배전설비 초음파 진단용역</t>
  </si>
  <si>
    <t>2023년 창녕지사 배전설비 열화상 진단용역</t>
  </si>
  <si>
    <t>‘23년도 창녕지사 고압수전설비 열화상진단 위탁용역공사</t>
  </si>
  <si>
    <t>거창지사</t>
  </si>
  <si>
    <t>2023년 거창지사 배전선로 광학카메라 진단용역</t>
  </si>
  <si>
    <t>2023년 거창지사 배전선로 열화상 진단용역</t>
  </si>
  <si>
    <t>2023년도 마산지사 가공배전설비 열화상진단용역</t>
  </si>
  <si>
    <t>2023년도 마산지사 가공배전설비 광학카메라진단용역</t>
  </si>
  <si>
    <t>2023년 배전선로 수목전지 공사(합포구) 감리용역</t>
  </si>
  <si>
    <t>2023년 배전선로 수목전지 공사(회원구) 감리용역</t>
  </si>
  <si>
    <t>2023년 마산지사 고압수전설비 열화상진단용역</t>
  </si>
  <si>
    <t>2023년 경남본부 PCBs 절연유 분석 용역</t>
  </si>
  <si>
    <t>창원 원이대로 S-BRT 구축사업(1공구) 지)이설공사 감리</t>
  </si>
  <si>
    <t>국도60호선 칠북-북면간 도로확장 지장전주 이설공사 감리</t>
  </si>
  <si>
    <t>2022년 배전철탑 자율검사 및 정기검사 적출분 해소공사 감리용역</t>
  </si>
  <si>
    <t>통영1~4호 안전도미달 해소공사 감리용역</t>
  </si>
  <si>
    <t>2024년 해저케이블 보호용 등부표 위탁용역</t>
  </si>
  <si>
    <t>직할 변전진단</t>
  </si>
  <si>
    <t>24~25년도 경남 직할 소방시설 점검용역 및 보수공사</t>
  </si>
  <si>
    <t xml:space="preserve">23년도 경남본부 직할 관내 변전소 건물청소용역 </t>
  </si>
  <si>
    <t>24~25년도 경남지역본부 직할 무인변전소 경비용역</t>
  </si>
  <si>
    <t>삼계S/S 23kV GIS 대체공사 책임감리용역</t>
  </si>
  <si>
    <t>2023년 함안전력지사 관내 변전소 청소용역</t>
  </si>
  <si>
    <t>24~25년도 함안전력지사 소방시설 점검용역 및 보수공사</t>
  </si>
  <si>
    <t>2023년도 진주전력지사 관내변전소 청소용역</t>
  </si>
  <si>
    <t>2023년 통영전력지사 관내 변전소 청소용역</t>
  </si>
  <si>
    <t>2022년 진주지사 가공배전설비 열화상 진단용역</t>
  </si>
  <si>
    <t>2022년 진주지사 가공배전설비 광학카메라 진단용역</t>
  </si>
  <si>
    <t>금산면 갈전리 경남도청 도로공사(지)이설공사 감리용역</t>
  </si>
  <si>
    <t>장대동 논개시장 아케이드 설치(지)이설공사 감리</t>
  </si>
  <si>
    <t>사량면 진촌항 어촌어항공단 지중화 공사 감리용역</t>
  </si>
  <si>
    <t>동호동 통영시장(구남헌) 법률사업 지장전주 이설공사 감리용역</t>
  </si>
  <si>
    <t>2023년 통영지사 배전설비 열화상 진단 용역</t>
  </si>
  <si>
    <t>2023년 통영지사 배전설비 광학 진단 용역</t>
  </si>
  <si>
    <t>미수D/L 수지상선로 연계력 확보공사 감리용역</t>
  </si>
  <si>
    <t>광도면 부산국토 국도건설공사 지장전주 이설공사 감리용역</t>
  </si>
  <si>
    <t>2023년 거제지사 가공배전선로 광학카메라 진단용역</t>
  </si>
  <si>
    <t>2023년 거제지사 가공배전선로 열화상 진단용역</t>
  </si>
  <si>
    <t>2023년 거제지사 가공배전선로 초음파 진단용역</t>
  </si>
  <si>
    <t>2023년 거제지사 수전설비 열화상 진단용역</t>
  </si>
  <si>
    <t>서외오거리 ~ 한전고성지사 지중화공사 감리</t>
  </si>
  <si>
    <t>서외오거리 ~ 한전고성지사 지중화공사 도통</t>
  </si>
  <si>
    <t>서외오거리 ~ 한전고성지사 지중화공사 폐기물</t>
  </si>
  <si>
    <t>서외오거리 ~ 한전고성지사 지중화공사 위치탐사</t>
  </si>
  <si>
    <t>서외오거리 ~ 한전고성지사 지중화공사 VLF</t>
  </si>
  <si>
    <t>의령도시계획도로(군청~의병교)지중화 위치탐사용역</t>
  </si>
  <si>
    <t>의령도시계획도로(군청~의병교)지중화 VLF용역</t>
  </si>
  <si>
    <t>의령도시계획도로(군청~의병교)지중화 폐기물 처리용역</t>
  </si>
  <si>
    <t>의령도시계획도로(군청~의병교)지중화 도통용역</t>
  </si>
  <si>
    <t>의령도시계획도로(군청~의병교)지중화 감리용역</t>
  </si>
  <si>
    <t>밀양 부북 공공주택지구 간선설치 감리</t>
  </si>
  <si>
    <t>밀양 부북 공공주택지구 간선설치 위치탐사</t>
  </si>
  <si>
    <t>밀양 부북 공공주택지구 간선설치 도통</t>
  </si>
  <si>
    <t>밀양 부북 공공주택지구 간선설치 VLF</t>
  </si>
  <si>
    <t>창녕초등학교 통학로주변 지중화공사 감리</t>
  </si>
  <si>
    <t>창녕초등학교 통학로주변 지중화공사 포장복구</t>
  </si>
  <si>
    <t>창녕초등학교 통학로주변 지중화공사 폐기물</t>
  </si>
  <si>
    <t>창녕초등학교 통학로주변 지중화공사 위치탐사</t>
  </si>
  <si>
    <t>창녕초등학교 통학로주변 지중화공사 VLF진단</t>
  </si>
  <si>
    <t>창녕초등학교 통학로주변 지중화공사 도통</t>
  </si>
  <si>
    <t>밀양 내이3지구 토지구획정리사업 간선설치공사 감리</t>
  </si>
  <si>
    <t>거창 아림초교 등 5개 그린뉴딜 지중화공사 감리</t>
  </si>
  <si>
    <t>거창 아림초교 등 5개 그린뉴딜 지중화공사 도통</t>
  </si>
  <si>
    <t>거창 아림초교 등 5개 그린뉴딜 지중화공사 폐기물</t>
  </si>
  <si>
    <t>거창 아림초교 등 5개 그린뉴딜 지중화공사 위치탐사</t>
  </si>
  <si>
    <t>거창 아림초교 등 5개 그린뉴딜 지중화공사 VLF</t>
  </si>
  <si>
    <t>사천 경남항공국가산단 간설설치공사 감리용역</t>
  </si>
  <si>
    <t>21년 내진보강사업 추진실태 점검용역</t>
  </si>
  <si>
    <t>마산지사 등 5개소 내진성능평가 및 보강공사 설계용역</t>
  </si>
  <si>
    <t>`23년도 경남본부 관내 송전맨홀 및 전력구 정밀안전점검 용역</t>
  </si>
  <si>
    <t>고전 고하 진앤정태양광 99kw 등 11호 접속공사 감리</t>
  </si>
  <si>
    <t>악양 미점 하동군수 개치-미동간 도로확포장 이설 감리</t>
  </si>
  <si>
    <t>악양 평사 하동군수 악양천 재해복구지장이설 감리</t>
  </si>
  <si>
    <t>섬진강 하동지구 하천환경정비사업 지)이설공사 감리</t>
  </si>
  <si>
    <t>하동 두곡지구 단위종합복구사업 지)이설공사 감리</t>
  </si>
  <si>
    <t>2023년 경남본부직할 특고압 수전설비 열화상진단 위탁용역</t>
  </si>
  <si>
    <t>창원명곡 공공주택지구 간선설치 공사 감리용역</t>
  </si>
  <si>
    <t>창원명곡 공공주택지구 간선설치 공사 도통시험 용역</t>
  </si>
  <si>
    <t>창원명곡 공공주택지구 간선설치 공사 위치탐사 용역</t>
  </si>
  <si>
    <t>팔용동 신화더플렉스시티 일(을)고압A 9,900kW 증설공사 감리용역</t>
  </si>
  <si>
    <t>팔용동 신화더플렉스시티 일(을)고압A 9,900kW 증설공사 폐기물처리용역</t>
  </si>
  <si>
    <t>경북본부</t>
  </si>
  <si>
    <t>경북도청신도시(2단계) 간선설치 전기공사(1공구)</t>
  </si>
  <si>
    <t>경상북도</t>
  </si>
  <si>
    <t>경북도청신도시(2단계) 간선설치 전기공사(2공구)</t>
  </si>
  <si>
    <t>예천공군부대 전력설비 지능화공사(1공구)</t>
  </si>
  <si>
    <t>예천공군부대 전력설비 지능화공사(2공구)</t>
  </si>
  <si>
    <t>안동시 제비원로 지중화공사</t>
  </si>
  <si>
    <t>상주시 계룡교~화개교 지중화공사</t>
  </si>
  <si>
    <t>구미 원호지구 도시개발사업 간선설치공사</t>
  </si>
  <si>
    <t>안동시 서동문로 지중화공사</t>
  </si>
  <si>
    <t>진보면 진보로 지중화공사</t>
  </si>
  <si>
    <t>예천읍 예천초등학교 통학로 지중화공사</t>
  </si>
  <si>
    <t>영주시 휴천동 대학로 지중화공사</t>
  </si>
  <si>
    <t>풍산S/S 공사D/L 연계력 확보를 위한 선로강화공사</t>
  </si>
  <si>
    <t>길안면 배방리 엄세기 농사용(을)저압 5kW 신설 외 3건</t>
  </si>
  <si>
    <t>남선면 원림리 안동시장 농(갑) 11kW 단순공급방식변경</t>
  </si>
  <si>
    <t>녹전면 매정리 류기영 농사용(을) 저압 5Kw</t>
  </si>
  <si>
    <t>24~25년 지중배전선로 순시위탁공사</t>
  </si>
  <si>
    <t>2023년 경북본부 맨홀점검공사</t>
  </si>
  <si>
    <t>2023년 배전자동화 단말장치 설치공사</t>
  </si>
  <si>
    <t>2024년 경북본부 직할 가로수 전지공사</t>
  </si>
  <si>
    <t>2023년 배전공가 순시위탁공사 A</t>
  </si>
  <si>
    <t>2023년 배전공가 순시위탁공사 B</t>
  </si>
  <si>
    <t>2023년 배전공가 순시위탁공사 C</t>
  </si>
  <si>
    <t>2023년 지중 저압설비 점검 및 보강공사(변압기 및 입상점)</t>
  </si>
  <si>
    <t>2023년 경북본부 직할 가이더봉 접지보강공사</t>
  </si>
  <si>
    <t>배전연계부</t>
  </si>
  <si>
    <t>일직면 용각리 용각솔라 1,2,3호 태양광 100*3kw 접속공사</t>
  </si>
  <si>
    <t xml:space="preserve">예천S/S 은하D/L 회선신설공사 </t>
  </si>
  <si>
    <t>안동S/S 주진D/L 대용량1회선 회선신설공사</t>
  </si>
  <si>
    <t>동안동S/S 마령D/L 도통시험공사</t>
  </si>
  <si>
    <t>154kV 상주S/S 인출선로 일부구간 지중화공사(No.63~84)</t>
  </si>
  <si>
    <t>154kV 안동-풍산 등 11개T/L 추락방지시설(수평) 설치공사</t>
  </si>
  <si>
    <t>154kV 선산-구미T/L 지장송전선로 이설공사</t>
  </si>
  <si>
    <t>154kV 선산-구미T/L 지중화공사</t>
  </si>
  <si>
    <t>대한전선製 열경화공법 EBG 보강공사</t>
  </si>
  <si>
    <t>154kV 선산-고아T/L 임시이설공사</t>
  </si>
  <si>
    <t>'24~'25년 경북직할 송전협력회사 총액공사</t>
  </si>
  <si>
    <t>2024~2025년 지중송전 협력회사 총액공사</t>
  </si>
  <si>
    <t>신영주S/S 154kV 종합예방진단시스템 구축</t>
  </si>
  <si>
    <t>울진S/S 154kV 종합예방진단시스템 구축</t>
  </si>
  <si>
    <t>진보S/S #2M.Tr 정밀점검</t>
  </si>
  <si>
    <t>풍산S/S #1M.Tr 정밀점검</t>
  </si>
  <si>
    <t>울진S/S 154kV 장기사용 GIS 교체공사(GIS)</t>
  </si>
  <si>
    <t>울진S/S 154kV 장기사용 GIS 교체공사(일반도급)</t>
  </si>
  <si>
    <t>진보S/S 동안동-진보T/L 증설공사(GIS)</t>
  </si>
  <si>
    <t>진보S/S 동안동-진보T/L 증설공사(일반도급)</t>
  </si>
  <si>
    <t>선산S/S 345kV 온라인 부분방전진단시스템 개선공사(70bay~74bay)</t>
  </si>
  <si>
    <t>동안동S/S 154kV SW 증설 및 GIS 교체공사(일반도급)</t>
  </si>
  <si>
    <t>동안동S/S 154kV SW 증설 및 GIS 교체공사(GIS)</t>
  </si>
  <si>
    <t>동안동S/S #2M.Tr 정밀점검</t>
  </si>
  <si>
    <t>의성S/S 154kV 풍백풍력발전T/L 신규수용공사(일반도급)</t>
  </si>
  <si>
    <t>의성S/S 154kV 풍백풍력발전T/L 신규수용공사(GIS)</t>
  </si>
  <si>
    <t>진보S/S #1M.Tr 정밀점검</t>
  </si>
  <si>
    <t>동안동S/S 디지털화공사(일반도급)</t>
  </si>
  <si>
    <t>화동S/C 사옥 리모델링 공사</t>
  </si>
  <si>
    <t>울진지사 사옥 리모델링 공사</t>
  </si>
  <si>
    <t>상주지사 자재창고 증축공사</t>
  </si>
  <si>
    <t>울진지사 사옥리모델링 일반전기공사</t>
  </si>
  <si>
    <t>울진지사 사옥리모델링 소방설비공사</t>
  </si>
  <si>
    <t>상주지사 창고증축 일반전기공사</t>
  </si>
  <si>
    <t>관내 변전소 변압기실 불꽃감지기 설치공사</t>
  </si>
  <si>
    <t>청리-상주T/L OPGW 지중화공사</t>
  </si>
  <si>
    <t>국가계약법 시행령 제26조 1항2호 가목</t>
  </si>
  <si>
    <t>154kV 진보-동안동#1,2 T/L PIU 증설공사</t>
  </si>
  <si>
    <t>선산-청리T/L OPGW 교체공사</t>
  </si>
  <si>
    <t>154kV 영덕S/S 무인보안시스템 교체공사</t>
  </si>
  <si>
    <t>선산-구미T/L 지중화공사</t>
  </si>
  <si>
    <t>동상주-풍산T/L OPGW 이설공사</t>
  </si>
  <si>
    <t>구미지사</t>
  </si>
  <si>
    <t>'23년 구미지사 저압접속함 점검 및 보강공사</t>
  </si>
  <si>
    <t>'23년 구미지사 중공접지강봉 접지보강공사</t>
  </si>
  <si>
    <t>'23년 구미지사 가이더봉 접지보강공사</t>
  </si>
  <si>
    <t>고아S/S 선산D/L 용량부족 해소 선로확충공사</t>
  </si>
  <si>
    <t>산동읍 봉산리 삼양컴텍㈜ 9,500kW 신설</t>
  </si>
  <si>
    <t>2023년 구미지사 가로수 수목전지공사</t>
  </si>
  <si>
    <t>2023년 구미지사 수급지점 개폐공사</t>
  </si>
  <si>
    <t>상주지사</t>
  </si>
  <si>
    <t>2023년 상주지사 가이더봉 접지저항 보강공사(신기술103호)</t>
  </si>
  <si>
    <t>영주지사</t>
  </si>
  <si>
    <t>23년 영주지사 배전선로 열화상 진단용역</t>
  </si>
  <si>
    <t>23년 영주지사 배전선로 광학카메라 진단용역</t>
  </si>
  <si>
    <t>23년 영주지사 접지저항 보강공사</t>
  </si>
  <si>
    <t>23년 지중 저압설비 보강공사</t>
  </si>
  <si>
    <t>2023년 영주지사 수목전지 공사</t>
  </si>
  <si>
    <t>의성지사</t>
  </si>
  <si>
    <t>2023년 배전설비 접지 보강공사</t>
  </si>
  <si>
    <t>의성S/S 점곡D/L 계통보강공사</t>
  </si>
  <si>
    <t>예천지사</t>
  </si>
  <si>
    <t>접지저항보강공사</t>
  </si>
  <si>
    <t>봉화지사</t>
  </si>
  <si>
    <t>2023년 봉화지사 접지보강공사</t>
  </si>
  <si>
    <t>춘양 우구치리 제이씨에너지 외 1건 접속공사</t>
  </si>
  <si>
    <t>청송지사</t>
  </si>
  <si>
    <t>청송지사 부남지 1회 136개소 접지보강공사(3차)</t>
  </si>
  <si>
    <t>2022년 청송지사 가이더봉 접지보강공사(2차)(신기술103호)</t>
  </si>
  <si>
    <t>2023년도 경북본부 청송지사 조류순시 고압A</t>
  </si>
  <si>
    <t>2023년도 경북본부 청송지사 조류순시 고압B</t>
  </si>
  <si>
    <t>2023년도 경북본부 청송지사 수목전지 고압A</t>
  </si>
  <si>
    <t>2023년도 경북본부 청송지사 수목전지 고압B</t>
  </si>
  <si>
    <t>영양지사</t>
  </si>
  <si>
    <t>영양읍 황용리 지자체요청 삼상화 공사</t>
  </si>
  <si>
    <t>영주전력지사</t>
  </si>
  <si>
    <t>345kV 신영주-한울NP2 등 5개T/L 추락방지시설 설치공사</t>
  </si>
  <si>
    <t>2023~24년 영주전력지사 소방설비 종합정밀점검 및 보수공사</t>
  </si>
  <si>
    <t>2023년 상반기 한울1발SY 345kV GIS 정밀점검</t>
  </si>
  <si>
    <t>2023년 신한울 765kV GIS 보통점검</t>
  </si>
  <si>
    <t>영주전력지사 광명제 23kV GIS 메커니즘 분해점검공사</t>
  </si>
  <si>
    <t>2024~25년 영주전력지사 변전협력회사 총액공사</t>
  </si>
  <si>
    <t>2023년 신영주S/S 345kV 400MVar STATCOM 보통점검공사</t>
  </si>
  <si>
    <t>예천S/S 무인보안시스템 교체공사</t>
  </si>
  <si>
    <t>영주SA ESS 감시제어 연계시스템 시설공사</t>
  </si>
  <si>
    <t>154kV 예천S/S 무인보안시스템 교체공사</t>
  </si>
  <si>
    <t>구미전력지사</t>
  </si>
  <si>
    <t>23년 남인동SA 154kV SK실트론T/L 증설공사</t>
  </si>
  <si>
    <t>23년 구미전력지사 154kV M.Tr 정밀점검</t>
  </si>
  <si>
    <t>화재예방관련 상주S/S #1,2,3M.Tr RIP 부싱 교체공사</t>
  </si>
  <si>
    <t>상주S/S 상주-청리#1,2T/L 지중화공사</t>
  </si>
  <si>
    <t>154kV 청리-상주, 남인동-인동 T/L PIU 시설공사</t>
  </si>
  <si>
    <t>154kV 남인동S/S 무인보안시스템 교체공사</t>
  </si>
  <si>
    <t>23년 상반기 저압AMI 통신망 보강</t>
  </si>
  <si>
    <t>23년 하반기 저압AMI 통신망 보강</t>
  </si>
  <si>
    <t>2022년 상반기 경북본부 자율안전진단 위탁용역</t>
  </si>
  <si>
    <t>2022년 하반기 경북본부 자율안전진단 위탁용역</t>
  </si>
  <si>
    <t>2023년 경북본부 산업안전관리 업무 위탁 용역</t>
  </si>
  <si>
    <t>2023년 경북본부 안전장구시험 위탁 용역</t>
  </si>
  <si>
    <t>예천공군부대 전력설비 지능화공사 감리용역</t>
  </si>
  <si>
    <t>안동시 제비원로 지중화공사 감리용역</t>
  </si>
  <si>
    <t>안동시 제비원로 지중화공사 폐기물처리용역</t>
  </si>
  <si>
    <t>상주시 계룡교~화개교 지중화공사 감리용역</t>
  </si>
  <si>
    <t>상주시 계룡교~화개교 지중화공사 폐기물처리용역</t>
  </si>
  <si>
    <t>구미 원호지구 도시개발사업 간선설치공사 감리용역</t>
  </si>
  <si>
    <t>안동시 서동문로 지중화공사 감리용역</t>
  </si>
  <si>
    <t>안동시 서동문로 지중화공사 폐기물처리용역</t>
  </si>
  <si>
    <t>진보면 진보로 지중화공사 감리용역</t>
  </si>
  <si>
    <t>진보면 진보로 지중화공사 폐기물처리용역</t>
  </si>
  <si>
    <t>예천읍 예천초등학교 통학로 지중화공사 감리용역</t>
  </si>
  <si>
    <t>예천읍 예천초등학교 통학로 지중화공사 폐기물처리용역</t>
  </si>
  <si>
    <t>영주시 휴천동 대학로 지중화공사 감리용역</t>
  </si>
  <si>
    <t>영주시 휴천동 대학로 지중화공사 폐기물처리용역</t>
  </si>
  <si>
    <t>풍산S/S 공사D/L 연계력확보를 위한 선로강화공사 감리용역</t>
  </si>
  <si>
    <t>길안면 배방리 엄세기 농사용(을)저압 5kW 신설 외 3건 감리</t>
  </si>
  <si>
    <t>남선면 원림리 안동시장 농(갑) 11kW 단순공급방식변경 감리</t>
  </si>
  <si>
    <t>녹전면 매정리 류기영 농사용(을) 저압 5Kw 감리</t>
  </si>
  <si>
    <t>2023년 경북본부 수전설비 열화상 진단</t>
  </si>
  <si>
    <t>2023년도 경북본부 청구서 운송용역</t>
  </si>
  <si>
    <t>23년 콘크리트전주 내부진단 용역</t>
  </si>
  <si>
    <t>구미 및 상주변전소 보조수신기 SW 개조 용역</t>
  </si>
  <si>
    <t>23년 경북본부 주상변압기 PCBs분석(단가)</t>
  </si>
  <si>
    <t>2023년 경북직할 열화상 진단 용역</t>
  </si>
  <si>
    <t>2023년 경북직할 광학카메라 진단 용역</t>
  </si>
  <si>
    <t>2023년 경북본부 지상개폐기 PD진단 용역</t>
  </si>
  <si>
    <t>2023년 경북본부 VLF진단 용역</t>
  </si>
  <si>
    <t>23년 경북본부 배전철탑 추랑방지 시설 점검 용역</t>
  </si>
  <si>
    <t>23년 경북본부 직할 배전전주 특별점검</t>
  </si>
  <si>
    <t>2024년 경북본부 가로수 전지공사 감리</t>
  </si>
  <si>
    <t>2023년 경북본부 직할 지상변압기 활선 누전 탐사</t>
  </si>
  <si>
    <t>2023년 경북 직할 저압접속함 점검(하우징일체형)</t>
  </si>
  <si>
    <t>일직면 용각리 용각솔라 1,2,3호 태양광 100*3kw 접속공사 감리</t>
  </si>
  <si>
    <t>예천S/S 은하D/L 회선신설공사 감리용역</t>
  </si>
  <si>
    <t>안동S/S 주진D/L 대용량1회선 회선신설공사 감리용역</t>
  </si>
  <si>
    <t>동안동S/S 마령D/L 위치탐사용역</t>
  </si>
  <si>
    <t>동안동S/S 마령D/L 폐기물처리용역</t>
  </si>
  <si>
    <t>500만호 AMI 구축공사 외부감리 용역</t>
  </si>
  <si>
    <t>계통운영센터 급전분소 사옥 청소용역</t>
  </si>
  <si>
    <t>154kV 안동-풍산 등 11개T/L 추락방지시설(수평) 설치공사 책임감리용역</t>
  </si>
  <si>
    <t>154kV 선산-구미T/L 지장송전선로 이설공사 책임감리용역</t>
  </si>
  <si>
    <t>154kV 선산-고아T/L 철탑안전도 검토용역 및 실측용역</t>
  </si>
  <si>
    <t>154kV 선산-구미T/L 지중화공사 책임감리용역</t>
  </si>
  <si>
    <t>154kV 선산-고아T/L 임시이설공사 책임감리용역</t>
  </si>
  <si>
    <t>24년 기설선하지 지적도면 작성 용역</t>
  </si>
  <si>
    <t>'24~'25년 경북직할 송전협력회사 총액공사 책임감리용역</t>
  </si>
  <si>
    <t>23년 경북본부 전력관리처 직할 변전소 청소용역</t>
  </si>
  <si>
    <t>154kV 선산-구미T/L 지중화공사 폐기물처리용역</t>
  </si>
  <si>
    <t>154kV 선산-구미T/L 지중화공사 건설사업관리용역</t>
  </si>
  <si>
    <t>2023년도 경북본부 관내 전력구 및 맨홀 정밀안전점검용역</t>
  </si>
  <si>
    <t>154kV 선산-청리T/L 등 지중화공사 설계용역</t>
  </si>
  <si>
    <t>예천 공군부대 주변전실 신축공사 건설사업관리용역</t>
  </si>
  <si>
    <t>울진지사 사옥 리모델링 전기감리용역</t>
  </si>
  <si>
    <t>울진지사 사옥 리모델링 소방감리용역</t>
  </si>
  <si>
    <t>변전소 노후불량 오버헤드도어 교체공사 감리용역</t>
  </si>
  <si>
    <t>경북본부 관내 변전소 변압기실 불꽃감지기 설치 소방감리용역</t>
  </si>
  <si>
    <t>문경지사 수전설비 교체 감리용역</t>
  </si>
  <si>
    <t>'23년 구미지사 지상개폐기 PD진단 용역</t>
  </si>
  <si>
    <t>'23년 구미지사 지중케이블 VLF 진단용역</t>
  </si>
  <si>
    <t>고아S/S 선산D/L 용량부족 해소 선로확충공사 감리용역</t>
  </si>
  <si>
    <t>산동읍 봉산리 삼양컴텍㈜ 9,500kW 신설 감리용역</t>
  </si>
  <si>
    <t>2023년 구미지사 열화상진단 용역</t>
  </si>
  <si>
    <t>2023년 구미지사 광학카메라 진단 용역</t>
  </si>
  <si>
    <t>23년 상주지사 광학진단 용역</t>
  </si>
  <si>
    <t>23년 상주지사 초음파진단 용역</t>
  </si>
  <si>
    <t>2023년 지중저압설비 진단공사</t>
  </si>
  <si>
    <t>2023년 배전설비 광학카메라 진단공사</t>
  </si>
  <si>
    <t>2023년 배전설비 초음파 진단공사</t>
  </si>
  <si>
    <t>2023년 예천지사 가공배전선로 광학카메라 진단용역</t>
  </si>
  <si>
    <t>2023년 예천지사 가공배전선로 열화상 진단용역</t>
  </si>
  <si>
    <t>2023년 예천지사 지중저압설비 진단용역</t>
  </si>
  <si>
    <t>2023년 예천지사 고객수전설비 열화상 진단용역</t>
  </si>
  <si>
    <t>2023년 예천지사 고객표본전압 측정용역</t>
  </si>
  <si>
    <t>2023년 예천지사 접지저항측정 용역</t>
  </si>
  <si>
    <t>2023년 예천지사 맨홀점검</t>
  </si>
  <si>
    <t>봉화지사 가공케이블 열화상진단 용역</t>
  </si>
  <si>
    <t>춘양 우구치리 제이씨에너지 외 1건 접속공사 감리</t>
  </si>
  <si>
    <t>주왕산 상의 조계종대전사 지중구간 지장전주 이설공사 감리</t>
  </si>
  <si>
    <t>주왕산 하의 주방천 하천재해예방사업 지장이설 감리</t>
  </si>
  <si>
    <t>2023년 청송지사 배전설비 광학카메라 진단용역</t>
  </si>
  <si>
    <t>2023년 청송지사 배전설비 초음파 진단용역</t>
  </si>
  <si>
    <t xml:space="preserve">2023년 청송지사 배전설비 열화상 진단용역 </t>
  </si>
  <si>
    <t>군위지사</t>
  </si>
  <si>
    <t>2023년 군위지사 배전선로 광학카메라 진단</t>
  </si>
  <si>
    <t>2023년 광학 진단 용역</t>
  </si>
  <si>
    <t>345kV 신영주-한울NP2 등 5개T/L 추락방지시설 설치공사 책임감리용역</t>
  </si>
  <si>
    <t>23~24년 영주전력지사 변전소 건물 청소 용역</t>
  </si>
  <si>
    <t>경영지원처</t>
  </si>
  <si>
    <t>사옥관리부</t>
  </si>
  <si>
    <t>지주식 차수문 설치작업</t>
  </si>
  <si>
    <t>전라남도</t>
  </si>
  <si>
    <t>본관동 정밀안전점검 후속조치(균열보수)</t>
  </si>
  <si>
    <t xml:space="preserve">본사 그린아트리움 환경개선 </t>
  </si>
  <si>
    <t xml:space="preserve">건축 </t>
  </si>
  <si>
    <t xml:space="preserve">빛사랑어린이집 본관동 옥상 방수 </t>
  </si>
  <si>
    <t xml:space="preserve">빛사랑어린이집 2층 화장실 개선 </t>
  </si>
  <si>
    <t xml:space="preserve">전문공사 </t>
  </si>
  <si>
    <t>재경시설관리부</t>
  </si>
  <si>
    <t>한전생활관 건조기 전원공사</t>
  </si>
  <si>
    <t>서울특별시</t>
  </si>
  <si>
    <t>전력홍보관 옥상 방수공사</t>
  </si>
  <si>
    <t>생활관 기숙사 환경개선공사</t>
  </si>
  <si>
    <t xml:space="preserve">경영지원처 </t>
  </si>
  <si>
    <t xml:space="preserve">사옥관리부 </t>
  </si>
  <si>
    <t xml:space="preserve">2023년 본사 사무실 공기정화식물 렌탈용역 </t>
  </si>
  <si>
    <t>스포츠운영부</t>
  </si>
  <si>
    <t>배구단 홈 경기장 운영대행용역</t>
  </si>
  <si>
    <t>2022년 한국전력 배구단 유소년 배구교실 운영대행용역</t>
  </si>
  <si>
    <t xml:space="preserve">배구선수단 식당 조리보조 위탁용역 </t>
  </si>
  <si>
    <t xml:space="preserve">배구선수단 합숙소 가사 위탁용역 </t>
  </si>
  <si>
    <t>한전청운재 구내식당 위탁용역업체 선정</t>
  </si>
  <si>
    <t>한전아트센터 기계설비 성능점검 용역</t>
  </si>
  <si>
    <t>지중건설부</t>
  </si>
  <si>
    <t>154kV 수유분기(증) 지중T/L 건설공사</t>
  </si>
  <si>
    <t>345kV 갈산-신광명 지중T/L 건설공사 운영시스템 설치공사(2차)</t>
  </si>
  <si>
    <t>345kV 갈산-신광명 지중T/L 건설공사 On-line PD 설치공사</t>
  </si>
  <si>
    <t>345kV 갈산-신광명 지중T/L 건설공사 전기설비공사(2차)</t>
  </si>
  <si>
    <t>345kV 동두천CC-양주 지중T/L 건설공사</t>
  </si>
  <si>
    <t>고덕2-서안성 전력구 전기설비 설치공사(3공구)</t>
  </si>
  <si>
    <t>을왕 배전전력구 전력구 전기설비공사</t>
  </si>
  <si>
    <t>을왕 배전전력구 전력구 소방설비 설치공사</t>
  </si>
  <si>
    <t>경인건설본부</t>
  </si>
  <si>
    <t>변전건설부</t>
  </si>
  <si>
    <t>인천광역시</t>
  </si>
  <si>
    <t>23kV 초전도스테이션 건설사업</t>
  </si>
  <si>
    <t>전자통신부</t>
  </si>
  <si>
    <t>154(kV 회천S/S 구내통신설비 시설공사</t>
  </si>
  <si>
    <t>문산-선유 초전도 스테이션 구내통신설비 시설공사</t>
  </si>
  <si>
    <t>서대문은평지사 복삽사옥 신축공사(수색,증산)</t>
  </si>
  <si>
    <t>구조설계부</t>
  </si>
  <si>
    <t>토목부</t>
  </si>
  <si>
    <t>건축부</t>
  </si>
  <si>
    <t>154kV 희곡S/S 건설공사</t>
  </si>
  <si>
    <t>154kV 희곡S/S 소방설비공사</t>
  </si>
  <si>
    <t>154kV 희곡S/S GIS 및 EGIS 설치공사</t>
  </si>
  <si>
    <t>154kV 금암S/S EGIS 설치공사</t>
  </si>
  <si>
    <t>154kV 금암S/S M.Tr 설치공사</t>
  </si>
  <si>
    <t>154kV 금암S/S 전력케이블 설치공사</t>
  </si>
  <si>
    <t>154kV 금암S/S 방화구획재 설치공사</t>
  </si>
  <si>
    <t>154kV 방여울S/S 건설공사</t>
  </si>
  <si>
    <t>154kV 방여울S/S GIS 및 EGIS 설치공사</t>
  </si>
  <si>
    <t>154kV 방여울S/S 소방설비공사</t>
  </si>
  <si>
    <t>154kV 북장안S/S 건설공사</t>
  </si>
  <si>
    <t>154kV 북장안S/S GIS 및 EGIS 설치공사</t>
  </si>
  <si>
    <t>154kV 북장안S/S 소방설비공사</t>
  </si>
  <si>
    <t>154kV 동송산S/S 건설공사</t>
  </si>
  <si>
    <t>154kV 동송산S/S 소방설비공사</t>
  </si>
  <si>
    <t>154kV 동송산S/S GIS 및 EGIS 설치공사</t>
  </si>
  <si>
    <t>154kV 당수S/S 건설공사</t>
  </si>
  <si>
    <t>154kV 당수S/S 소방설비공사</t>
  </si>
  <si>
    <t>154kV 당수S/S GIS 및 EGIS 설치공사</t>
  </si>
  <si>
    <t>154kV 중동탄S/S M.Tr 설치공사</t>
  </si>
  <si>
    <t>154kV 중동탄S/S 전력케이블 설치공사</t>
  </si>
  <si>
    <t>345kV 고산C/H 건설공사</t>
  </si>
  <si>
    <t>345kV 고산C/H GIB 설치공사</t>
  </si>
  <si>
    <t>154kV 남군포-의왕T/L 광케이블 시설공사</t>
  </si>
  <si>
    <t>154kV 방여울S/S 구내통신설비 시설공사</t>
  </si>
  <si>
    <t>154kV 동송산S/S 구내통신설비 시설공사</t>
  </si>
  <si>
    <t>154kV 북장안S/S 구내통신설비 시설공사</t>
  </si>
  <si>
    <t>154kV 당수S/S 구내통신설비 시설공사</t>
  </si>
  <si>
    <t>154kV 중동탄S/S 전력통신설비 시설공사</t>
  </si>
  <si>
    <t>154kV 희곡S/S 구내통신설비 시설공사</t>
  </si>
  <si>
    <t>154kV 금암S/S 전력통신설비 시설공사</t>
  </si>
  <si>
    <t>345kV 고산2지구C/H 전력통신설비 시설공사</t>
  </si>
  <si>
    <t>345kV 고산2지구C/H 지중화관련 OPGW 및 광케이블 시설공사</t>
  </si>
  <si>
    <t>HVDC건설본부</t>
  </si>
  <si>
    <t>송전건설1부</t>
  </si>
  <si>
    <t>송전건설2부</t>
  </si>
  <si>
    <t>변환건설부</t>
  </si>
  <si>
    <t>토건부</t>
  </si>
  <si>
    <t xml:space="preserve">경인건설본부 </t>
    <phoneticPr fontId="4" type="noConversion"/>
  </si>
  <si>
    <t>지중건설부</t>
    <phoneticPr fontId="4" type="noConversion"/>
  </si>
  <si>
    <t>고덕2-서안성 전력구 운영시스템 설치공사(1,2공구)</t>
    <phoneticPr fontId="4" type="noConversion"/>
  </si>
  <si>
    <t>전기(송변전)</t>
    <phoneticPr fontId="4" type="noConversion"/>
  </si>
  <si>
    <t>고덕2-서안성 전력구 운영시스템 설치공사(3공구)</t>
    <phoneticPr fontId="4" type="noConversion"/>
  </si>
  <si>
    <t>고덕2-서안성 전력구 온라인PD 설치공사(1,2공구)</t>
    <phoneticPr fontId="4" type="noConversion"/>
  </si>
  <si>
    <t>고덕2-서안성 전력구 온라인PD 설치공사(3공구)</t>
    <phoneticPr fontId="4" type="noConversion"/>
  </si>
  <si>
    <t>고덕2-서안성 전력구 소방설비 설치공사(3공구)</t>
    <phoneticPr fontId="4" type="noConversion"/>
  </si>
  <si>
    <t>소방</t>
    <phoneticPr fontId="4" type="noConversion"/>
  </si>
  <si>
    <t>브레인시티 전력구 소방설비 설치공사</t>
    <phoneticPr fontId="4" type="noConversion"/>
  </si>
  <si>
    <t>345kV 고덕2-서안성 지중T/L 화재확산방지재 설치공사</t>
    <phoneticPr fontId="4" type="noConversion"/>
  </si>
  <si>
    <t>전문</t>
    <phoneticPr fontId="4" type="noConversion"/>
  </si>
  <si>
    <t>경인건설본부</t>
    <phoneticPr fontId="4" type="noConversion"/>
  </si>
  <si>
    <t>변전건설부</t>
    <phoneticPr fontId="4" type="noConversion"/>
  </si>
  <si>
    <t>345kV 도일 옥내형C/T 화재확산방지재 설치공사</t>
    <phoneticPr fontId="4" type="noConversion"/>
  </si>
  <si>
    <t>154kV 강일S/S GIS 설치공사</t>
    <phoneticPr fontId="4" type="noConversion"/>
  </si>
  <si>
    <t>서울특별시</t>
    <phoneticPr fontId="4" type="noConversion"/>
  </si>
  <si>
    <t>154kV 강일S/S M.Tr 설치공사</t>
    <phoneticPr fontId="4" type="noConversion"/>
  </si>
  <si>
    <t>154kV 강일S/S 전력케이블 설치공사</t>
    <phoneticPr fontId="4" type="noConversion"/>
  </si>
  <si>
    <t>154kV 강서S/S GIS 설치공사</t>
    <phoneticPr fontId="4" type="noConversion"/>
  </si>
  <si>
    <t>154kV 강서S/S M.Tr 설치공사</t>
    <phoneticPr fontId="4" type="noConversion"/>
  </si>
  <si>
    <t>154kV 강서S/S 전력케이블 설치공사</t>
    <phoneticPr fontId="4" type="noConversion"/>
  </si>
  <si>
    <t>154kV 회천S/S 건설공사</t>
    <phoneticPr fontId="4" type="noConversion"/>
  </si>
  <si>
    <t>154kV 회천S/S 170kV GIS 설치공사</t>
    <phoneticPr fontId="4" type="noConversion"/>
  </si>
  <si>
    <t>154kV 회천S/S M.Tr 설치공사</t>
    <phoneticPr fontId="4" type="noConversion"/>
  </si>
  <si>
    <t>154kV 회천S/S 소방공사</t>
    <phoneticPr fontId="4" type="noConversion"/>
  </si>
  <si>
    <t>154kV 증산, 수색S/S 건설공사</t>
    <phoneticPr fontId="4" type="noConversion"/>
  </si>
  <si>
    <t>서대문은평지사 복합사옥 전기공사</t>
    <phoneticPr fontId="4" type="noConversion"/>
  </si>
  <si>
    <t>서대문은평지사 복합사옥 소방공사</t>
    <phoneticPr fontId="4" type="noConversion"/>
  </si>
  <si>
    <t>154kV 증산S/S GIS 설치공사</t>
    <phoneticPr fontId="4" type="noConversion"/>
  </si>
  <si>
    <t>154kV 수색S/S GIS 설치공사</t>
    <phoneticPr fontId="4" type="noConversion"/>
  </si>
  <si>
    <t>154kV 서송도S/S 170kV GIS 설치공사</t>
    <phoneticPr fontId="4" type="noConversion"/>
  </si>
  <si>
    <t>인천광역시</t>
    <phoneticPr fontId="4" type="noConversion"/>
  </si>
  <si>
    <t>154kV 서송도S/S 소방공사</t>
    <phoneticPr fontId="4" type="noConversion"/>
  </si>
  <si>
    <t>154kV 서송도S/S M.Tr 설치공사</t>
    <phoneticPr fontId="4" type="noConversion"/>
  </si>
  <si>
    <t>23kV 초전도스테이션 건설사업</t>
    <phoneticPr fontId="4" type="noConversion"/>
  </si>
  <si>
    <t>전자통신부</t>
    <phoneticPr fontId="4" type="noConversion"/>
  </si>
  <si>
    <t>345kV 고덕2-서안성T/L 비상통신설비 시설공사</t>
    <phoneticPr fontId="4" type="noConversion"/>
  </si>
  <si>
    <t>345kV 고덕2-서안성T/L(도일C/T) 전력통신설비 시설공사</t>
    <phoneticPr fontId="4" type="noConversion"/>
  </si>
  <si>
    <t>345kV 신광명-갈산T/L 전력통신망 시설공사</t>
    <phoneticPr fontId="4" type="noConversion"/>
  </si>
  <si>
    <t>345kV 신광명-갈산T/L 비상통신설비 시설공사</t>
    <phoneticPr fontId="4" type="noConversion"/>
  </si>
  <si>
    <t>345kV 신시화S/S OPGW 시설공사</t>
    <phoneticPr fontId="4" type="noConversion"/>
  </si>
  <si>
    <t>구조설계부</t>
    <phoneticPr fontId="4" type="noConversion"/>
  </si>
  <si>
    <t>양주지역 전기공급시설 전력구공사(회천분기2차)</t>
    <phoneticPr fontId="4" type="noConversion"/>
  </si>
  <si>
    <t>전력구</t>
    <phoneticPr fontId="4" type="noConversion"/>
  </si>
  <si>
    <t>인천 송도지역 전기공급시설 전력구공사(신송도-북송도, 신송도-동송도)</t>
    <phoneticPr fontId="4" type="noConversion"/>
  </si>
  <si>
    <t>양주지역 전기공급시설 전력구공사(회천분기3차)</t>
    <phoneticPr fontId="4" type="noConversion"/>
  </si>
  <si>
    <t>시흥 인천지역 전기공급시설 전력구공사(신시흥-신송도) 1차</t>
    <phoneticPr fontId="4" type="noConversion"/>
  </si>
  <si>
    <t>평택지역 전기공급시설 전력구공사(방여울분기)</t>
    <phoneticPr fontId="4" type="noConversion"/>
  </si>
  <si>
    <t>용인-화성지역 전기공급시설 전력구공사(신기흥분기)</t>
    <phoneticPr fontId="4" type="noConversion"/>
  </si>
  <si>
    <t>평택지역 전기공급시설 전력구공사(북현덕분기) 1차</t>
    <phoneticPr fontId="4" type="noConversion"/>
  </si>
  <si>
    <t>성남지역 전기공급시설 전력구공사(산성-복정-수서)</t>
    <phoneticPr fontId="4" type="noConversion"/>
  </si>
  <si>
    <t>광명-시흥지역 전기공급시설 전력구공사(신목감분기) 1차</t>
    <phoneticPr fontId="4" type="noConversion"/>
  </si>
  <si>
    <t>군포지역 전기공급시설 전력구공사(서서울-신광명)</t>
    <phoneticPr fontId="4" type="noConversion"/>
  </si>
  <si>
    <t>평택지역 전기공급시설 전력구공사(북평택분기, 동평택-북평택)</t>
    <phoneticPr fontId="4" type="noConversion"/>
  </si>
  <si>
    <t>평택지역 전기공급시설 전력구공사(북현덕분기) 2차</t>
    <phoneticPr fontId="4" type="noConversion"/>
  </si>
  <si>
    <t>토목부</t>
    <phoneticPr fontId="4" type="noConversion"/>
  </si>
  <si>
    <t>154kV 을왕변전소 조경공사</t>
    <phoneticPr fontId="4" type="noConversion"/>
  </si>
  <si>
    <t>토건</t>
    <phoneticPr fontId="4" type="noConversion"/>
  </si>
  <si>
    <t>154kV 강서변전소 조경공사</t>
    <phoneticPr fontId="4" type="noConversion"/>
  </si>
  <si>
    <t>건축부</t>
    <phoneticPr fontId="4" type="noConversion"/>
  </si>
  <si>
    <t>154kV 회천변전소 토건공사</t>
    <phoneticPr fontId="4" type="noConversion"/>
  </si>
  <si>
    <t>문산-선유 초전도 스테이션 토건공사(초전도 스테이션 제어동)</t>
    <phoneticPr fontId="4" type="noConversion"/>
  </si>
  <si>
    <t>문산-선유 초전도 스테이션 토건공사(냉각설비동)</t>
    <phoneticPr fontId="4" type="noConversion"/>
  </si>
  <si>
    <t>345kV 신송도변전소 토건공사</t>
    <phoneticPr fontId="4" type="noConversion"/>
  </si>
  <si>
    <t>154kV 동송산변전소 토건공사</t>
    <phoneticPr fontId="4" type="noConversion"/>
  </si>
  <si>
    <t>송변전건설부/남서울인천건설지사</t>
    <phoneticPr fontId="4" type="noConversion"/>
  </si>
  <si>
    <t>154kV 신장-강일-상일 지중T/L 건설공사</t>
    <phoneticPr fontId="4" type="noConversion"/>
  </si>
  <si>
    <t>154kV 을왕S/S 전력케이블 설치공사</t>
    <phoneticPr fontId="4" type="noConversion"/>
  </si>
  <si>
    <t>154kV 고강-강서 지중T/L 건설공사</t>
    <phoneticPr fontId="4" type="noConversion"/>
  </si>
  <si>
    <t>154kV 동송도-서송도 지중T/L 건설공사</t>
    <phoneticPr fontId="4" type="noConversion"/>
  </si>
  <si>
    <t>154kV 불로S/S M.Tr 설치공사</t>
    <phoneticPr fontId="4" type="noConversion"/>
  </si>
  <si>
    <t>154kV 불로S/S 전력케이블 설치공사</t>
    <phoneticPr fontId="4" type="noConversion"/>
  </si>
  <si>
    <t>불로분기 전력구 소방설비공사</t>
    <phoneticPr fontId="4" type="noConversion"/>
  </si>
  <si>
    <t>345kV 동서울#2S/S M.Tr 설치공사</t>
    <phoneticPr fontId="4" type="noConversion"/>
  </si>
  <si>
    <t>345kV 동서울#2S/S 362kV GIS 설치공사</t>
    <phoneticPr fontId="4" type="noConversion"/>
  </si>
  <si>
    <t>154kV 을왕S/S 화재확산방지재설치공사</t>
    <phoneticPr fontId="4" type="noConversion"/>
  </si>
  <si>
    <t>345kV 시흥장현지구 지중화공사 운영시스템 설치공사</t>
    <phoneticPr fontId="4" type="noConversion"/>
  </si>
  <si>
    <t>345kV 시흥장현지구 지중화공사 On-PD 설치공사</t>
    <phoneticPr fontId="4" type="noConversion"/>
  </si>
  <si>
    <t>국가계약법시행령 제26조 1항 2호 (연관)</t>
    <phoneticPr fontId="4" type="noConversion"/>
  </si>
  <si>
    <t>345kV 시흥장현 옥내C/T 화재확산방지재설치공사</t>
    <phoneticPr fontId="4" type="noConversion"/>
  </si>
  <si>
    <t>강서분기 전력구 소방설비공사</t>
    <phoneticPr fontId="4" type="noConversion"/>
  </si>
  <si>
    <t>동송도-서송도 전력구 소방설비공사</t>
    <phoneticPr fontId="4" type="noConversion"/>
  </si>
  <si>
    <t>154kV 강서-가양 지중T/L 건설공사</t>
    <phoneticPr fontId="4" type="noConversion"/>
  </si>
  <si>
    <t>강서분기 전력구 전기설비공사</t>
    <phoneticPr fontId="4" type="noConversion"/>
  </si>
  <si>
    <t>동송도-서송도 전력구 전기설비공사</t>
    <phoneticPr fontId="4" type="noConversion"/>
  </si>
  <si>
    <t>345㎸ 동서울-미금T/L 지중화사업(세종포천고속도로 지장이설)</t>
    <phoneticPr fontId="4" type="noConversion"/>
  </si>
  <si>
    <t>345kV 동서울#2S/S 전력케이블 설치공사</t>
    <phoneticPr fontId="4" type="noConversion"/>
  </si>
  <si>
    <t>345㎸ 신광명S/S 현대화 사업 (지중선로 연결)</t>
    <phoneticPr fontId="4" type="noConversion"/>
  </si>
  <si>
    <t>345kV 동서울#2S/S 화재확산방지재설치공사(2차)</t>
    <phoneticPr fontId="4" type="noConversion"/>
  </si>
  <si>
    <t>345kV 신광명-영등포T/L 등 6회선 이설공사(서울-광명 고속도로 지장)</t>
    <phoneticPr fontId="4" type="noConversion"/>
  </si>
  <si>
    <t>송전건설부/경기건설지사</t>
    <phoneticPr fontId="4" type="noConversion"/>
  </si>
  <si>
    <t>신시화분기, 신시화-중시화 전력구 소방설비공사</t>
    <phoneticPr fontId="4" type="noConversion"/>
  </si>
  <si>
    <t>신시화분기 온라인PD 설치공사</t>
    <phoneticPr fontId="4" type="noConversion"/>
  </si>
  <si>
    <t>345kV 신시화분기 운영시스템 설치공사</t>
    <phoneticPr fontId="4" type="noConversion"/>
  </si>
  <si>
    <t>345kV 신시화분기 방화구획재 설치공사</t>
    <phoneticPr fontId="4" type="noConversion"/>
  </si>
  <si>
    <t>345kV 신용인-동서울(고산2지구) 지중화공사</t>
    <phoneticPr fontId="4" type="noConversion"/>
  </si>
  <si>
    <t>세교-금암 전력구 전기설비공사</t>
    <phoneticPr fontId="4" type="noConversion"/>
  </si>
  <si>
    <t>남군포-의왕 전력구 전기설비공사</t>
    <phoneticPr fontId="4" type="noConversion"/>
  </si>
  <si>
    <t>남군포-의왕 전력구 소방설비공사</t>
    <phoneticPr fontId="4" type="noConversion"/>
  </si>
  <si>
    <t>154kV 중동탄분기 지중T/L 건설공사</t>
    <phoneticPr fontId="4" type="noConversion"/>
  </si>
  <si>
    <t xml:space="preserve"> 중동탄분기 전력구 전기설비공사</t>
    <phoneticPr fontId="4" type="noConversion"/>
  </si>
  <si>
    <t xml:space="preserve"> 변전건설부/경기건설지사</t>
    <phoneticPr fontId="4" type="noConversion"/>
  </si>
  <si>
    <t>장기</t>
    <phoneticPr fontId="23" type="noConversion"/>
  </si>
  <si>
    <t>토건부/경기건설지사</t>
    <phoneticPr fontId="4" type="noConversion"/>
  </si>
  <si>
    <t>154kV 동송산S/S 토건공사</t>
    <phoneticPr fontId="4" type="noConversion"/>
  </si>
  <si>
    <t>154kV 당수S/S 토건공사</t>
    <phoneticPr fontId="4" type="noConversion"/>
  </si>
  <si>
    <t>154kV 금암변전소 조경공사</t>
    <phoneticPr fontId="4" type="noConversion"/>
  </si>
  <si>
    <t>154kV 고림S/S 토건공사</t>
    <phoneticPr fontId="4" type="noConversion"/>
  </si>
  <si>
    <t>154kV 방여울S/S 토건공사</t>
    <phoneticPr fontId="4" type="noConversion"/>
  </si>
  <si>
    <t>HVDC건설본부</t>
    <phoneticPr fontId="4" type="noConversion"/>
  </si>
  <si>
    <t>송전건설1부</t>
    <phoneticPr fontId="4" type="noConversion"/>
  </si>
  <si>
    <t>500kV HVDC 동해안-신가평T/L 건설공사(동부-2공구)</t>
    <phoneticPr fontId="4" type="noConversion"/>
  </si>
  <si>
    <t>500kV HVDC 동해안-신가평T/L 건설공사(동부-3공구)</t>
    <phoneticPr fontId="4" type="noConversion"/>
  </si>
  <si>
    <t>500kV HVDC 동해안-신가평T/L 건설공사(동부-4공구)</t>
    <phoneticPr fontId="4" type="noConversion"/>
  </si>
  <si>
    <t>500kV HVDC 동해안-신가평T/L 건설공사(동부-5공구)</t>
    <phoneticPr fontId="4" type="noConversion"/>
  </si>
  <si>
    <t>500kV HVDC 동해안-신가평T/L 건설공사(동부-6공구)</t>
    <phoneticPr fontId="4" type="noConversion"/>
  </si>
  <si>
    <t>500kV HVDC 동해안-신가평T/L 건설공사(동부-7공구)</t>
    <phoneticPr fontId="4" type="noConversion"/>
  </si>
  <si>
    <t>송전건설2부</t>
    <phoneticPr fontId="4" type="noConversion"/>
  </si>
  <si>
    <t>변환건설부</t>
    <phoneticPr fontId="4" type="noConversion"/>
  </si>
  <si>
    <t>500kV 신가평변환소 변전설비 건설공사</t>
    <phoneticPr fontId="4" type="noConversion"/>
  </si>
  <si>
    <t>500kV 신가평변환소 내선설비 건설공사</t>
    <phoneticPr fontId="4" type="noConversion"/>
  </si>
  <si>
    <t>500kV 신가평변환소 소방설비공사</t>
    <phoneticPr fontId="4" type="noConversion"/>
  </si>
  <si>
    <t>500kV 동해안변환소 변전설비 건설공사</t>
    <phoneticPr fontId="4" type="noConversion"/>
  </si>
  <si>
    <t>경상북도</t>
    <phoneticPr fontId="4" type="noConversion"/>
  </si>
  <si>
    <t>500kV 동해안변환소 내선설비 건설공사</t>
    <phoneticPr fontId="4" type="noConversion"/>
  </si>
  <si>
    <t>500kV 동해안변환소 소방설비 건설공사</t>
    <phoneticPr fontId="4" type="noConversion"/>
  </si>
  <si>
    <t>양주 HVDC 154/23kV GIS 설치공사</t>
    <phoneticPr fontId="4" type="noConversion"/>
  </si>
  <si>
    <t>양주 HVDC 154/23kV 전력케이블 설치공사</t>
    <phoneticPr fontId="4" type="noConversion"/>
  </si>
  <si>
    <t>양주 HVDC 방화구획재 설치공사</t>
    <phoneticPr fontId="4" type="noConversion"/>
  </si>
  <si>
    <t>기타</t>
    <phoneticPr fontId="4" type="noConversion"/>
  </si>
  <si>
    <t>신부평변환소 변전설비 건설공사</t>
    <phoneticPr fontId="4" type="noConversion"/>
  </si>
  <si>
    <t>신부평변환소 내선설비 건설공사</t>
    <phoneticPr fontId="4" type="noConversion"/>
  </si>
  <si>
    <t>신부평변환소 소방설비 건설공사</t>
    <phoneticPr fontId="4" type="noConversion"/>
  </si>
  <si>
    <t>신양양변전소 STATCOM 변전설비 건설공사</t>
    <phoneticPr fontId="4" type="noConversion"/>
  </si>
  <si>
    <t>신양양변전소 STATCOM 345kV GIS 설치공사</t>
    <phoneticPr fontId="4" type="noConversion"/>
  </si>
  <si>
    <t>신양양변전소 STATCOM 23kV GIS 설치공사</t>
    <phoneticPr fontId="4" type="noConversion"/>
  </si>
  <si>
    <t>신양양변전소 STATCOM 23kV 전력케이블 설치공사</t>
    <phoneticPr fontId="4" type="noConversion"/>
  </si>
  <si>
    <t>신태백변전소 STATCOM 변전설비 건설공사</t>
    <phoneticPr fontId="4" type="noConversion"/>
  </si>
  <si>
    <t>신태백변전소 STATCOM 345kV GIS 설치공사</t>
    <phoneticPr fontId="4" type="noConversion"/>
  </si>
  <si>
    <t>신태백변전소 STATCOM 23kV GIS 설치공사</t>
    <phoneticPr fontId="4" type="noConversion"/>
  </si>
  <si>
    <t>신태백변전소 STATCOM 345kV 전력케이블 설치공사</t>
    <phoneticPr fontId="4" type="noConversion"/>
  </si>
  <si>
    <t>신태백변전소 STATCOM 23kV 전력케이블 설치공사</t>
    <phoneticPr fontId="4" type="noConversion"/>
  </si>
  <si>
    <t>양주S/S BTB 전력통신설비 시설공사</t>
    <phoneticPr fontId="4" type="noConversion"/>
  </si>
  <si>
    <t>500kV 신가평변환소 구내통신설비 시설공사</t>
    <phoneticPr fontId="4" type="noConversion"/>
  </si>
  <si>
    <t>500kV 동해안변환소 구내통신설비 시설공사</t>
    <phoneticPr fontId="4" type="noConversion"/>
  </si>
  <si>
    <t>신부평S/S BTB 구내통신설비 시설공사</t>
    <phoneticPr fontId="4" type="noConversion"/>
  </si>
  <si>
    <t>신양양STATCOM 통신설비 시설공사</t>
    <phoneticPr fontId="4" type="noConversion"/>
  </si>
  <si>
    <t>신태백STATCOM 통신설비 시설공사</t>
    <phoneticPr fontId="4" type="noConversion"/>
  </si>
  <si>
    <t>토건부</t>
    <phoneticPr fontId="4" type="noConversion"/>
  </si>
  <si>
    <t>신가평 변환소 토건공사</t>
    <phoneticPr fontId="4" type="noConversion"/>
  </si>
  <si>
    <t>강원지역 전기공급시설 전력구공사(동강지중화)</t>
    <phoneticPr fontId="4" type="noConversion"/>
  </si>
  <si>
    <t>500kV 동해안변환소 건설 지장물 이설공사</t>
    <phoneticPr fontId="4" type="noConversion"/>
  </si>
  <si>
    <t>토목</t>
    <phoneticPr fontId="4" type="noConversion"/>
  </si>
  <si>
    <t>765kV 신태백S/S STATCOM 토건공사</t>
    <phoneticPr fontId="4" type="noConversion"/>
  </si>
  <si>
    <t>345kV 신양양S/S STATCOM 토건공사</t>
    <phoneticPr fontId="4" type="noConversion"/>
  </si>
  <si>
    <t>신부평 500MW HVDC 변환소 부지 철거공사</t>
    <phoneticPr fontId="4" type="noConversion"/>
  </si>
  <si>
    <t>신부평 500MW HVDC 변환소 토건공사</t>
    <phoneticPr fontId="4" type="noConversion"/>
  </si>
  <si>
    <t>동해안 변환소 토건공사</t>
    <phoneticPr fontId="4" type="noConversion"/>
  </si>
  <si>
    <t xml:space="preserve">신가평 인출 3차 전력구공사 </t>
    <phoneticPr fontId="4" type="noConversion"/>
  </si>
  <si>
    <t>송변전설계부</t>
  </si>
  <si>
    <t>154kV 동서울#2-탄천 지중T/L 건설공사 실시설계도 용역</t>
  </si>
  <si>
    <t>154KV 중계-신내(증) 지중T/L 건설공사 실시설계도 용역</t>
  </si>
  <si>
    <t>345kV 신기흥S/S 건설 변전실시설계용역</t>
  </si>
  <si>
    <t>345kV 신목감S/S 건설 변전실시설계용역</t>
  </si>
  <si>
    <t>345kV 동서울S/S 옥내화 변전실시설계용역</t>
  </si>
  <si>
    <t>송전건설부</t>
  </si>
  <si>
    <t>154kV 동송분기T/L 전력영향평가 용역</t>
  </si>
  <si>
    <t>154kV 서종분기T/L 설비개선공사 측량용역</t>
  </si>
  <si>
    <t>154kV 수유분기(증) 지중T/L 건설공사 책임감리용역</t>
  </si>
  <si>
    <t>345kV 동두천CC-양주 지중T/L 건설공사 책임감리용역</t>
  </si>
  <si>
    <t>고덕2-서안성 전력구 소방설비 설치공사(3공구) 감리용역</t>
  </si>
  <si>
    <t>브레인시티 전력구 소방설비 설치공사 감리용역</t>
  </si>
  <si>
    <t>154kV 증산, 수색S/S 건설사업관리용역</t>
  </si>
  <si>
    <t>154kV 서대문은평지사 복합사옥 소방감리용역</t>
  </si>
  <si>
    <t>154kV 회천S/S 소방감리용역</t>
  </si>
  <si>
    <t>신김포-양곡-통진 전력구공사 설계용역</t>
  </si>
  <si>
    <t>부천지역 전기공급시설 전력구공사(중동-고강, 대장-고강) 설계용역</t>
  </si>
  <si>
    <t>동두천-양주 TL관련 탄약고 이설설계</t>
  </si>
  <si>
    <t>345kV 신기흥 변전소 건축설계</t>
  </si>
  <si>
    <t>345kV 신송도 변전소 건축설계</t>
  </si>
  <si>
    <t>345kV 군포 대야미(북측)C/T 설계용역</t>
  </si>
  <si>
    <t>154kV 변전소 1.5차단방식 표준설계용역</t>
  </si>
  <si>
    <t>인천-부천지역 전기공급시설 전력구공사(임학-임학#2-대장) 설계용역</t>
  </si>
  <si>
    <t>번천S/S 토건공사(토목) 설계용역</t>
  </si>
  <si>
    <t>번천S/S 토건공사(토목) 지반조사용역</t>
  </si>
  <si>
    <t>일산#2분기 전력구공사</t>
  </si>
  <si>
    <t>하길분기 전력구공사 설계용역</t>
  </si>
  <si>
    <t>과천#2분기 전력구공사 설계용역</t>
  </si>
  <si>
    <t>지하안전영향평가 용역(신목감분기)</t>
  </si>
  <si>
    <t>화성지역 전기공급시설 전력구공사(서동탄분기) 설계용역</t>
  </si>
  <si>
    <t>회천분기 송전선로공사 (토목) 설계용역</t>
  </si>
  <si>
    <t>양촌-계양 전력구공사 설계용역</t>
  </si>
  <si>
    <t>지하안전영향평가 용역(번천S/S 배전인출 전력구)</t>
  </si>
  <si>
    <t>신파주-신덕은 지중화공사 설계용역</t>
  </si>
  <si>
    <t>지하안전영향평가 용역(북평택분기, 동평택-북평택)</t>
  </si>
  <si>
    <t>345kV 군포 대야미(남측)C/T 설계용역</t>
  </si>
  <si>
    <t>하남-교산 지중화 공사 설계용역</t>
  </si>
  <si>
    <t>345kV 신목감(남측)C/T 설계용역</t>
  </si>
  <si>
    <t>평택지역 전기공급시설 전력구공사(중장안분기) 설계용역</t>
  </si>
  <si>
    <t>파주지역 전기공급시설 전력구공사(신파주-덕이) 설계용역</t>
  </si>
  <si>
    <t>시흥지역 전기공급시설 전력구공사(배곧-서시화) 설계용역</t>
  </si>
  <si>
    <t>금오-상계-노원 전력구공사 감독권한대행 건설사업관리</t>
  </si>
  <si>
    <t>상계-노원 전력구공사 폐기물처리용역</t>
  </si>
  <si>
    <t>금오-상계 전력구공사 폐기물처리용역</t>
  </si>
  <si>
    <t>상계-노원 전력구공사 착공후 지하안전조사 용역</t>
  </si>
  <si>
    <t>금오-상계 전력구공사 착공후 지하안전조사 용역</t>
  </si>
  <si>
    <t>345kV 갈산-신광명 지하시설물도 작성용역</t>
  </si>
  <si>
    <t>345kV 동두천-양주T/L 임목폐기물 처리용역 (1공구)</t>
  </si>
  <si>
    <t>345kV 동두천-양주T/L 임목폐기물 처리용역 (2공구)</t>
  </si>
  <si>
    <t>345kV 동두천-양주T/L 건설공사(2공구) 산지복구 설계용역</t>
  </si>
  <si>
    <t>345kV 동두천-양주T/L 건설공사(2공구) 산지복구 감리용역</t>
  </si>
  <si>
    <t>345kV 신목감변전소 토건공사 설계용역</t>
  </si>
  <si>
    <t>154kV 신광적-선유T/L 전력영향평가용역</t>
  </si>
  <si>
    <t>154kV 신장-강일-상일 지중T/L 및 동서울-신장 선종교체 통합책임감리용역</t>
  </si>
  <si>
    <t>154kV 동송도-서송도 지중T/L 건설공사 및 전기설비공사 통합책임감리용역</t>
  </si>
  <si>
    <t>154kV 불로분기 지중T/L 건설공사 책임감리용역</t>
  </si>
  <si>
    <t>154kV 고강-강서 지중T/L 건설공사 책임감리용역</t>
  </si>
  <si>
    <t>불로분기 전력구 소방설비공사 감리용역</t>
  </si>
  <si>
    <t xml:space="preserve">345kV 군포대야미(345kV 서서울-신광명) 지중화사업 경과지 선정 용역 </t>
  </si>
  <si>
    <t>강서분기 전력구 소방설비공사 감리용역</t>
  </si>
  <si>
    <t>동송도-서송도 전력구 소방설비공사 감리용역</t>
  </si>
  <si>
    <t>154kV 강서-가양 지중T/L 건설공사 및 강서분기 전력구 전기설비 통합책임감리용역</t>
  </si>
  <si>
    <t>345㎸ 동서울-미금T/L 지중화사업(세종포천고속도로 지장이설) 책임감리용역</t>
  </si>
  <si>
    <t>345㎸ 신광명S/S 현대화 사업(지중선로연결) 책임감리용역</t>
  </si>
  <si>
    <t>345kV 신광명-영등포T/L 등 6회선 이설공사(서울-광명 고속도로 지장) 책임감리용역</t>
  </si>
  <si>
    <t>인천지역 전기공급시설 전력구공사(아암분기) 감독권한대행 건설사업관리용역</t>
  </si>
  <si>
    <t>345kV 신광명S/S 용량증대 전력구공사 감독권한대행 등 건설사업관리 용역</t>
  </si>
  <si>
    <t>154kV 신송도-북송도, 동송도 전력구공사 감독권한대행 등 건설사업관리용역</t>
  </si>
  <si>
    <t>회천분기 전력구공사(2차) 건설사업관리용역</t>
  </si>
  <si>
    <t>345kV 신용인-동서울(고산2지구) 지중화공사 책임감리용역</t>
  </si>
  <si>
    <t>154kV 중동탄분기 지중T/L 건설공사 책임감리용역</t>
  </si>
  <si>
    <t>154kV 희곡S/S 건설사업 감리용역</t>
  </si>
  <si>
    <t>154kV 희곡S/S 소방감리용역</t>
  </si>
  <si>
    <t>154kV 방여울S/S 건설사업 감리용역</t>
  </si>
  <si>
    <t>154kV 방여울S/S 소방감리용역</t>
  </si>
  <si>
    <t>154kV 북장안S/S 건설사업 감리용역</t>
  </si>
  <si>
    <t>154kV 북장안S/S 소방감리용역</t>
  </si>
  <si>
    <t>154kV 당수S/S 건설사업 감리용역</t>
  </si>
  <si>
    <t>154kV 당수S/S 소방감리용역</t>
  </si>
  <si>
    <t>154kV 동송산S/S 건설사업 감리용역</t>
  </si>
  <si>
    <t>154kV 동송산S/S 소방감리용역</t>
  </si>
  <si>
    <t>345kV 고산C/H 건설사업 감리용역</t>
  </si>
  <si>
    <t>154kV 희곡S/S 토건공사 건설사업관리용역</t>
  </si>
  <si>
    <t>154kV 동송산S/S 토건공사 건설사업관리용역</t>
  </si>
  <si>
    <t>154kV 당수S/S 토건공사 건설사업관리용역</t>
  </si>
  <si>
    <t>전략경영부</t>
  </si>
  <si>
    <t>2023년 태백·홍천 다가가는 소통쉼터 운영 용역 계약</t>
  </si>
  <si>
    <t>500kV HVDC 동해안-신가평T/L 실지위지수 측정용역(동부구간)</t>
  </si>
  <si>
    <t>500㎸ HVDC 2단계 입지선정 및 경과지설계 용역</t>
  </si>
  <si>
    <t>신가평 변환소 토건공사 감독권한대행 등 건설사업관리용역</t>
  </si>
  <si>
    <t>765kV 신태백S/S STATCOM 토건공사 감독권한대행 등 건설사업관리용역</t>
  </si>
  <si>
    <t>345kV 신양양S/S STATCOM 토건공사 감독권한대행 등 건설사업관리용역</t>
  </si>
  <si>
    <t>신부평 500MW HVDC 변환소 토건공사 폐기물처리용역</t>
  </si>
  <si>
    <t>강원지역 전기공급시설 전력구공사(동강지중화) 감독권한대행 등 건설사업관리용역</t>
  </si>
  <si>
    <t>500kV동해안-신가평 송전선로 건설공사(동부4공구) 지반조사용역</t>
  </si>
  <si>
    <t>500kV동해안-신가평 송전선로 건설공사(동부6공구) 지반조사용역</t>
  </si>
  <si>
    <t xml:space="preserve">동부-4,6구간 사후환경영향조사 용역 </t>
  </si>
  <si>
    <t>신부평 500MW HVDC 변환소 토건공사 감독권한대행 등 건설사업관리용역</t>
  </si>
  <si>
    <t>동부-2,5구간 사후환경영향조사 용역</t>
  </si>
  <si>
    <t>500kV동해안-신가평 송전선로 건설공사(동부2공구) 지반조사용역</t>
  </si>
  <si>
    <t>500kV동해안-신가평 송전선로 건설공사(동부5공구) 지반조사용역</t>
  </si>
  <si>
    <t>동부-3,7구간 사후환경영향조사 용역</t>
  </si>
  <si>
    <t>500kV동해안-신가평 송전선로 건설공사(동부3공구) 지반조사용역</t>
  </si>
  <si>
    <t>500kV동해안-신가평 송전선로 건설공사(동부7공구) 지반조사용역</t>
  </si>
  <si>
    <t>동해안 변환소 토건공사 감독권한대행 등 건설사업관리용역</t>
  </si>
  <si>
    <t>수도권추진T/F</t>
  </si>
  <si>
    <t>경기지역 전기공급시설 전력구공사(개착구간) 설계용역</t>
  </si>
  <si>
    <t>동해안-수도권#2(가공구간) 환경영향평가 용역</t>
  </si>
  <si>
    <t>동해안-수도권#2(가공구간) 재해영향평가 용역</t>
  </si>
  <si>
    <t>동해안-수도권#2(가공구간) 자재운반 선정 및 철탑부지 설계용역</t>
  </si>
  <si>
    <t>500kV 동해안#1변환소 변전설비 건설공사 실시설계용역</t>
  </si>
  <si>
    <t>500kV 동해안#1변환소 건설공사 책임감리용역</t>
  </si>
  <si>
    <t>500kV 신가평변환소 건설공사 책임감리 용역</t>
  </si>
  <si>
    <t>500kV 신가평변환소 소방공사 책임감리 용역</t>
  </si>
  <si>
    <t>500kV 신가평변환소 구내통신설비 시설공사 책임감리용역</t>
  </si>
  <si>
    <t>500kV 동해안변환소 구내통신설비 시설공사 책임감리용역</t>
  </si>
  <si>
    <t>신부평S/S BTB 구내통신설비 시설공사 책임감리용역</t>
  </si>
  <si>
    <t>신태백STATCOM 건설공사 책임감리용역</t>
  </si>
  <si>
    <t>신양양STATCOM 건설공사 책임감리용역</t>
  </si>
  <si>
    <t>신태백STATCOM 통신설비 시설공사 책임감리용역</t>
  </si>
  <si>
    <t>신양양STATCOM 통신설비 시설공사 책임감리용역</t>
  </si>
  <si>
    <t>양주변환소 인근 발전기축 비틀림 진동 측정 및 해석 용역</t>
  </si>
  <si>
    <t>신부평변환소 인근 발전기축 비틀림 진동 측정 및 해석 용역</t>
  </si>
  <si>
    <t>기획관리실</t>
  </si>
  <si>
    <t>완도지사 사옥 별관 증축공사</t>
  </si>
  <si>
    <t>완도지사 사옥 화장실 환경개선공사</t>
  </si>
  <si>
    <t>본부 직할 배전센터 광역화 관련 사무실 재배치공사</t>
  </si>
  <si>
    <t>광주광역시</t>
  </si>
  <si>
    <t>전력사업처</t>
  </si>
  <si>
    <t>2023 광주전남본부 맨홀청소점검(인력)</t>
  </si>
  <si>
    <t>2023 광주전남본부 맨홀청소점검(오수차량)</t>
  </si>
  <si>
    <t>2023 매몰맨홀 보수공사</t>
  </si>
  <si>
    <t>2023 직할관내 맨홀 및 접속함 뚜껑 정비공사</t>
  </si>
  <si>
    <t>2023년 직할 배전선로 근접가로수 전지공사(1공구)</t>
  </si>
  <si>
    <t>2023년 직할 배전선로 근접가로수 전지공사(2공구)</t>
  </si>
  <si>
    <t>2023년 직할 배전선로 근접가로수 전지공사(3공구)</t>
  </si>
  <si>
    <t>23년 수급지점 개폐공사(광주전남본부 직할)</t>
  </si>
  <si>
    <t>광주 동구 계림2구역 주변 지중화공사</t>
  </si>
  <si>
    <t>보성 용문길 지중화공사</t>
  </si>
  <si>
    <t>순천 순천시청 주변 지중화공사</t>
  </si>
  <si>
    <t>순천 순천역 전통시장 주변 지중화공사(그린뉴딜)</t>
  </si>
  <si>
    <t xml:space="preserve">순천 선월지구 간선 설치공사 </t>
  </si>
  <si>
    <t>여수 소제지구 간선 설치공사</t>
  </si>
  <si>
    <t>여수 죽림1지구 간선설치공사</t>
  </si>
  <si>
    <t>광양 목성지구 간선설치공사</t>
  </si>
  <si>
    <t>영암군 삼호중앙초교 통학로 지중화공사</t>
  </si>
  <si>
    <t xml:space="preserve">순천 왕지2지구 (단지외) 간선설치공사 </t>
  </si>
  <si>
    <t>북구 각화초교 통학로 지중화공사</t>
  </si>
  <si>
    <t>해남 해남중학교 통학로 지중화공사</t>
  </si>
  <si>
    <t xml:space="preserve">동구 전일빌딩 지중화공사 </t>
  </si>
  <si>
    <t>임동(유동) 도시환경정비사업 주변도로 지중화공사</t>
  </si>
  <si>
    <t>(그린뉴딜) 진도중학교 통학로 지중화공사</t>
  </si>
  <si>
    <t>영신S/S 대용량#1 회선신설공사</t>
  </si>
  <si>
    <t>영신S/S 일반#1 회선신설공사</t>
  </si>
  <si>
    <t>영신S/S 대용량#2 회선신설공사</t>
  </si>
  <si>
    <t>영신S/S 대용량#3 회선신설공사</t>
  </si>
  <si>
    <t>영신S/S 대용량#4 회선신설공사</t>
  </si>
  <si>
    <t>신안S/S 일반#1, 일반#2 회선신설공사</t>
  </si>
  <si>
    <t>신안S/S 일반#3, 대용량#4 회선신설공사</t>
  </si>
  <si>
    <t>신안S/S 대용량#5 회선신설공사</t>
  </si>
  <si>
    <t>장흥S/S 대용량#1 회선신설공사</t>
  </si>
  <si>
    <t>영암지사 신축사옥 ICT설비 이설공사</t>
  </si>
  <si>
    <t>23년 광주전남 수시분 광케이블 통합공사</t>
  </si>
  <si>
    <t>23년 광주전남 상반기 DAS용 광케이블 시설공사</t>
  </si>
  <si>
    <t>23년 검침곤란 저압 AMI 보강공사</t>
  </si>
  <si>
    <t>23년 AMI 통신망 보강공사(상반기)</t>
  </si>
  <si>
    <t>23년 AMI 통신망 보강공사(하반기)</t>
  </si>
  <si>
    <t>23년 고압 AMI 통신망 신,증설(모고객)</t>
  </si>
  <si>
    <t>23년 고압 AMI 통신망 신,증설(자고객)</t>
  </si>
  <si>
    <t>특수설비부</t>
  </si>
  <si>
    <t>23년 배전철탑 순시적출 보수공사</t>
  </si>
  <si>
    <t>2023년도 전남지역 사설항로표지 인양점검공사</t>
  </si>
  <si>
    <t>추락방지시설 수평와이어 및 중간클램프 보강공사</t>
  </si>
  <si>
    <t>완도 신약 부식방지 도장공사</t>
  </si>
  <si>
    <t>재원도 3상화 공사</t>
  </si>
  <si>
    <t>항공등 설치공사</t>
  </si>
  <si>
    <t>노대도 해월철탑 건설공사</t>
  </si>
  <si>
    <t>전력관리처</t>
  </si>
  <si>
    <t>154kV 덕림-평동 등 3개T/L 수평 추락방지시설 설치 및 로킹너트 취부공사</t>
  </si>
  <si>
    <t>광주광역시,전라남도</t>
  </si>
  <si>
    <t>강화액 소화설비 수동 격발장치 설치공사</t>
  </si>
  <si>
    <t>345kV 송전선로 헬기 주수애자세정공사</t>
  </si>
  <si>
    <t>2024~25년 광주전남본부 직할 변전협력회사 총액공사</t>
  </si>
  <si>
    <t>2023년 직할 170kV GIS 정밀점검 공사</t>
  </si>
  <si>
    <t>2023년 직할 154kV M.Tr 및 OLTC 정밀점검공사</t>
  </si>
  <si>
    <t>하남S/S 154kV #2M.Tr 개조 설치공사(전문)</t>
  </si>
  <si>
    <t>하남S/S 154kV #2M.Tr 개조 설치공사(일반)</t>
  </si>
  <si>
    <t>하남S/S 154kV #2M.Tr 전력케이블 교체공사</t>
  </si>
  <si>
    <t>하남S/S 154kV #2M.Tr 철거공사(전문)</t>
  </si>
  <si>
    <t>계림S/S 154kV #2M.Tr 장기사용 대체공사</t>
  </si>
  <si>
    <t>농성S/S 종합예방진단시스템 구축 공사</t>
  </si>
  <si>
    <t>하남S/S #2M.Tr 종합예방 진단시스템 설치공사</t>
  </si>
  <si>
    <t>'24-'25년 광주전남본부 화재확산 방지재 설치 총액공사</t>
  </si>
  <si>
    <t>계림S/S 23kV 전력케이블 포설 및 KP 접속공사</t>
  </si>
  <si>
    <t>154kV 삼호S/S #3M.Tr 증설공사(일반)</t>
  </si>
  <si>
    <t>154kV 삼호S/S #3M.Tr 증설공사(전문)</t>
  </si>
  <si>
    <t>154kV 삼호S/S #3M.Tr GIS 증설공사(전문)</t>
  </si>
  <si>
    <t>154kV 삼호S/S #3M.Tr 2차 전력케이블 설치공사(전문)</t>
  </si>
  <si>
    <t>덕림S/S 154kV #3M.Tr 증설공사(일반)</t>
  </si>
  <si>
    <t>덕림S/S 154kV #3M.Tr 설치공사(전문)</t>
  </si>
  <si>
    <t>덕림S/S 154kV #3M.Tr GIS 설치공사(전문)</t>
  </si>
  <si>
    <t>덕림S/S 154kV #3M.Tr 2차 전력케이블 설치공사</t>
  </si>
  <si>
    <t>덕림S/S 154kV #3M.Tr 좋압예방진단시스템 설치공사</t>
  </si>
  <si>
    <t>평동S/S 154kV 모선구분차단기 GIS 설치공사(전문)</t>
  </si>
  <si>
    <t>평동S/S 154kV 모선구분차단기 설치공사(일반)</t>
  </si>
  <si>
    <t>154kV 남광주-금천T/L 79~81호 지장이설공사</t>
  </si>
  <si>
    <t>154KV 신광주-일곡T/L 전력구 지중케이블 설치공사</t>
  </si>
  <si>
    <t>154kV 계림-승주T/L 106호-S/T 지장이설공사</t>
  </si>
  <si>
    <t>154kV 남광주 케이블타워 이설공사</t>
  </si>
  <si>
    <t>남창S/S 제어동 무인보안시스템 구축공사</t>
  </si>
  <si>
    <t>남창S/S 제어동 ICT설비 시설공사</t>
  </si>
  <si>
    <t>노후 소형광단국 교체공사</t>
  </si>
  <si>
    <t xml:space="preserve">무인보안용 고소카메라 작업자 안전확보용 시설물 구축공사 </t>
  </si>
  <si>
    <t>남창S/S 제어동 광전송장치 시설공사</t>
  </si>
  <si>
    <t>남창-완도T/L No.7-17호 OPGW 불량구간 교체공사</t>
  </si>
  <si>
    <t>남창S/S 제어동 신축관련 OPGW 연계 광케이블 시설공사</t>
  </si>
  <si>
    <t>신화순S/S 울타리감지설비 교체공사</t>
  </si>
  <si>
    <t>주암취수장 T분기 OPGW 시설공사</t>
  </si>
  <si>
    <t>서순천S/S 노후 무인보안시스템 교체공사</t>
  </si>
  <si>
    <t>신광주-일곡T/L 지중화 연장관련 OPGW 이설공사</t>
  </si>
  <si>
    <t>장성-영광T/L 안전이격확보 관련 OPGW 이설공사</t>
  </si>
  <si>
    <t>광양-광양CC T/L No.29-30호 OPGW 불량구간 교체공사</t>
  </si>
  <si>
    <t>한빛N/P 고장파급방지신호 전송장치 구축공사</t>
  </si>
  <si>
    <t>남광주-금천T/L 지장철탑 관련 OPGW 이설공사</t>
  </si>
  <si>
    <t>154kV 염산풍력-장성 용량증대 지중T/L 관로공사</t>
  </si>
  <si>
    <t>154kV 벌교-고흥 용량증대 지중T/L 관로공사</t>
  </si>
  <si>
    <t>23년도 광주전남지역 송배전 전력구 보수공사</t>
  </si>
  <si>
    <t>154kV 남광주C/H이설 전력구공사</t>
  </si>
  <si>
    <t>23년도 광주전남지역 전력설비 조경관리공사</t>
  </si>
  <si>
    <t>154kV 광양-여수TP 지중화공사</t>
  </si>
  <si>
    <t>신광주S/S 사옥내 주차장 신설공사</t>
  </si>
  <si>
    <t>154kV 삼호-화원 지중T/L 복도체화 건설공사</t>
  </si>
  <si>
    <t>신안지사 사옥 내진보강공사(본관,별관)</t>
  </si>
  <si>
    <t>나주지사 사옥 내진보강공사</t>
  </si>
  <si>
    <t>여수지사 사옥 내진보강공사</t>
  </si>
  <si>
    <t>도서발전소 내진보강공사(4개소,안전진단 후 보강필요시)</t>
  </si>
  <si>
    <t>엄다변전소 외벽마감재 교체공사</t>
  </si>
  <si>
    <t>광주전력지사 별관 리모델링 공사</t>
  </si>
  <si>
    <t>변전소 내 남녀화장실 구분 설치공사(6개소)</t>
  </si>
  <si>
    <t>진도변환소 옥상방수공사</t>
  </si>
  <si>
    <t>한빛NP #1S/Y 울타리 설치공사</t>
  </si>
  <si>
    <t>'23년 관내변전소 화재수신반 교체공사</t>
  </si>
  <si>
    <t>여수화력S/Y 제어동 소방설비 보강공사</t>
  </si>
  <si>
    <t>관내변전소 M.Tr실 오버헤드도어 교체공사</t>
  </si>
  <si>
    <t>전력관리처 사옥 수변전설비 교체공사</t>
  </si>
  <si>
    <t>광주전남본부</t>
  </si>
  <si>
    <t>광산지사</t>
  </si>
  <si>
    <t>2023년 광산지사 배전선로 근접 수목전지 공사(A,B공구)</t>
  </si>
  <si>
    <t>목포지사</t>
  </si>
  <si>
    <t>2023년도 목포지사 접지보강공사</t>
  </si>
  <si>
    <t>압해읍~송공리 익산지방국토관리청 도로확포장 지장전주</t>
  </si>
  <si>
    <t>23년 수급지점 개폐공사</t>
  </si>
  <si>
    <t>2023년 목포지사 지상변압기 활선엘보분리</t>
  </si>
  <si>
    <t>나주지사</t>
  </si>
  <si>
    <t>23년 나주지사 수급지점 개폐공사</t>
  </si>
  <si>
    <t>해남지사</t>
  </si>
  <si>
    <t>후산D/L 전선용량 부족선로 연계력 확보를 위한 선로강화공사</t>
  </si>
  <si>
    <t>백포D/L 수지상선로 연계력 확보공사</t>
  </si>
  <si>
    <t>해남S/S 평호D/L 연계력확보공사</t>
  </si>
  <si>
    <t>2023 해남지사 접지보강공사</t>
  </si>
  <si>
    <t>화산평호 해남군수 농어촌도로확장 지전이설공사</t>
  </si>
  <si>
    <t>삼산면 전남도청 대흥사천 정비 지전이설공사</t>
  </si>
  <si>
    <t>고흥지사</t>
  </si>
  <si>
    <t>금산신평리 박중규 농(을)50㎾외1건 신규공사</t>
  </si>
  <si>
    <t>대서 송림 송류태양광발전소 496kW 연계</t>
  </si>
  <si>
    <t>남양면 중산리 중산1호태양광 99kW 외1 연계</t>
  </si>
  <si>
    <t>영암지사</t>
  </si>
  <si>
    <t>23년 광주전남본부 영암지사 수급지점 개폐기 조작공사</t>
  </si>
  <si>
    <t>23년 영암지사 중공접지강봉 접지보강공사</t>
  </si>
  <si>
    <t>화순지사</t>
  </si>
  <si>
    <t>도곡면 원화리 원화 효산1공구 지방도 확포장지장이설</t>
  </si>
  <si>
    <t>광양지사</t>
  </si>
  <si>
    <t>광양알루미늄 31MW 2회선 신설공사</t>
  </si>
  <si>
    <t>보성지사</t>
  </si>
  <si>
    <t>노동면 보성군수 보성강 재해예방 하천정비 지장전주 이설</t>
  </si>
  <si>
    <t>복내D/L 대용량 1회선 신설공사</t>
  </si>
  <si>
    <t>무안지사</t>
  </si>
  <si>
    <t>압해신안군수 고이도진입도로확장 지장전주이설공사</t>
  </si>
  <si>
    <t>강관주 접지보강 공사</t>
  </si>
  <si>
    <t>강진지사</t>
  </si>
  <si>
    <t>강진S/S 금당D/L 대용량 전선규격상향공사</t>
  </si>
  <si>
    <t>작천면도 101호선 위험도로정비 지장전주 이설공사</t>
  </si>
  <si>
    <t>2023년 강진지사 중공접지강봉 접지저항 보강공사</t>
  </si>
  <si>
    <t>담양지사</t>
  </si>
  <si>
    <t>2023년 기준미달 강관주 접지보강공사</t>
  </si>
  <si>
    <t>진도지사</t>
  </si>
  <si>
    <t>진도읍 남동리 진도군청 지중설비(지중전선외) 이설</t>
  </si>
  <si>
    <t>고군면 지막리 전라남도도로관리사업소 도로공사 지장이설</t>
  </si>
  <si>
    <t>순천전력지사</t>
  </si>
  <si>
    <t>23-24년 지중송전 위탁정비공사 재해방지 기술지도 용역(순천전력지사)</t>
  </si>
  <si>
    <t>345kV 율촌CC분기 T/L EBA 자기애관 교체공사</t>
  </si>
  <si>
    <t>345kV 광양-광양복합 T/L 항공장애표지 성능개선공사</t>
  </si>
  <si>
    <t>순천전력지사 DC소내반 개조작업</t>
  </si>
  <si>
    <t xml:space="preserve">전라남도 </t>
  </si>
  <si>
    <t>광양S/S 23kV 리액터 대체(전문)</t>
  </si>
  <si>
    <t>순천전력지사 M.Tr 정밀점검</t>
  </si>
  <si>
    <t>순천전력지사 154kV GIS 정밀점검</t>
  </si>
  <si>
    <t>순천전력지사 345kV GIS 정밀점검</t>
  </si>
  <si>
    <t>'23~'24년도 순천전력지사 변전총액공사</t>
  </si>
  <si>
    <t>순천전력지사 율촌S/S TIE CB 종합예방진단시스템 설치</t>
  </si>
  <si>
    <t>순천전력지사 백운S/S 백운-세풍 T/L 종합예방진단시스템 설치</t>
  </si>
  <si>
    <t>백운-세풍#1,2 T/L 계통보호전송장치 시설 공사</t>
  </si>
  <si>
    <t>백운S/S SCADA RTU 교체공사</t>
  </si>
  <si>
    <t>태금S/S SCADA RTU 교체공사</t>
  </si>
  <si>
    <t>강진전력지사</t>
  </si>
  <si>
    <t>2023년 담수지 인근 송전선로 항공장애표시구 설치공사</t>
  </si>
  <si>
    <t>2023년 담수지 인근 송전선로 항공장애표시구 설치공사 책임감리용역</t>
  </si>
  <si>
    <t>'24~'25년도 #1HVDC 변환설비 위탁정비공사(해남+제주)</t>
  </si>
  <si>
    <t>진도변환소 #2C.Tr 정밀점검 공사</t>
  </si>
  <si>
    <t xml:space="preserve">강진전력지사 </t>
  </si>
  <si>
    <t>신강진 345kV 종합예방진단 시스템 공사</t>
  </si>
  <si>
    <t>강진전력지사 170kV GIS 정밀점검 공사</t>
  </si>
  <si>
    <t>강진전력지사 170kV M.Tr 정밀점검 공사</t>
  </si>
  <si>
    <t>장흥S/A 170kV GIS 증설공사(장흥전철#1,2T/L)</t>
  </si>
  <si>
    <t>남창S/S 25.8kV 전력케이블 포설 및 Plug in 접속 공사</t>
  </si>
  <si>
    <t>154kV 남창S/S 주변압기 이설공사(전문)</t>
  </si>
  <si>
    <t>154kV 남창S/S #4M.Tr 설치공사(전문)</t>
  </si>
  <si>
    <t>154kV 남창S/S #4M.Tr 설치공사(일반)</t>
  </si>
  <si>
    <t>154kV 남창S/S #4M.Tr GIS 설치공사(전문)</t>
  </si>
  <si>
    <t>'23년 강진전력지사 상반기 인출개폐장치 증설공사(전문)</t>
  </si>
  <si>
    <t>'23년 강진전력지사 하반기 인출개폐장치 증설공사(전문)</t>
  </si>
  <si>
    <t>광주전력지사</t>
  </si>
  <si>
    <t>2023년 광주전력 철탑추락방지장치 설치공사</t>
  </si>
  <si>
    <t>광주전력지사 관내 345kV 주변압기 정밀점검 공사</t>
  </si>
  <si>
    <t>광주전력지사 관내 154kV 주변압기 정밀점검 공사</t>
  </si>
  <si>
    <t>장성S/S 154kV 장성-영광#1,2T/L GIS 개조공사</t>
  </si>
  <si>
    <t>'23~'24년도 광주전력지사 변전총액공사</t>
  </si>
  <si>
    <t>신화순S/S 울타리 침투감지시스템 교체공사</t>
  </si>
  <si>
    <t>23년 상반기 광주전남본부 자율안전컨설팅</t>
  </si>
  <si>
    <t>학술연구</t>
  </si>
  <si>
    <t>안전장구 위탁시험</t>
  </si>
  <si>
    <t>2023년 청구서 운송용역</t>
  </si>
  <si>
    <t>영신S/S 대용량#1 회선신설공사 감리용역</t>
  </si>
  <si>
    <t>영신S/S 일반#1 회선신설공사 감리용역</t>
  </si>
  <si>
    <t>영신S/S 대용량#2 회선신설공사 감리용역</t>
  </si>
  <si>
    <t>영신S/S 대용량#3 회선신설공사 감리용역</t>
  </si>
  <si>
    <t>영신S/S 대용량#4 회선신설공사 감리용역</t>
  </si>
  <si>
    <t>신안S/S 일반#1, 일반#2 회선신설공사 감리용역</t>
  </si>
  <si>
    <t>신안S/S 일반#3, 대용량#4 회선신설공사 감리용역</t>
  </si>
  <si>
    <t>신안S/S 대용량#5 회선신설공사 감리용역</t>
  </si>
  <si>
    <t>장흥S/S 대용량#1 회선신설공사 감리용역</t>
  </si>
  <si>
    <t>2023년도 전남지역 사설항로표지 위탁관리용역</t>
  </si>
  <si>
    <t>지반조사용역(안하D/L연계력확보를 위한 선로보강공사)</t>
  </si>
  <si>
    <t>해저케이블 물리탐사용역</t>
  </si>
  <si>
    <t>154kV 덕림-평동 등 3개T/L 수평 추락방지시설 설치 및 로킹너트 취부공사 책임감리용역</t>
  </si>
  <si>
    <t>23~24년 기설선하지 및 철탑 측량용역</t>
  </si>
  <si>
    <t>하남S/S 154kV #2M.Tr 개조공사 감리용역</t>
  </si>
  <si>
    <t>24~25년 직할 무인변전소 (기계)경비용역</t>
  </si>
  <si>
    <t>'23~'24년 직할 관내변전소 청소용역</t>
  </si>
  <si>
    <t xml:space="preserve">154kV 신광주-일곡T/L C/T이설공사 임시선로 경과지 측량용역 </t>
  </si>
  <si>
    <t>154kV 남광주-금천T/L 79~81호 지장이설공사 책임감리용역</t>
  </si>
  <si>
    <t>154KV 신광주-일곡T/L 전력구 지중케이블 설치공사 책임감리용역</t>
  </si>
  <si>
    <t>154kV 계림-승주T/L 106호-S/T 지장이설공사 책임감리용역</t>
  </si>
  <si>
    <t>154kV 남광주 케이블타워 이설공사 책임감리용역</t>
  </si>
  <si>
    <t>23년도 광주전남지역 송배전전력구 정밀안전점검용역</t>
  </si>
  <si>
    <t>154kV 광양-여수TP 지중화공사 실시설계용역</t>
  </si>
  <si>
    <t>154kV 광양-여수TP 지중화공사 건설사업관리용역</t>
  </si>
  <si>
    <t>154kV 남광주C/H이설 전력구공사 건설사업관리용역</t>
  </si>
  <si>
    <t>154kV 남광주C/H이설 전력구공사 폐기물처리용역</t>
  </si>
  <si>
    <t>154kV 삼호-화원 지중T/L 복도체화 건설공사 실시설계용역</t>
  </si>
  <si>
    <t>154kV 삼호-화원 지중T/L 복도체화 건설공사 건설사업관리용역</t>
  </si>
  <si>
    <t>154kV 삼호-화원 지중T/L 복도체화 건설공사 폐기물처리용역</t>
  </si>
  <si>
    <t>진도지사 등 5개소 건축물 내진성능평가 및 보강설계용역</t>
  </si>
  <si>
    <t>구자도발전소 등 4개소 건축물 건전성평가 및 보강설계용역</t>
  </si>
  <si>
    <t>2022년도 동계 배전설비 열화상 진단 용역</t>
  </si>
  <si>
    <t>2023년도 목포지사 저압전주 진단용역</t>
  </si>
  <si>
    <t>압해읍~송공리 익산지방국토관리청 도로확포장 지장전주 감리</t>
  </si>
  <si>
    <t>2023년 목포지사 시내지역 열화상진단 용역</t>
  </si>
  <si>
    <t>2023년 목포지사 도서지역 광학카메라 진단 용역</t>
  </si>
  <si>
    <t>23년 지상기기 정기검사</t>
  </si>
  <si>
    <t>23년 나주지사 고압고객 수전설비 열화상진단 용역</t>
  </si>
  <si>
    <t>23년 저압전주 광학카메라 진단용역</t>
  </si>
  <si>
    <t>23년 특고압전주 초음파 진단용역</t>
  </si>
  <si>
    <t>2023년 배전설비열화상 진단용역</t>
  </si>
  <si>
    <t>23년 저압케이블 누전점검(지중)</t>
  </si>
  <si>
    <t>후산D/L 전선용량 부족선로 연계력 확보를 위한 선로강화공사 감리용역</t>
  </si>
  <si>
    <t>백포D/L 수지상선로 연계력 확보공사 감리용역</t>
  </si>
  <si>
    <t>해남S/S 평호D/L 연계력확보 선로보강공사</t>
  </si>
  <si>
    <t>2023 해남지사 노후저압전주 진단</t>
  </si>
  <si>
    <t>금산신평리 박중규 농(을)50㎾외1건 신규공사 감리용역</t>
  </si>
  <si>
    <t>대서 송림 송류태양광발전소 496kW 연계 감리용역</t>
  </si>
  <si>
    <t>남양면 중산리 중산1호태양광 99kW 외1 연계 감리용역</t>
  </si>
  <si>
    <t>삼호용앙 대불산단관리사업소 지장전주 이설공사 감리용역</t>
  </si>
  <si>
    <t>23년 영암지사 배전설비 광학진단 용역</t>
  </si>
  <si>
    <t>23년 영암지사 배전설비 열화산 진단 용역</t>
  </si>
  <si>
    <t>2023년도 화순지사 배전설비 광학카메라 진단용역</t>
  </si>
  <si>
    <t>광양알루미늄 31MW 2회선 신설공사 감리용역</t>
  </si>
  <si>
    <t>2023년 광양지사 열화상진단 용역</t>
  </si>
  <si>
    <t>2023년 광양지사 광학카메라 진단용역</t>
  </si>
  <si>
    <t>노동면 보성군수 보성강 재해예방 하천정비 지장전주 이설 감리용역</t>
  </si>
  <si>
    <t>복내D/L 대용량 1회선 신설공사 감리용역</t>
  </si>
  <si>
    <t>압해신안군수 고이도진입도로확장 지장전주이설공사 감리</t>
  </si>
  <si>
    <t>강진S/S 금당D/L 대용량 전선규격상향공사 감리용역</t>
  </si>
  <si>
    <t>2023년도 강진지사 배전설비 열화상 진단용역</t>
  </si>
  <si>
    <t>자동전압조정기(SVR) 절연유 교체공사</t>
  </si>
  <si>
    <t>작천면도 101호선 위험도로정비 지장전주 이설공사 감리</t>
  </si>
  <si>
    <t>2023년 담양지사 배전설비 광학카메라 진단 용역</t>
  </si>
  <si>
    <t>2023년 진도지사 배전설비 열화상 진단용역</t>
  </si>
  <si>
    <t>2023년 진도지사 배전설비 초음파 진단용역</t>
  </si>
  <si>
    <t>완도지사</t>
  </si>
  <si>
    <t>2023년 완도지사 배전설비 진단 용역</t>
  </si>
  <si>
    <t>신안지사</t>
  </si>
  <si>
    <t>2023년 조류둥지 순시</t>
  </si>
  <si>
    <t>구례지사</t>
  </si>
  <si>
    <t>2023년 구례지사 배전설비 광학카메라 진단 용역</t>
  </si>
  <si>
    <t>345kV 광양-광양복합 항공장애표지물 성능개선공사 책임감리용역</t>
  </si>
  <si>
    <t>345kV 광양-하동TP 항공장애표지물 성능개선공사 책임감리용역</t>
  </si>
  <si>
    <t>2023년 순천전력지사 관내 변전소 청소 용역</t>
  </si>
  <si>
    <t>2024-25년 순천전력지사 무인변전소 경비용역</t>
  </si>
  <si>
    <t>2024-25년 관내변전소, 배전전력구 소방설비 점검용역 및 보수</t>
  </si>
  <si>
    <t>24~25년 강진전력지사 관내 소방 점검 및 보수 용역</t>
  </si>
  <si>
    <t xml:space="preserve">23년도 강진전력지사 무인변전소 청소용역 </t>
  </si>
  <si>
    <t>24-25년도 강진전력지사 무인변전소 경비용역</t>
  </si>
  <si>
    <t>남창S/S 방화구획재 시공공사</t>
  </si>
  <si>
    <t>남창S/S 폐기물처리 용역</t>
  </si>
  <si>
    <t>2023년 광주전력 추락방지장치 설치공사 책임감리용역</t>
  </si>
  <si>
    <t>2023년 광주전력지사 관내 변전소 청소 용역</t>
  </si>
  <si>
    <t>‘24∼25년 광주전력지사 관내 무인변전소 기계경비용역</t>
  </si>
  <si>
    <t>‘24∼25년 광주전력지사 소방시설 점검 및 보수용역</t>
  </si>
  <si>
    <t>순천지사</t>
  </si>
  <si>
    <t>2023년 순천지사 가공배전설비 광학카메라 진단 용욕</t>
  </si>
  <si>
    <t>2023년 순천지사(3권역) 지산벼압기 활선엘보 분리연결 공사</t>
  </si>
  <si>
    <t>남부건설본부</t>
  </si>
  <si>
    <t>154kV 정촌S/S 토건공사</t>
  </si>
  <si>
    <t>154kV 에코S/S 토건공사</t>
  </si>
  <si>
    <t>부산광역시</t>
  </si>
  <si>
    <t>345kV 함안천연가스 제어동 토건공사</t>
  </si>
  <si>
    <t>대동S/S 배전인출 전력구공사</t>
  </si>
  <si>
    <t>신강서-세산 전력구공사</t>
  </si>
  <si>
    <t>칠산분기 전력구공사</t>
  </si>
  <si>
    <t>신고리 S/Y 연결전력구 전력구공사</t>
  </si>
  <si>
    <t>울산광역시</t>
  </si>
  <si>
    <t>군북-가야 전력구공사</t>
  </si>
  <si>
    <t>대구경북건설지사</t>
  </si>
  <si>
    <t>154kV 서포항S/S 건설공사(종합예방진단시스템 시설공사)</t>
  </si>
  <si>
    <t>154kV 영천S/S ESS 건설공사(주변압기 설치)</t>
  </si>
  <si>
    <t>154kV 영천S/S ESS 건설공사(개폐장치 설치)</t>
  </si>
  <si>
    <t>154kV 서포항분기T/L OPGW 시설공사</t>
  </si>
  <si>
    <t>154kV 서포항S/S 전력통신설비 시설공사</t>
  </si>
  <si>
    <t>154kV 영주S/S ESS 전력통신설비 시설공사</t>
  </si>
  <si>
    <t>154kV 양북분기T/L 건설공사</t>
  </si>
  <si>
    <t>154kV 영주S/S ESS 건설공사(전력케이블 설치)</t>
  </si>
  <si>
    <t>154kV 영천S/S ESS 건설공사(지중케이블 설치)</t>
  </si>
  <si>
    <t>154kV 영천S/S ESS 건설공사(전력케이블 설치)</t>
  </si>
  <si>
    <t>154kV 영천S/S ESS 건설공사(화재확산방지재 설치)</t>
  </si>
  <si>
    <t>154kV 서포항S/S 토건공사(조경)</t>
  </si>
  <si>
    <t>154kV 서포항S/S 건설공사(전력케이블)</t>
  </si>
  <si>
    <t>154kV 서포항S/S 건설공사(화재확산방지재)</t>
  </si>
  <si>
    <t>154kV 영주S/S ESS 건설공사(화재확산방지재 설치)</t>
  </si>
  <si>
    <t>154kV 영천S/S ESS 전력통신설비 시설공사</t>
  </si>
  <si>
    <t>154kV 풍기분기T/L 건설공사</t>
  </si>
  <si>
    <t>154kV 문경분기T/L 건설공사</t>
  </si>
  <si>
    <t>154kV 북다산S/S 토건공사</t>
  </si>
  <si>
    <t>154kV 명곡S/S 토건공사</t>
  </si>
  <si>
    <t>대구광역시</t>
  </si>
  <si>
    <t>154kV 동구지S/S 토건공사</t>
  </si>
  <si>
    <t>154kV 북다산S/S 토건공사(소방설비)</t>
  </si>
  <si>
    <t>154kV 명곡S/S 토건공사(소방설비)</t>
  </si>
  <si>
    <t>154kV 북다산S/S 건설공사(일반도급)</t>
  </si>
  <si>
    <t>154kV 명곡S/S 건설공사(일반도급)</t>
  </si>
  <si>
    <t>154kV 부북S/S 건설공사(개폐장치 설치)</t>
  </si>
  <si>
    <t>154kV 부북S/S ESS 건설공사(개폐장치 설치)</t>
  </si>
  <si>
    <t>154kV 부북S/S ESS 소방설비공사</t>
  </si>
  <si>
    <t>154kV 부북S/S 건설공사(M.Tr 설치)</t>
  </si>
  <si>
    <t>154kV 정촌S/S 건설공사(일반도급)</t>
  </si>
  <si>
    <t>154kV 통영복합 S/Y 건설공사(방화구획재 설치)</t>
  </si>
  <si>
    <t>154kV 통영복합 S/Y 건설공사(전력케이블 설치)</t>
  </si>
  <si>
    <t>154kV 부북S/S ESS 건설공사(M.Tr 설치)</t>
  </si>
  <si>
    <t>154kV 대동S/S 건설공사(개폐장치 설치)</t>
  </si>
  <si>
    <t>154kV 부북S/S 건설공사(전력케이블 설치)</t>
  </si>
  <si>
    <t>154kV 거류개폐소 건설공사(개폐장치 설치)</t>
  </si>
  <si>
    <t>154kV 부북S/S 건설공사(방화구획재 설치)</t>
  </si>
  <si>
    <t>154kV 부북S/S ESS 건설공사(방화구획재 설치)</t>
  </si>
  <si>
    <t>154kV 정촌S/S 건설공사(개폐장치 설치)</t>
  </si>
  <si>
    <t>345kV 함안천연가스 발전소 S/Y 건설공사(일반도급)</t>
  </si>
  <si>
    <t>345kV 함안천연가스 발전소 S/Y 소방설비공사</t>
  </si>
  <si>
    <t>154kV 대동분기 지중T/L 건설사업</t>
  </si>
  <si>
    <t>345kV 신고리 #4 전력구 소방설비공사</t>
  </si>
  <si>
    <t>석계 배전인출 전력구 전기설비 복구공사</t>
  </si>
  <si>
    <t>서포항 배전인출 전력구 전기설비공사</t>
  </si>
  <si>
    <t>서포항 배전인출 전력구 소방설비공사</t>
  </si>
  <si>
    <t xml:space="preserve">정촌 배전인출 전력구 전기설비공사 </t>
  </si>
  <si>
    <t xml:space="preserve">정촌 배전인출 전력구 소방설비공사 </t>
  </si>
  <si>
    <t>대동분기 전력구 전기설비공사</t>
  </si>
  <si>
    <t>대동분기 전력구 소방설비공사</t>
  </si>
  <si>
    <t xml:space="preserve">산하 배전인출 전력구 전기설비공사 </t>
  </si>
  <si>
    <t xml:space="preserve">산하 배전인출 전력구 소방설비공사 </t>
  </si>
  <si>
    <t>부북ESS 구내통신설비 시설공사</t>
  </si>
  <si>
    <t>함양ESS 구내통신설비 시설공사</t>
  </si>
  <si>
    <t>154kV 대동S/S 구내통신설비 시설공사</t>
  </si>
  <si>
    <t>부북S/S 전력통신설비 시설공사</t>
  </si>
  <si>
    <t>통영에코파워 OPGW 시설공사</t>
  </si>
  <si>
    <t>함양ESS 전력통신설비 시설공사</t>
  </si>
  <si>
    <t>통영에코파워 전력통신설비 시설공사</t>
  </si>
  <si>
    <t>154kV 정촌S/S 구내통신설비 시설공사</t>
  </si>
  <si>
    <t>부북ESS 전력통신설비 시설공사</t>
  </si>
  <si>
    <t>154kV 대동분기T/L OPGW 시설공사</t>
  </si>
  <si>
    <t>154kV 정촌분기T/L OPGW 시설공사</t>
  </si>
  <si>
    <t>154kV 대동변전소 조경공사</t>
  </si>
  <si>
    <t>345kV 함안천연가스 제어동 토건공사 설계용역</t>
  </si>
  <si>
    <t>345kV 신달성S/S 토건공사 설계용역</t>
  </si>
  <si>
    <t>154kV 정촌S/S 토건공사 감독권한대행 등 건설사업관리용역</t>
  </si>
  <si>
    <t>345kV 함안천연가스 제어동 토건공사 감독권한대행 등 건설사업관리용역</t>
  </si>
  <si>
    <t>154kV 에코S/S 토건공사 감독권한대행 등 건설사업관리용역</t>
  </si>
  <si>
    <t>함안천연가스S/Y 지반조사용역</t>
  </si>
  <si>
    <t>삼천포천연가스S/Y 지반조사용역</t>
  </si>
  <si>
    <t>신항분기 전력구공사 설계용역</t>
  </si>
  <si>
    <t>동해안 변환소 전력구공사 설계용역</t>
  </si>
  <si>
    <t>함안천연가스S/Y 변전기초 실시설계용역</t>
  </si>
  <si>
    <t>삼천포천연가스S/Y 변전기초 실시설계용역</t>
  </si>
  <si>
    <t>북다산S/S 토목공사 실시설계용역</t>
  </si>
  <si>
    <t>풍천S/S 토목공사 실시설계용역</t>
  </si>
  <si>
    <t>성주#2S/S 토목공사 실시설계용역</t>
  </si>
  <si>
    <t>과학분기 전력구공사 설계용역</t>
  </si>
  <si>
    <t>진량분기 전력구공사 설계용역</t>
  </si>
  <si>
    <t>논공-상인 전력구공사 설계용역</t>
  </si>
  <si>
    <t>신달성S/S 토목공사 실시설계용역</t>
  </si>
  <si>
    <t>154kV 부북ESS 소방설비 감리용역(상주)</t>
  </si>
  <si>
    <t>154kV 정촌S/S 소방설비 감리용역</t>
  </si>
  <si>
    <t>345kV 함안천연가스 발전소 S/Y 건설공사 책임감리용역</t>
  </si>
  <si>
    <t>345kV 함안천연가스 발전소 S/Y 소방설비공사 감리용역</t>
  </si>
  <si>
    <t>154kV 대동분기T/L 건설사업 책임감리용역</t>
  </si>
  <si>
    <t>154kV 기장-장안T/L 건설공사 책임감리용역</t>
  </si>
  <si>
    <t>154kV 내곡(북면)분기T/L 전력영향평가 용역</t>
  </si>
  <si>
    <t>전력구 부대설비공사 설계용역(대동,정촌,산하)</t>
  </si>
  <si>
    <t>석계 배전인출 전력구 전기설비공사 감리용역</t>
  </si>
  <si>
    <t>서포항 배전인출 전력구 전기설비공사 감리용역</t>
  </si>
  <si>
    <t>서포항 배전인출 전력구 소방설비공사 감리용역</t>
  </si>
  <si>
    <t>154kV 대동분기 지중T/L 건설사업 책임감리용역</t>
  </si>
  <si>
    <t>정촌 배전인출 전력구 전기설비공사 감리용역</t>
  </si>
  <si>
    <t>정촌 배전인출 전력구 소방설비공사 감리용역</t>
  </si>
  <si>
    <t>154kV 석계분기T/L 건설사업 책임감리용역</t>
  </si>
  <si>
    <t>대동분기 전력구 전기설비공사 감리용역</t>
  </si>
  <si>
    <t>대동분기 전력구 소방설비공사 감리용역</t>
  </si>
  <si>
    <t>산하 배전인출 전력구 전기설비공사 감리용역</t>
  </si>
  <si>
    <t>산하 배전인출 전력구 소방설비공사 감리용역</t>
  </si>
  <si>
    <t xml:space="preserve">남부건설본부 </t>
  </si>
  <si>
    <t xml:space="preserve">다가가는 소통 쉼터(345kV달성S/S 및 T/L 건설) </t>
  </si>
  <si>
    <t>대동S/S 배전인출 전력구공사 건설사업관리용역</t>
  </si>
  <si>
    <t>대동S/S 배전인출 전력구공사 건설폐기물처리용역</t>
  </si>
  <si>
    <t>대저-어방 1차 전력구공사 건설사업관리용역</t>
  </si>
  <si>
    <t>대저-어방 1차 전력구공사 건설폐기물처리용역</t>
  </si>
  <si>
    <t>대저-어방 1차 전력구공사 착공후 지하안전조사용역</t>
  </si>
  <si>
    <t>착공후 지하안전조사용역(신고리 S/Y 연결전력구 등 4개 공사)</t>
  </si>
  <si>
    <t>신고리 S/Y 연결전력구 전력구공사 건설사업관리용역</t>
  </si>
  <si>
    <t>신고리 S/Y 연결전력구 전력구공사 건설폐기물처리용역</t>
  </si>
  <si>
    <t>군북-가야 전력구공사 건설사업관리용역</t>
  </si>
  <si>
    <t>군북-가야 전력구공사 건설폐기물처리용역</t>
  </si>
  <si>
    <t>신강서-세산 전력구공사 건설사업관리용역</t>
  </si>
  <si>
    <t>신강서-세산 전력구공사 건설폐기물처리용역</t>
  </si>
  <si>
    <t>칠산분기 전력구공사 건설사업관리용역</t>
  </si>
  <si>
    <t>칠산분기 전력구공사 건설폐기물처리용역</t>
  </si>
  <si>
    <t>345kV 함안 천연가스발전소 송전용접속설비 공사 실시설계 용역</t>
  </si>
  <si>
    <t>사업장 자율안전진단 위탁용역</t>
  </si>
  <si>
    <t>154kV 양북분기T/L 건설공사 책임감리용역</t>
  </si>
  <si>
    <t>154kV 풍기분기T/L 건설공사 책임감리용역</t>
  </si>
  <si>
    <t>154kV 문경분기T/L 건설공사 책임감리용역</t>
  </si>
  <si>
    <t>154kV 공당분기T/L 경과지 설계용역</t>
  </si>
  <si>
    <t>154kV 영양변전소 소규모재해영향평가 용역</t>
  </si>
  <si>
    <t>154kV 영양변전소 환경에 관한 검토서 작성용역</t>
  </si>
  <si>
    <t>154kV 상운변전소 및 송전선로 소규모재해영향평가 용역</t>
  </si>
  <si>
    <t>154kV 상운변전소 및 송전선로 소규모환경영향평가 용역</t>
  </si>
  <si>
    <t>154kV 청리-영동 송전선로 소규모재해영향평가 용역</t>
  </si>
  <si>
    <t>154kV 청리-영동 송전선로 소규모환경영향평가 용역</t>
  </si>
  <si>
    <t xml:space="preserve">154kV 고령-명곡 T/L 소규모재해영향평가 용역 </t>
  </si>
  <si>
    <t xml:space="preserve">154kV 고령-명곡 T/L 소규모환경영향평가 용역 </t>
  </si>
  <si>
    <t>154kV 성주#2 s/s 환경에 관한 검토서 작성 용역</t>
  </si>
  <si>
    <t>154kV 풍천-안동복합 전력구공사(2차) 폐기물처리용역</t>
  </si>
  <si>
    <t>154kV 북다산S/S 토건공사 감독권한대행 건설사업관리용역</t>
  </si>
  <si>
    <t>154kV 명곡S/S 토건공사 감독권한대행 건설사업관리용역</t>
  </si>
  <si>
    <t>154kV 동구지S/S 토건공사 감독권한대행 건설사업관리용역</t>
  </si>
  <si>
    <t>154kV 북다산S/S 건설공사 책임감리용역</t>
  </si>
  <si>
    <t>154kV 명곡S/S 건설공사 책임감리용역</t>
  </si>
  <si>
    <t>남서울본부</t>
  </si>
  <si>
    <t>강서양천지사</t>
  </si>
  <si>
    <t>마곡 마이스 CP4 35MW 신규공급</t>
  </si>
  <si>
    <t>마곡 마이스 CP1 27MW 신규공급</t>
  </si>
  <si>
    <t>마곡 마이스 CP2 13.75MW 신규공급</t>
  </si>
  <si>
    <t>마곡 마이스 CP3-2 13.4MW 신규공급</t>
  </si>
  <si>
    <t>마곡동770 LG전자 DP2 2차 12MW (주,예비)</t>
  </si>
  <si>
    <t>강서S/S 신설에 따른 4회선 인출공사</t>
  </si>
  <si>
    <t>마곡동 서울주택도시공사 지상변압기, 지상개폐기 이설 지장이설</t>
  </si>
  <si>
    <t>배전맨홀 점검공사(오수처리장비)</t>
  </si>
  <si>
    <t>관악동작지사</t>
  </si>
  <si>
    <t>은로초등학교 통학로 지중화공사</t>
  </si>
  <si>
    <t>신림2재정비촉진구역 지장전주 이설공사</t>
  </si>
  <si>
    <t>노량진8재정비촉진지구 지장전주이설</t>
  </si>
  <si>
    <t>흑석동 흑석9재정비촉진구역 지장전주 이설공사</t>
  </si>
  <si>
    <t>강동송파지사</t>
  </si>
  <si>
    <t>둔촌주공아파트 주택재건축 지향성압입공사</t>
  </si>
  <si>
    <t>둔촌주공아파트 주택재건축 주택용 1250kW 신규</t>
  </si>
  <si>
    <t>2023년 강동송파지사 수급지점 개폐기 조작공사</t>
  </si>
  <si>
    <t>고덕동강동피에프브이 8,500kw 신규</t>
  </si>
  <si>
    <t>구로금천지사</t>
  </si>
  <si>
    <t>가산동 459-6 에이스건설㈜ 지중화</t>
  </si>
  <si>
    <t>가산동60-9 코리아신탁 지중화공사</t>
  </si>
  <si>
    <t>가산동219-8 비전파크(유) 지중화공사</t>
  </si>
  <si>
    <t>가산동 일우상사 상시전력 40MW 신설 압입공사</t>
  </si>
  <si>
    <t>가산동60-49 ㈜가산웰스홀딩스 지중화공사</t>
  </si>
  <si>
    <t>강남지사</t>
  </si>
  <si>
    <t>삼성동탄광역급행철도(GTX-A) 주예비 12,000㎾ 신설</t>
  </si>
  <si>
    <t>대치S/S 용량부족 해소 선로확충공사</t>
  </si>
  <si>
    <t>역포D/L 수지상선로 연계력확보 선로강화공사</t>
  </si>
  <si>
    <t>2023년 지중 저압 회선 탐사 공사</t>
  </si>
  <si>
    <t>2023년 입상점 회선 탐사 공사</t>
  </si>
  <si>
    <t xml:space="preserve">2023년 과부하 변압기 해소공사 </t>
  </si>
  <si>
    <t xml:space="preserve">2023년 노후 변압기 교체공사 </t>
  </si>
  <si>
    <t>2023년 PCBS교체공사</t>
  </si>
  <si>
    <t>서초지사</t>
  </si>
  <si>
    <t>신반포로19길(덜위치칼리지) 지중화공사</t>
  </si>
  <si>
    <t>반포대로47길(싸리재공원) 지중화공사</t>
  </si>
  <si>
    <t>지상변압기 활선 엘보 분리 연결 공사</t>
  </si>
  <si>
    <t>배전맨홀 점검공사</t>
  </si>
  <si>
    <t>영등포전력지사</t>
  </si>
  <si>
    <t>24-25년 지중송전 협력회사 총액공사</t>
  </si>
  <si>
    <t>24-25년도 전력구 운영시스템 위탁점검 및 정비공사</t>
  </si>
  <si>
    <t>'24-'25년 가공송전 협력회사 총액공사</t>
  </si>
  <si>
    <t>양천S/S 종합예방진단시스템 설치공사(자재/설치조건부)</t>
  </si>
  <si>
    <t>2023년 영등포P/O 170kV GIS 정밀점검공사</t>
  </si>
  <si>
    <t>2023년 영등포P/O 154kV M.Tr 정밀점검공사</t>
  </si>
  <si>
    <t>2023년 영등포P/O 154kV M.Tr 보통점검공사</t>
  </si>
  <si>
    <t>동서울전력지사</t>
  </si>
  <si>
    <t>23~24년도 동서울전력지사 가공송전협력회사 총액공사</t>
  </si>
  <si>
    <t>154kV 염곡-개포#1T/L 누유개소 정비공사</t>
  </si>
  <si>
    <t>국가계약법시행령 제26조 1항 2호 바목</t>
  </si>
  <si>
    <t>154kV 염곡-개포#2T/L 누유개소 정비공사</t>
  </si>
  <si>
    <t>국가계약법시행령 제26조 1항 1호 가목</t>
  </si>
  <si>
    <t>154kV 염곡-개포T/L 개포S/S 인출구간 선종교체공사</t>
  </si>
  <si>
    <t>2022년 동서울전력지사 154kV 주변압기 및 OLTC 정밀점검</t>
  </si>
  <si>
    <t>2022년 동서울전력지사 170kV GIS 정밀점검</t>
  </si>
  <si>
    <t>2022년 동서울전력지사 362kV GIS 정밀점검</t>
  </si>
  <si>
    <t>LS제 25.8kV GIS 메커니즘부 부품교체공사</t>
  </si>
  <si>
    <t>현대제 25.8kV GIS 메커니즘부 부품교체공사</t>
  </si>
  <si>
    <t>효성제 25.8kV GIS 메커니즘부 부품교체공사</t>
  </si>
  <si>
    <t>동서울S/S SVC 보통점검</t>
  </si>
  <si>
    <t>23-24년도 동서울전력지사 변전협력회사 총액공사</t>
  </si>
  <si>
    <t>강남전력지사</t>
  </si>
  <si>
    <t>2023년 강남전력지사 170kV GIS 정밀점검</t>
  </si>
  <si>
    <t>2023년 강남전력지사 154kV 주변압기 정밀점검</t>
  </si>
  <si>
    <t>2023년 강남전력지사 362kV GIS 정밀점검</t>
  </si>
  <si>
    <t>24~25년 강남전력지사 변전협력회사 총액공사</t>
  </si>
  <si>
    <t>신양재-개포 등 2개 T/L EBG 해체점검</t>
  </si>
  <si>
    <t>신성남-신양재T/L 과학화 장비 설치 보강 공사</t>
  </si>
  <si>
    <t>24-25년 지중송전 정비회사 총액공사</t>
  </si>
  <si>
    <t>24-25년 전력구 운영시스템 정밀점검 및 보수 공사</t>
  </si>
  <si>
    <t xml:space="preserve">문래사옥 옥상방수 보수공사 </t>
  </si>
  <si>
    <t>국회대로 북측 지중화공사 본공사</t>
  </si>
  <si>
    <t>국회대로 북측 지중화공사 도통시험공사</t>
  </si>
  <si>
    <t>경인로(도림교) 지중화공사 본공사</t>
  </si>
  <si>
    <t>경인로(도림교) 지중화공사 도통시험공사</t>
  </si>
  <si>
    <t>당산로(당서초) 그린뉴딜 지중화 본공사</t>
  </si>
  <si>
    <t>당산로(당서초) 그린뉴딜 지중화 도통시험공사</t>
  </si>
  <si>
    <t>가마산로 지중화공사 본공사</t>
  </si>
  <si>
    <t>가마산로 지중화공사 도통시험공사</t>
  </si>
  <si>
    <t>도림로 지중화공사</t>
  </si>
  <si>
    <t>도림로 지중화공사 도통시험공사</t>
  </si>
  <si>
    <t>강서로 지중화공사 본공사</t>
  </si>
  <si>
    <t>강서로 지중화공사 도통시험공사</t>
  </si>
  <si>
    <t>남부순환로(신림역) 지중화공사 본공사</t>
  </si>
  <si>
    <t>남부순환로(신림역) 지중화공사 도통시험공사</t>
  </si>
  <si>
    <t>목동로 지중화공사 본공사</t>
  </si>
  <si>
    <t>목동로 지중화공사 도통시험공사</t>
  </si>
  <si>
    <t>상도로 지중화공사 본공사</t>
  </si>
  <si>
    <t>상도로 지중화공사 도통시험공사</t>
  </si>
  <si>
    <t>고덕로 지중화공사 본공사</t>
  </si>
  <si>
    <t>고덕로 지중화공사 도통시험공사</t>
  </si>
  <si>
    <t>암사동 지중화공사 본공사</t>
  </si>
  <si>
    <t>암사동 지중화공사 도통시험공사</t>
  </si>
  <si>
    <t>한국수출(서울디지털)1구간 지중화공사 본공사</t>
  </si>
  <si>
    <t>한국수출(서울디지털)1구간 지중화공사 도통시험공사</t>
  </si>
  <si>
    <t>거여동 거마로 지중화공사 본공사</t>
  </si>
  <si>
    <t>거여동 거마로 지중화공사 도통시험공사</t>
  </si>
  <si>
    <t>한국수출(서울디지털)2구간 지중화공사 본공사</t>
  </si>
  <si>
    <t>한국수출(서울디지털)2구간 지중화공사 도통시험공사</t>
  </si>
  <si>
    <t>독산로 정심단지 지중화공사 본공사</t>
  </si>
  <si>
    <t>독산로 정심단지 지중화공사 도통시험공사</t>
  </si>
  <si>
    <t>신도림로(신미림초교) 지중화공사 본공사</t>
  </si>
  <si>
    <t>신도림로(신미림초교) 지중화공사 도통시험공사</t>
  </si>
  <si>
    <t>신도림로(신도림중교) 지중화공사 본공사</t>
  </si>
  <si>
    <t>신도림로(신도림중교) 지중화공사 도통시험공사</t>
  </si>
  <si>
    <t>도곡로 3구간 지중화공사 본공사</t>
  </si>
  <si>
    <t>도곡로 3구간 지중화공사 도통시험공사</t>
  </si>
  <si>
    <t>명달로(상문고) 지중화공사</t>
  </si>
  <si>
    <t>명달로(상문고) 지중화공사 도통시험공사</t>
  </si>
  <si>
    <t>바우뫼로(양재천길) 지중화공사 본공사</t>
  </si>
  <si>
    <t>바우뫼로(양재천길) 지중화공사 도통시험공사</t>
  </si>
  <si>
    <t>사임당로(서이초 통학로) 지중화공사 본공사</t>
  </si>
  <si>
    <t>사임당로(서이초 통학로) 지중화공사 도통시험공사</t>
  </si>
  <si>
    <t>서초중앙로 지중화공사 본공사</t>
  </si>
  <si>
    <t>서초중앙로 지중화공사 도통시험공사</t>
  </si>
  <si>
    <t>과천 문원 청계마을 지중화공사 본공사</t>
  </si>
  <si>
    <t>과천 문원 청계마을 지중화공사 도통시험공사</t>
  </si>
  <si>
    <t xml:space="preserve">2023년 DAS 단말장치 설치 및 연동시험 위탁공사 </t>
  </si>
  <si>
    <t>국가계약법시행령 제26조 1항 2호 (단독,제작사설치)</t>
  </si>
  <si>
    <t>22년 남서울본부 배전공가 순시위탁공사</t>
  </si>
  <si>
    <t>2023년 지상변압기 활선엘보 분리·연결공사(직할)</t>
  </si>
  <si>
    <t>2023년 남서울본부 직할 배전맨홀 점검공사</t>
  </si>
  <si>
    <t>여의사옥 전관방송 음향설비 성능개선 공사</t>
  </si>
  <si>
    <t>CCTV 교체 공사</t>
  </si>
  <si>
    <t>위례3공구 배전계통 자가광케이블 시설공사</t>
  </si>
  <si>
    <t>'23년도 배전계통 자가광케이블 시설공사</t>
  </si>
  <si>
    <t>수서역세권 배전계통 자가광케이블 시설공사</t>
  </si>
  <si>
    <t>실효계기 교체개소 저압AMI 통신망 보강공사</t>
  </si>
  <si>
    <t>2023년 기 구축 저압AMI 통신망 보강공사</t>
  </si>
  <si>
    <t>154kV 동서울-송파,가락T/L 지중화 관련 운영시스템공사</t>
  </si>
  <si>
    <t>154kV 사당-신림T/L 사당S/S 인출구간 선종교체공사</t>
  </si>
  <si>
    <t>개포-신양재, 도곡T/L 운영시스템 공사</t>
  </si>
  <si>
    <t>154kV 동서울-강동 등 3T/L 전력구 운영시스템 설치공사</t>
  </si>
  <si>
    <t>영동대로 개발 지장 송전선로 이설(지중송전, 운영시스템공사)</t>
  </si>
  <si>
    <t>'24-'25 남서울본부 직할 지중송전 협력회사 총액공사</t>
  </si>
  <si>
    <t>24~'25년 남서울본부 전력구 운영시스템 위탁정비공사</t>
  </si>
  <si>
    <t>남서울 직할 170kV GIS 정밀점검공사</t>
  </si>
  <si>
    <t>신양재S/S #3냉각탑 교체 공사</t>
  </si>
  <si>
    <t>수냉각용 MCC배전반 교체 공사</t>
  </si>
  <si>
    <t>23년도 남서울 관내 변전소 소방설비 보강공사</t>
  </si>
  <si>
    <t>풍납S/S 154kV 강동-풍납T/L EBG 위치조정공사</t>
  </si>
  <si>
    <t>154kV 탄천-대치T/L 지장이설공사</t>
  </si>
  <si>
    <t>154kV 탄천-선릉T/L 지장이설공사</t>
  </si>
  <si>
    <t>154kV 탄천-선릉T/L 전력구 전기설비공사</t>
  </si>
  <si>
    <t>154kV 탄천-선릉T/L 전력구 소방설비공사</t>
  </si>
  <si>
    <t>154kV 대방-신길T/L 지장이설공사</t>
  </si>
  <si>
    <t>154kV 대방-독산T/L 지장이설공사</t>
  </si>
  <si>
    <t>154kV 대방-독산T/L 전력구 전기설비공사</t>
  </si>
  <si>
    <t>154kV 대방-독산T/L 전력구 소방설비공사</t>
  </si>
  <si>
    <t>154kV 이수S/S 가스변압기 교체공사(전문)</t>
  </si>
  <si>
    <t>154kV 이수S/S 가스변압기 교체공사(일반)</t>
  </si>
  <si>
    <t>154kV 이수S/S 가스변압기 전력케이블 교체공사</t>
  </si>
  <si>
    <t>광명S/S #4M.Tr 설치공사</t>
  </si>
  <si>
    <t>광명S/S #4M.Tr 증설공사</t>
  </si>
  <si>
    <t>광명S/S #4M.Tr용 GIS 설치공사</t>
  </si>
  <si>
    <t>광명S/S #4M.Tr 전력케이블 설치공사</t>
  </si>
  <si>
    <t>154kV 노량진S/S #4M.Tr 증설공사(일반)</t>
  </si>
  <si>
    <t>154kV 노량진S/S #4M.Tr 설치공사(전문)</t>
  </si>
  <si>
    <t>154kV 노량진S/S #4M.Tr 개폐장치 설치공사(전문)</t>
  </si>
  <si>
    <t>154kV 노량진S/S #4M.Tr 1차 전력케이블 설치공사</t>
  </si>
  <si>
    <t>154kV 노량진S/S #4M.Tr 전력케이블 설치공사</t>
  </si>
  <si>
    <t>154kV 영오S/S #3M.Tr 증설공사(변압기 전문)</t>
  </si>
  <si>
    <t>154kV 영오S/S #3M.Tr 증설공사(일반)</t>
  </si>
  <si>
    <t>154kV 영오S/S #3M.Tr 증설공사(전력케이블)</t>
  </si>
  <si>
    <t>154kV 영오S/S #3M.Tr 증설공사(GIS 전문)</t>
  </si>
  <si>
    <t>345kV 신광명S/S #1,2Sh.R 설치공사(변압기 전문)</t>
  </si>
  <si>
    <t>345kV 신광명S/S #1,2Sh.R 설치공사(일반)</t>
  </si>
  <si>
    <t>154kV 독산S/S 가스변압기 교체공사(전문)</t>
  </si>
  <si>
    <t>154kV 독산S/S 가스변압기 교체공사(일반)</t>
  </si>
  <si>
    <t>154kV 독산S/S 가스변압기 전력케이블 교체공사</t>
  </si>
  <si>
    <t>154kV 영오S/S #1,2M.Tr 교체공사(변압기 전문)</t>
  </si>
  <si>
    <t>154kV 영오S/S #1,2M.Tr 교체공사(전력케이블)</t>
  </si>
  <si>
    <t>풍납S/S 장기사용 154kV GIS 교체공사(일반)</t>
  </si>
  <si>
    <t>풍납S/S 장기사용 154kV GIS 교체공사(전문)</t>
  </si>
  <si>
    <t>신사S/S 23kV 장기사용 GIS 교체공사(전문)</t>
  </si>
  <si>
    <t>신사S/S 23kV 장기사용 GIS 교체공사(일반)</t>
  </si>
  <si>
    <t>신사S/S 23kV Cable Plug 접속공사</t>
  </si>
  <si>
    <t>345kV 동서울S/S 화재확산방지재 설치공사</t>
  </si>
  <si>
    <t>양재대로 지하차도 건설관련 개포전력구 지장 광케이블 이설공사</t>
  </si>
  <si>
    <t>초고속 광통신망 인프라 보강</t>
  </si>
  <si>
    <t>345kV 서서울-신광명T/L 안전이격거리 확보관련 OPGW 이설 공사</t>
  </si>
  <si>
    <t>2023년 무인보안시스템 교체공사</t>
  </si>
  <si>
    <t>영동대로 지하공간 복합개발 지장송전설비 이설공사</t>
  </si>
  <si>
    <t>신림-봉천 터널도로공사 지장송전선로 이설공사</t>
  </si>
  <si>
    <t>목감천 저류지 설치 지장송전선로 이설공사</t>
  </si>
  <si>
    <t>세종포천고속도로 지장관련 철탑변경관련 OPGW 이설공사</t>
  </si>
  <si>
    <t>2023년도 송전전력구 보수공사</t>
  </si>
  <si>
    <t>2023년도 관내 조경수목관리공사</t>
  </si>
  <si>
    <t>양평변전소 구내도로 포장보수공사</t>
  </si>
  <si>
    <t>영등포전력지사 사옥 외벽 도장공사</t>
  </si>
  <si>
    <t>관내 변전소 옥상방수공사</t>
  </si>
  <si>
    <t>노량진변전소 외관 리모델링공사</t>
  </si>
  <si>
    <t>관내 변전소 석면자재 교체공사</t>
  </si>
  <si>
    <t>관내 변전소 정문 교체공사</t>
  </si>
  <si>
    <t>관내 변전소 여자화장실 조성공사</t>
  </si>
  <si>
    <t>마곡 마이스 CP4 35MW 신규공급 감리용역</t>
  </si>
  <si>
    <t>마곡 마이스 CP1 27MW 신규공급 감리용역</t>
  </si>
  <si>
    <t>마곡 마이스 CP2 13.75MW 신규공급 감리용역</t>
  </si>
  <si>
    <t>마곡 마이스 CP3-2 13.4MW 신규공급 감리용역</t>
  </si>
  <si>
    <t>마곡동770 LG전자 DP2 2차 12MW (주,예비) 감리용역</t>
  </si>
  <si>
    <t>강서S/S 신설에 따른 4회선 인출공사 감리용역</t>
  </si>
  <si>
    <t>마곡동770 LG전자 DP2 2차 12MW (주,예비) 폐기물처리용역</t>
  </si>
  <si>
    <t>마곡동770 LG전자 DP2 2차 12MW (주,예비) 위치탐사용역</t>
  </si>
  <si>
    <t>마곡동 서울주택도시공사 지상변압기, 지상개폐기 이설 지장이설 감리</t>
  </si>
  <si>
    <t>2023년 지상기기 열화상 진단 용역</t>
  </si>
  <si>
    <t>2023년 지상개폐기 PD 진단 용역</t>
  </si>
  <si>
    <t>VLF 진단 용역</t>
  </si>
  <si>
    <t>지중 저압설비(지상변압기, 저압입상점) 일제점검</t>
  </si>
  <si>
    <t>은로초등학교 통학로 지중화공사 감리</t>
  </si>
  <si>
    <t>은로초등학교 통학로 지중화공사 폐기물</t>
  </si>
  <si>
    <t>은로초등학교 통학로 지중화공사 위치탐사</t>
  </si>
  <si>
    <t>은로초등학교 통학로 지중화공사 VLF</t>
  </si>
  <si>
    <t>은로초등학교 통학로 지중화공사 도통시험</t>
  </si>
  <si>
    <t>신림2재정비촉진구역 지장전주 이설공사 감리용역</t>
  </si>
  <si>
    <t>노량진8재정비촉진지구 지장전주이설 감리용역</t>
  </si>
  <si>
    <t>흑석동 흑석9재정비촉진구역 지장전주이설공사 감리용역</t>
  </si>
  <si>
    <t>2023년 배전설비 위치탐사 용역</t>
  </si>
  <si>
    <t>둔촌주공아파트 주택재건축 지향성압입공사 감리용역</t>
  </si>
  <si>
    <t>2023년 강동송파지사 지상변압기 절연유 가스분석 용역</t>
  </si>
  <si>
    <t>2023년 강동송파지사 지상변압기 퓨란진단 용역</t>
  </si>
  <si>
    <t>2023년 지중케이블 VLF 진단</t>
  </si>
  <si>
    <t>2023년 강동송파지사 지상개폐기 PD 진단</t>
  </si>
  <si>
    <t>2023년 강동송파지사 지상기기 열화상 진단</t>
  </si>
  <si>
    <t>23년도 강동송파 배전맨홀 점검공사</t>
  </si>
  <si>
    <t>2023년 수전설비 열화상진단 용역 (강동송파)</t>
  </si>
  <si>
    <t>고덕동강동피에프브이 8,500kw 신규 감리용역</t>
  </si>
  <si>
    <t>가산동 459-6 에이스건설㈜ 지중화 감리용역</t>
  </si>
  <si>
    <t>가산동60-9 코리아신탁 지중화공사 감리용역</t>
  </si>
  <si>
    <t>가산동219-8 비전파크(유) 지중화공사 감리용역</t>
  </si>
  <si>
    <t>가산동60-49 ㈜가산웰스홀딩스 지중화공사 감리용역</t>
  </si>
  <si>
    <t>2023년 배전 맨홀 점검공사(외부맨홀 점검장비)</t>
  </si>
  <si>
    <t>2023년 배전맨홀 점검공사(오수처리장비)</t>
  </si>
  <si>
    <t>2023년 지상변압기 활선 엘보 분리 연결 공사</t>
  </si>
  <si>
    <t>2023년 노후 지중케이블 VLF진단 용역</t>
  </si>
  <si>
    <t>고척동 148 고척제4주택재개발 가공전주 지장이설 감리</t>
  </si>
  <si>
    <t>2023년도 고압고객 수전설비 열화상진단 용역</t>
  </si>
  <si>
    <t>개포주공1단지 신규공사 위치탐사용역</t>
  </si>
  <si>
    <t>개포주공1단지 신규공사 도통시험</t>
  </si>
  <si>
    <t>삼성동탄광역급행철도(GTX-A) 주예비 12,000㎾ 신설 감리용역</t>
  </si>
  <si>
    <t>삼성동탄광역급행철도(GTX-A) 주예비 12,000㎾ 신설 위치탐사용역</t>
  </si>
  <si>
    <t>삼성동탄광역급행철도(GTX-A) 주예비 12,000㎾ 신설 VLF 용역</t>
  </si>
  <si>
    <t>삼성동탄광역급행철도(GTX-A) 주예비 12,000㎾ 신설 도통시험</t>
  </si>
  <si>
    <t>대치S/S 용량부족 해소 선로확충공사 감리용역</t>
  </si>
  <si>
    <t>대치S/S 용량부족 해소 선로확충공사 VLF 용역</t>
  </si>
  <si>
    <t>역포D/L 수지상선로 연계력확보 선로강화공사 감리용역</t>
  </si>
  <si>
    <t>역포D/L 수지상선로 연계력확보 선로강화공사 VLF 용역</t>
  </si>
  <si>
    <t>23년도 지중케이블 VLF 진단용역</t>
  </si>
  <si>
    <t>23년도 수동형보호기기 점검용역</t>
  </si>
  <si>
    <t>2023년 강남지사 통합 위치탐사용역 시행</t>
  </si>
  <si>
    <t>고압고객 수전설비 열화상 진단 용역</t>
  </si>
  <si>
    <t>지상변압기 퓨란진단</t>
  </si>
  <si>
    <t>지중케이블 VLF 진단용역</t>
  </si>
  <si>
    <t>관내 지상기기 열화상 진단용역</t>
  </si>
  <si>
    <t>2024-2025년 전력구 소방설비 점검 및 보수용역</t>
  </si>
  <si>
    <t>'24-'25년 가공송전 협력회사 총액공사 책임감리용역</t>
  </si>
  <si>
    <t>2024년도 영등포전력지사 관내변전소 청소용역</t>
  </si>
  <si>
    <t>23~24년도 동서울전력지사 가공협력회사 총액공사 책임감리용역</t>
  </si>
  <si>
    <t>2024~2025년 동서울전력지사 관내변전소 소방설비 점검용역</t>
  </si>
  <si>
    <t>2023년도 동서울전력지사 관내변전소 청소용역</t>
  </si>
  <si>
    <t>2024년 강남전력지사 승강기 점검용역</t>
  </si>
  <si>
    <t>2023년 강남전력지사 관내변전소 청소용역</t>
  </si>
  <si>
    <t>고객지원부</t>
  </si>
  <si>
    <t>2024 청구서 운송용역</t>
  </si>
  <si>
    <t>국회대로 북측 지중화공사 감리용역</t>
  </si>
  <si>
    <t>국회대로 북측 지중화공사 위치탐사</t>
  </si>
  <si>
    <t>국회대로 북측 지중화공사 VLF진단</t>
  </si>
  <si>
    <t>국회대로 북측 지중화공사 폐기물</t>
  </si>
  <si>
    <t>경인로(도림교) 지중화공사 감리용역</t>
  </si>
  <si>
    <t>경인로(도림교) 지중화공사 위치탐사</t>
  </si>
  <si>
    <t>경인로(도림교) 지중화공사 VLF진단</t>
  </si>
  <si>
    <t>경인로(도림교) 지중화공사 폐기물</t>
  </si>
  <si>
    <t>당산로(당서초) 지중화공사 감리용역</t>
  </si>
  <si>
    <t>당산로(당서초) 지중화공사 위치탐사</t>
  </si>
  <si>
    <t>당산로(당서초) 지중화공사 VLF진단</t>
  </si>
  <si>
    <t>당산로(당서초) 지중화공사 폐기물</t>
  </si>
  <si>
    <t>가마산로 지중화공사 감리용역</t>
  </si>
  <si>
    <t>가마산로 지중화공사 위치탐사</t>
  </si>
  <si>
    <t>가마산로 지중화공사 VLF진단</t>
  </si>
  <si>
    <t>가마산로 지중화공사 폐기물</t>
  </si>
  <si>
    <t>강서로 지중화공사 감리용역</t>
  </si>
  <si>
    <t>강서로 지중화공사 위치탐사</t>
  </si>
  <si>
    <t>강서로 지중화공사 VLF진단</t>
  </si>
  <si>
    <t>강서로 지중화공사 폐기물</t>
  </si>
  <si>
    <t>도림로 지중화공사 감리용역</t>
  </si>
  <si>
    <t>도림로 지중화공사 위치탐사</t>
  </si>
  <si>
    <t>도림로 지중화공사 VLF진단</t>
  </si>
  <si>
    <t>도림로 지중화공사 폐기물</t>
  </si>
  <si>
    <t>남부순환로(신림역) 지중화공사 감리용역</t>
  </si>
  <si>
    <t>남부순환로(신림역) 지중화공사 위치탐사</t>
  </si>
  <si>
    <t>남부순환로(신림역) 지중화공사 VLF진단</t>
  </si>
  <si>
    <t>남부순환로(신림역) 지중화공사 폐기물</t>
  </si>
  <si>
    <t>목동로 지중화공사 감리용역</t>
  </si>
  <si>
    <t>목동로 지중화공사 위치탐사</t>
  </si>
  <si>
    <t xml:space="preserve">목동로 지중화공사 VLF진단 </t>
  </si>
  <si>
    <t>목동로 지중화공사 폐기물</t>
  </si>
  <si>
    <t>상도로 지중화공사 감리용역</t>
  </si>
  <si>
    <t>상도로 지중화공사 위치탐사</t>
  </si>
  <si>
    <t>상도로 지중화공사 VLF진단</t>
  </si>
  <si>
    <t>상도로 지중화공사 폐기물</t>
  </si>
  <si>
    <t>고덕로 지중화공사 감리용역</t>
  </si>
  <si>
    <t>고덕로 지중화공사 위치탐사</t>
  </si>
  <si>
    <t>고덕로 지중화공사 VLF진단</t>
  </si>
  <si>
    <t>고덕로 지중화공사 폐기물</t>
  </si>
  <si>
    <t>암사동 지중화공사 감리용역</t>
  </si>
  <si>
    <t>암사동 지중화공사 위치탐사</t>
  </si>
  <si>
    <t>암사동 지중화공사 VLF진단</t>
  </si>
  <si>
    <t>암사동 지중화공사 폐기물</t>
  </si>
  <si>
    <t>한국수출(서울디지털)1구간 지중화공사 감리용역</t>
  </si>
  <si>
    <t>한국수출(서울디지털)1구간 지중화공사 위치탐사</t>
  </si>
  <si>
    <t>한국수출(서울디지털)1구간 지중화공사 VLF진단</t>
  </si>
  <si>
    <t>한국수출(서울디지털)1구간 지중화공사 폐기물</t>
  </si>
  <si>
    <t>한국수출(서울디지털)2구간 지중화공사 감리용역</t>
  </si>
  <si>
    <t>한국수출(서울디지털)2구간 지중화공사 위치탐사</t>
  </si>
  <si>
    <t>한국수출(서울디지털)2구간 지중화공사 VLF진단</t>
  </si>
  <si>
    <t>한국수출(서울디지털)2구간 지중화공사 폐기물</t>
  </si>
  <si>
    <t>거여동 거마로 지중화공사 감리용역</t>
  </si>
  <si>
    <t>거여동 거마로 지중화공사 위치탐사</t>
  </si>
  <si>
    <t>거여동 거마로 지중화공사 VLF진단</t>
  </si>
  <si>
    <t>거여동 거마로 지중화공사 폐기물</t>
  </si>
  <si>
    <t>독산로 정심단지 지중화공사 감리용역</t>
  </si>
  <si>
    <t>독산로 정심단지 지중화공사 위치탐사</t>
  </si>
  <si>
    <t>독산로 정심단지 지중화공사 VLF진단</t>
  </si>
  <si>
    <t>독산로 정심단지 지중화공사 폐기물</t>
  </si>
  <si>
    <t>신도림로(신미림초교) 지중화공사 감리용역</t>
  </si>
  <si>
    <t>신도림로(신미림초교) 지중화공사 위치탐사</t>
  </si>
  <si>
    <t>신도림로(신미림초교) 지중화공사 VLF진단</t>
  </si>
  <si>
    <t>신도림로(신미림초교) 지중화공사 폐기물</t>
  </si>
  <si>
    <t>신도림로(신도림중교) 지중화공사 감리용역</t>
  </si>
  <si>
    <t>신도림로(신도림중교) 지중화공사 위치탐사</t>
  </si>
  <si>
    <t>신도림로(신도림중교) 지중화공사 VLF진단</t>
  </si>
  <si>
    <t>신도림로(신도림중교) 지중화공사 폐기물</t>
  </si>
  <si>
    <t>도곡로 3구간 지중화공사 감리용역</t>
  </si>
  <si>
    <t>도곡로 3구간 지중화공사 위치탐사</t>
  </si>
  <si>
    <t>도곡로 3구간 지중화공사 VLF진단</t>
  </si>
  <si>
    <t>도곡로 3구간 지중화공사 폐기물</t>
  </si>
  <si>
    <t>바우뫼로(양재천길) 지중화공사 감리용역</t>
  </si>
  <si>
    <t>바우뫼로(양재천길) 지중화공사 위치탐사</t>
  </si>
  <si>
    <t>바우뫼로(양재천길) 지중화공사 VLF진단</t>
  </si>
  <si>
    <t>바우뫼로(양재천길) 지중화공사 폐기물</t>
  </si>
  <si>
    <t>명달로(상문고) 지중화공사 감리용역</t>
  </si>
  <si>
    <t>명달로(상문고) 지중화공사 위치탐사</t>
  </si>
  <si>
    <t>명달로(상문고) 지중화공사 VLF진단</t>
  </si>
  <si>
    <t>명달로(상문고) 지중화공사 폐기물</t>
  </si>
  <si>
    <t>서초중앙로 지중화공사 감리용역</t>
  </si>
  <si>
    <t>서초중앙로 지중화공사 위치탐사</t>
  </si>
  <si>
    <t>서초중앙로 지중화공사 VLF진단</t>
  </si>
  <si>
    <t>서초중앙로 지중화공사 폐기물</t>
  </si>
  <si>
    <t>사임당로(서이초 통학로) 지중화공사 감리용역</t>
  </si>
  <si>
    <t>사임당로(서이초 통학로) 지중화공사 위치탐사</t>
  </si>
  <si>
    <t>사임당로(서이초 통학로) 지중화공사 VLF진단</t>
  </si>
  <si>
    <t>사임당로(서이초 통학로) 지중화공사 폐기물</t>
  </si>
  <si>
    <t>과천 문원 청계마을 지중화공사 감리용역</t>
  </si>
  <si>
    <t>과천 문원 청계마을 지중화공사 위치탐사</t>
  </si>
  <si>
    <t>과천 문원 청계마을 지중화공사 VLF진단</t>
  </si>
  <si>
    <t>과천 문원 청계마을 지중화공사 폐기물</t>
  </si>
  <si>
    <t>23년도 남서울본부 주상변압기 절연유 PCBs 분석용역</t>
  </si>
  <si>
    <t>'23년 남서울본부 가공배전설비 열화상 통합진단 용역</t>
  </si>
  <si>
    <t>'23년 남서울본부 지상기기 열화상 통합진단 용역</t>
  </si>
  <si>
    <t>'23년 남서울본부 상반기 전력구 접속재 열화상 통합진단 용역</t>
  </si>
  <si>
    <t>'23년 남서울본부 절연유 가스분석 통합진단 용역</t>
  </si>
  <si>
    <t>'23년 남서울본부 퓨란진단 통합진단 용역</t>
  </si>
  <si>
    <t>'23년 남서울본부 지상개폐기 PD진단 통합진단 용역</t>
  </si>
  <si>
    <t>'23년 남서울본부 하반기 전력구 접속재 열화상 통합진단 용역</t>
  </si>
  <si>
    <t>'23년 남서울본부 가공배전설비 광학카메라 통합진단 용역</t>
  </si>
  <si>
    <t>154kV 사당-신림T/L 사당S/S 인출구간 선종교체공사 책임감리용역</t>
  </si>
  <si>
    <t>'24-'25 남서울본부 직할 전력구 소방점검 및 보수용역</t>
  </si>
  <si>
    <t>2023년 남서울본부 관내변전소 승강기점검용역</t>
  </si>
  <si>
    <t>154kV 대방-신길T/L 지장이설공사 책임감리용역</t>
  </si>
  <si>
    <t>154kV 대방-독산T/L 지장이설 및 전기설비공사 통합감리용역</t>
  </si>
  <si>
    <t>154kV 대방-독산T/L 전력구 전기설비공사 책임감리용역</t>
  </si>
  <si>
    <t>154kV 대방-독산T/L 전력구 소방설비공사 책임감리용역</t>
  </si>
  <si>
    <t>154kV 탄천-대치T/L 지장이설공사 책임감리용역</t>
  </si>
  <si>
    <t>154kV 탄천-선릉T/L 지장이설 및 전기설비공사 통합감리용역</t>
  </si>
  <si>
    <t>345kV 신광명S/S #1,2Sh.R 설치공사 감리용역</t>
  </si>
  <si>
    <t>154kV 노량진S/S 기기기초 설계 용역</t>
  </si>
  <si>
    <t>345kV 동서울변전소 옥내화 관련 구내전력구 공사 설계용역</t>
  </si>
  <si>
    <t>154kV 영오S/S 외 1개소 수송로 보강공사 설계용역</t>
  </si>
  <si>
    <t>2023년도 송전맨홀 정밀안전점검용역(직할관내)</t>
  </si>
  <si>
    <t>2023년도 송전맨홀 정밀안전점검용역(동서울전력지사)</t>
  </si>
  <si>
    <t>2023년도 송전맨홀 정밀안전점검용역(영등포전력지사)</t>
  </si>
  <si>
    <t>남서울본부 관내 옹벽, 사면 정밀안전점검용역</t>
  </si>
  <si>
    <t>2023년도 전력구 정밀안전점검용역</t>
  </si>
  <si>
    <t>345kV 동서울변전소 옥내화 공사 설계용역</t>
  </si>
  <si>
    <t>국가계약법시행령 제26조 1항 2호 (학술연구)</t>
  </si>
  <si>
    <t>대구본부</t>
  </si>
  <si>
    <t>포항지사</t>
  </si>
  <si>
    <t>2023년 포항지사 지중저압접속함 점검 및 보강공사</t>
  </si>
  <si>
    <t>장성동 주택재개발 지장전주 이설 및 철거(고객)</t>
  </si>
  <si>
    <t>2023년 포항지사 수목전지공사</t>
  </si>
  <si>
    <t>2023년 포항지사 수급지점 개폐기 조작공사</t>
  </si>
  <si>
    <t>2023년 포항지사 접지보강공사</t>
  </si>
  <si>
    <t>연일읍국도28호선교차로개선지장주공사</t>
  </si>
  <si>
    <t>대잠동포항시장상생근린공원지장주공사(고객)</t>
  </si>
  <si>
    <t>포항전력지사</t>
  </si>
  <si>
    <t>345kV 월성S/Y 77, 78Bay GIS 정밀점검</t>
  </si>
  <si>
    <t>포항전력지사 변전설비 정기검사 대상 점검</t>
  </si>
  <si>
    <t>포항전력지사 상반기 170kV GIS 정밀점검</t>
  </si>
  <si>
    <t>345kV 울주-월성 등 16T/L 추락방지장치 설치공사</t>
  </si>
  <si>
    <t>경상북도,울산광역시</t>
  </si>
  <si>
    <t>154kV 흥해변전소 고객선로 증설공사(전문)</t>
  </si>
  <si>
    <t>북포항S/S 23kV 장기사용 GIS 교체공사(일반)</t>
  </si>
  <si>
    <t>북포항S/S 23kV 장기사용 GIS 교체공사(케이블)</t>
  </si>
  <si>
    <t>북포항S/S 23kV 장기사용 GIS 교체공사(전문)</t>
  </si>
  <si>
    <t>포항전력지사 하반기 170kV GIS 정밀점검</t>
  </si>
  <si>
    <t>흥해S/S 포스코케미칼T/L 종합예방진단시스템 설치공사</t>
  </si>
  <si>
    <t>칠곡지사</t>
  </si>
  <si>
    <t>2023년 칠곡지사 수급지점 개폐기 조작공사</t>
  </si>
  <si>
    <t>기산면 행정리 칠곡군 인도설치 지장주이설</t>
  </si>
  <si>
    <t>칠곡전력지사</t>
  </si>
  <si>
    <t>345kV 신옥천-북경남 등11개선로 추락방지장치설치</t>
  </si>
  <si>
    <t>칠곡전력지사 154kV GIS 정밀점검공사</t>
  </si>
  <si>
    <t>칠곡전력지사 345kV GCB 공기조작부 정밀점검공사</t>
  </si>
  <si>
    <t>서대구S/S 154kV GIS 보통점검</t>
  </si>
  <si>
    <t>칠곡전력지사 345kV M.Tr 정밀점검공사</t>
  </si>
  <si>
    <t>154kV 남구미-광평T/L OPGW 증설공사</t>
  </si>
  <si>
    <t>관음변전소 무인보안시스템 교체공사</t>
  </si>
  <si>
    <t>청도지사</t>
  </si>
  <si>
    <t>화양토평리 한국농어촌공사경산청도 농사용(갑) 119kW(예비전력)</t>
  </si>
  <si>
    <t>화양읍 범곡리 진영국토관리사무소 도로공사 지장이설</t>
  </si>
  <si>
    <t>화양눌미리 청도군수 가공전주 지장이설(고평자연재해)</t>
  </si>
  <si>
    <t>2023년 접지보강공사</t>
  </si>
  <si>
    <t>영천지사</t>
  </si>
  <si>
    <t>23년 영천지사 동계 배전선로 근접수목 전지공사</t>
  </si>
  <si>
    <t>영천 하이테크파크 단지조성 지장전주 이설공사</t>
  </si>
  <si>
    <t>영천 하이테크파크 단지조성 지장전주 이설공사 감리용역</t>
  </si>
  <si>
    <t>화룡삼거리~서산건널목간 도로확포장 지장주 이설공사</t>
  </si>
  <si>
    <t>화룡삼거리~서산건널목간 도로확포장 지장주 이설공사 감리용역</t>
  </si>
  <si>
    <t>국도35호선 상송지구 단구단 도로확장 지장주</t>
  </si>
  <si>
    <t>국도35호선 상송지구 단구단 도로확장 지장주이설공사</t>
  </si>
  <si>
    <t>영덕지사</t>
  </si>
  <si>
    <t>영덕S/S 신양-지품-화개D/L 신재생연계 회선신설공사</t>
  </si>
  <si>
    <t>송전부</t>
  </si>
  <si>
    <t>도남지구 전력구 종합운영시스템 설치공사</t>
  </si>
  <si>
    <t>345kV신포항-북대구T/L 온라인PD 진단시스템 설치공사</t>
  </si>
  <si>
    <t>2024~25년 대구직할 가공송전 협력회사 총액공사</t>
  </si>
  <si>
    <t>대구광역시,경상북도</t>
  </si>
  <si>
    <t>2024~2025년 전력구 소방설비 점검용역 및 보수공사</t>
  </si>
  <si>
    <t>2024~2025년 대구본부 직할 지중송전 협력회사 총액공사</t>
  </si>
  <si>
    <t>성주지사</t>
  </si>
  <si>
    <t>운수 농어촌공사 주예비 산업용(갑)저압 387kW 신설</t>
  </si>
  <si>
    <t>벽진가암 가암지구 위험도로 개선공사 지장이설</t>
  </si>
  <si>
    <t>성주~고령 국지도 67호선 지장전주 이설공사</t>
  </si>
  <si>
    <t>성주군 용암면 한국농어촌공사 스마트원예지구 지장주 이설</t>
  </si>
  <si>
    <t>선남면 명포리 성주군 명포 재해위험개선 지장전주</t>
  </si>
  <si>
    <t>초전면 소성리 주한미군 일반용고압A 3591kW 증설 등</t>
  </si>
  <si>
    <t>변전부</t>
  </si>
  <si>
    <t>서대구S/S 345kV 주변압기측 현대화공사_일반</t>
  </si>
  <si>
    <t>남대구S/S 154kV GIS 교체공사(전문)</t>
  </si>
  <si>
    <t>남대구S/S 154kV GIS 교체공사(일반)</t>
  </si>
  <si>
    <t>동인S/S 154kV #3M.Tr 가스변압기 교체공사(전력케이블)</t>
  </si>
  <si>
    <t>직할관내 주변압기 정밀점검공사</t>
  </si>
  <si>
    <t>변전기술 평가장 154kV M.Tr 설치 공사(전문)</t>
  </si>
  <si>
    <t>변전기술 평가장 154kV GIS 설치 공사(전문)</t>
  </si>
  <si>
    <t>2024~25년 대구본부 직할 변전협력회사 총액공사</t>
  </si>
  <si>
    <t>신포항S/S 345kV 옥외철구 GIS화 공사(전문)</t>
  </si>
  <si>
    <t>신포항S/S 345kV 옥외철구 GIS화 공사(일반)</t>
  </si>
  <si>
    <t>2024~25년 대구본부 화재확산 방지재 총액공사</t>
  </si>
  <si>
    <t>서대구S/S 345kV 주변압기측 설치공사_전문</t>
  </si>
  <si>
    <t>칠곡 왜관초 통학로 지중화</t>
  </si>
  <si>
    <t>영천 완산뜨락 도시재생 지중화</t>
  </si>
  <si>
    <t>대구 수창초 통학로 지중화</t>
  </si>
  <si>
    <t>대구 평리초 통학로 지중화</t>
  </si>
  <si>
    <t>김천 김천초 통학로 지중화</t>
  </si>
  <si>
    <t>청도 금천초 통학로 지중화</t>
  </si>
  <si>
    <t>영덕 영해초 통학로 지중화</t>
  </si>
  <si>
    <t xml:space="preserve">경산 지식산업지구 2단계 간선설치공사 </t>
  </si>
  <si>
    <t>경산 대임공공주택지구 간선설치공사(관로)</t>
  </si>
  <si>
    <t>경산 대임공공주택지구 간선설치공사(전기)</t>
  </si>
  <si>
    <t>포항 블루밸리 국가산업단지 대비관로 공사</t>
  </si>
  <si>
    <t>영천 고경일반산업단지 간선설치공사</t>
  </si>
  <si>
    <t>영천 하이테크파크 간선설치공사</t>
  </si>
  <si>
    <t>디지털기획부</t>
  </si>
  <si>
    <t>배전S/T DAS용 자가 광통신망 보강공사</t>
  </si>
  <si>
    <t>고령 쾌빈교 2차 배전계통 자가 광통신망 시설공사</t>
  </si>
  <si>
    <t>왜관역 중앙로 배전계통 자가 광통신망 시설공사</t>
  </si>
  <si>
    <t>경주 북정로 배전계통 자가 광통신망 시설공사</t>
  </si>
  <si>
    <t>23년 변압기공동이용 자고객 AMI통신망 구축공사</t>
  </si>
  <si>
    <t>포항 학산로 배전계통 자가 광통신망 시설공사</t>
  </si>
  <si>
    <t>도남택지지구 3차 배전계통 자가 광통신망 증설공사</t>
  </si>
  <si>
    <t>동대구지사</t>
  </si>
  <si>
    <t>동구지역 수목전지공사</t>
  </si>
  <si>
    <t>수성북지역 수목전지공사</t>
  </si>
  <si>
    <t>수성남지역 수목전지공사</t>
  </si>
  <si>
    <t>달성전력지사</t>
  </si>
  <si>
    <t>대한전선 열경화공법 EBG 보강공사</t>
  </si>
  <si>
    <t>2024-25년 달성전력지사 지중송전 협력회사 총액공사</t>
  </si>
  <si>
    <t>2024-25년 전력구 소방설비 점검용역 및 보수공사</t>
  </si>
  <si>
    <t>2024~25년 달성전력지사 가공송전 협력회사 총액공사</t>
  </si>
  <si>
    <t>달성전력지사 2023년 154kV GIS 정밀점검공사</t>
  </si>
  <si>
    <t>달성전력지사 2023년 154kV 주변압기 정밀점검공사</t>
  </si>
  <si>
    <t>달서S/S 154kV 장기사용 GIS 대체공사</t>
  </si>
  <si>
    <t>논공S/S 154kV 장기사용 주변압기 대체공사</t>
  </si>
  <si>
    <t>지하전력구 비상통신망(PS-LTE) 시설 공사</t>
  </si>
  <si>
    <t>2024-25년 달성전력지사 변전정비회사 총액공사</t>
  </si>
  <si>
    <t>남대구지사</t>
  </si>
  <si>
    <t>2023년도 남대구지사 달서구 수목전지공사</t>
  </si>
  <si>
    <t>2023년도 남대구지사 달성군 수목전지공사</t>
  </si>
  <si>
    <t>2023년도 접지저항 보강공사</t>
  </si>
  <si>
    <t>구지 쿠팡 주예비 20MW 특별공급</t>
  </si>
  <si>
    <t>그리드보강부</t>
  </si>
  <si>
    <t>김천S/S 현대화관련 지중송전선로 인출정비공사</t>
  </si>
  <si>
    <t>154kV 범물-남대구 지중T/L 건설공사</t>
  </si>
  <si>
    <t>김천S/S 현대화관련 가공송전선로 인출정비공사</t>
  </si>
  <si>
    <t>154kV 건천-천북T/L 지장송전선로 이설공사</t>
  </si>
  <si>
    <t>월성원자력발전소 연계 345kV GIS 용량대체공사(일반도급)</t>
  </si>
  <si>
    <t>월성원자력발전소 연계 345kV GIS 용량대체공사(GIS 설치)</t>
  </si>
  <si>
    <t>154kV 김천S/S 현대화공사(170kV GIS설치)</t>
  </si>
  <si>
    <t>154kV 김천S/S 현대화공사(23kV GIS설치)</t>
  </si>
  <si>
    <t>154kV 김천S/S 현대화공사(M.Tr 설치)</t>
  </si>
  <si>
    <t>154kV 김천S/S 현대화공사(전력케이블 설치)</t>
  </si>
  <si>
    <t>154kV 김천S/S 현대화공사(예방진단시스템 설치)</t>
  </si>
  <si>
    <t>154kV 김천S/S 현대화공사(방화구획재 설치)</t>
  </si>
  <si>
    <t>154kV 상정S/S #3M.Tr 증설공사(일반도급)</t>
  </si>
  <si>
    <t>154kV 상정S/S #3M.Tr 증설공사(GIS 설치)</t>
  </si>
  <si>
    <t>154kV 상정S/S #3M.Tr 증설공사(M.Tr 설치)</t>
  </si>
  <si>
    <t>154kV 상정S/S #3M.Tr 증설공사(전력케이블 설치)</t>
  </si>
  <si>
    <t>154kV 흥해S/S 포스코케미칼 신규수용공사(일반)</t>
  </si>
  <si>
    <t>154kV 흥해S/S 포스코케미칼 신규수용공사(GIS설치)</t>
  </si>
  <si>
    <t>154kV 성서S/S 지역난방공사 신규수용공사(일반)</t>
  </si>
  <si>
    <t>154kV 성서S/S 지역난방공사 신규수용공사(GIS 설치)</t>
  </si>
  <si>
    <t>154kV 서구지S/S 엘엔에프 신규수용공사(일반)</t>
  </si>
  <si>
    <t>154kV 서구지S/S 엘엔에프 신규수용공사(GIS 설치)</t>
  </si>
  <si>
    <t>관음S/S 154kV GIS 교체공사(일반)</t>
  </si>
  <si>
    <t>관음S/S 154kV GIS 교체공사(전문)</t>
  </si>
  <si>
    <t>북포항S/S 23kV GIS 교체공사(전문)</t>
  </si>
  <si>
    <t>북포항S/S 23kV GIS 교체공사(전력케이블)</t>
  </si>
  <si>
    <t>고령지사</t>
  </si>
  <si>
    <t>고령S/S주산D/L신재생용량부족해소공사</t>
  </si>
  <si>
    <t>운수면 운산리 한국농어촌공사 농사용(갑) 292KW증설</t>
  </si>
  <si>
    <t>경주지사</t>
  </si>
  <si>
    <t>외동 연안 경북도청 내남-외동 도로공사 우선이설 지장주</t>
  </si>
  <si>
    <t>외동 연안 경북도청 내남-외동 도로공사 지장주</t>
  </si>
  <si>
    <t>산내 외칠리 국토관리청 매전건천 2구간 국도건설 지장주</t>
  </si>
  <si>
    <t>산내 내일 763-1 대주에너지㈜ PPA 6.7MW 연계공사</t>
  </si>
  <si>
    <t>외동 제내 388-1 ㈜강원이솔루션 3500/9500kW 증설</t>
  </si>
  <si>
    <t>아화S/S 용명D/L 분산형전원연계 선로보강공사</t>
  </si>
  <si>
    <t>동대구지사 사옥 화장실 리모델링공사</t>
  </si>
  <si>
    <t>간접활선 안전교육장 신축공사(토건)</t>
  </si>
  <si>
    <t>간접활선 안전교육장 신축공사(전기)</t>
  </si>
  <si>
    <t>경산전력지사</t>
  </si>
  <si>
    <t>2024-25년 경산전력지사 가공송전 협력회사 총액공사</t>
  </si>
  <si>
    <t>23년 경산P/O 154kV GIS 정밀 및 보통점검 공사</t>
  </si>
  <si>
    <t>23년 경산P/O 154kV 주변압기 정밀점검 공사</t>
  </si>
  <si>
    <t>신경산S/S #63, 64M.Tr 1차 전력케이블 교체공사</t>
  </si>
  <si>
    <t>범물S/S 23kV GIS 교체공사(전문)</t>
  </si>
  <si>
    <t>범물S/S 23kV GIS 교체공사(케이블)</t>
  </si>
  <si>
    <t>범물S/S 23kV GIS 교체공사(일반)</t>
  </si>
  <si>
    <t>2024～25년 경산전력지사 변전협력회사 총액공사</t>
  </si>
  <si>
    <t>안심-반야월T/L 광케이블 용량증설 공사</t>
  </si>
  <si>
    <t>경산ESS 감시용 CCTV 설치공사</t>
  </si>
  <si>
    <t>ICT기술부</t>
  </si>
  <si>
    <t>국가 재난안전망(PS-LTE)활용 지하전력구 비상통신망 구축공사</t>
  </si>
  <si>
    <t>154kV 안심-반야월T/L 지중 광케이블 시설공사</t>
  </si>
  <si>
    <t>154kV 김천S/S GIS화 관련 광케이블 정비공사</t>
  </si>
  <si>
    <t>경산, 논공ESS 화상감시시스템 증설공사</t>
  </si>
  <si>
    <t>154kV 북경남-대구T/L OPGW 용량 증설공사</t>
  </si>
  <si>
    <t>도남지구내 송전전력구 비상통신망 구축</t>
  </si>
  <si>
    <t>국가계약법시행령 제18조 1항</t>
  </si>
  <si>
    <t>154kV 남구미-광평T/L OPGW 용량 증설공사</t>
  </si>
  <si>
    <t>국가계약법시행령 제26조 1항 3호 (단독)</t>
  </si>
  <si>
    <t>154kV 신경산-진량(노변)T/L OPGW 용량 증설공사</t>
  </si>
  <si>
    <t>국가계약법시행령 제26조 1항 4호 (단독)</t>
  </si>
  <si>
    <t>154kV 도남지구관련 신포항-북대구 등 3개T/L OPGW 시설공사</t>
  </si>
  <si>
    <t>국가계약법시행령 제26조 1항 6호 (단독)</t>
  </si>
  <si>
    <t>2023년 상반기 전력사업처 접지보강(A)</t>
  </si>
  <si>
    <t>2023년 상반기 전력사업처 접지보강(B)</t>
  </si>
  <si>
    <t>2023년 전력사업처 수목전지공사(양버즘)</t>
  </si>
  <si>
    <t>2023년 전력사업처 수목전지공사(잡목)</t>
  </si>
  <si>
    <t>2023년 대구직할 수급지점 개폐기 조작공사</t>
  </si>
  <si>
    <t>2023년 대구본부 맨홀점검공사</t>
  </si>
  <si>
    <t>2023년 전력사업처 불량 맨홀뚜껑보수공사</t>
  </si>
  <si>
    <t>서성로1가 대우건설 도로공사 지장이설</t>
  </si>
  <si>
    <t>도원동 주식회사도원개발 도로공사 지장이설</t>
  </si>
  <si>
    <t>'23년 지중저압설비 점검공사</t>
  </si>
  <si>
    <t>경산지사</t>
  </si>
  <si>
    <t>화장품특화단지 조성사업 간선 설치공사</t>
  </si>
  <si>
    <t>북포항지사</t>
  </si>
  <si>
    <t>포항-안동(1-1) 국도건설공사(2공구) 지장주 이설</t>
  </si>
  <si>
    <t>2023년 북포항지사 접지보강공사</t>
  </si>
  <si>
    <t>흥해옥성303-24 부산지방국토관리청 지장주(일/고)</t>
  </si>
  <si>
    <t>서대구지사</t>
  </si>
  <si>
    <t>23년 서대구지사 수목전지 공사(서구)</t>
  </si>
  <si>
    <t>23년 서대구지사 수목전지 공사(남구 등)</t>
  </si>
  <si>
    <t>(계)본리동 ㈜청라하우징 지장전주 이설공사</t>
  </si>
  <si>
    <t>(계)다사-왜관 광역도로 건설공사 지장주</t>
  </si>
  <si>
    <t>김천지사</t>
  </si>
  <si>
    <t>응명동 롯데제과㈜ 김천공장 산업용(을) 고압A 8MW 증설</t>
  </si>
  <si>
    <t>다수동 태아산업김천공장 산업용(을)고압 14000KW 신설</t>
  </si>
  <si>
    <t>2023년 김천지사 수목전지공사</t>
  </si>
  <si>
    <t>2023년 포항지사 배전설비 광학카메라 진단용역</t>
  </si>
  <si>
    <t>장성동 주택재개발 지장전주 이설 및 철거(고객) 감리용역</t>
  </si>
  <si>
    <t>연일읍국도28호선교차로개선지장주공사감리용역</t>
  </si>
  <si>
    <t>대잠동포항시장상생근린공원지장주공사(고객)감리용역</t>
  </si>
  <si>
    <t>2023년도 구룡포서비스센터 사옥청소용역</t>
  </si>
  <si>
    <t>2023년 포항전력지사 변전소 청소용역</t>
  </si>
  <si>
    <t>345kV 울주-월성 등 16T/L 추락방지장치 설치공사 책임감리용역</t>
  </si>
  <si>
    <t>기산면 행정리 칠곡군 인도설치 지장주이설 감리</t>
  </si>
  <si>
    <t>2023년 칠곡지사 배전설비 광학카메라 진단용역</t>
  </si>
  <si>
    <t>2023~2024년 칠곡전력지사 변전소 청소용역</t>
  </si>
  <si>
    <t>2023~2024년 칠곡전력지사 소방설비 점검용역</t>
  </si>
  <si>
    <t>화양토평리 한국농어촌공사경산청도 농사용(갑) 119kW(예비전력) 감리</t>
  </si>
  <si>
    <t>화양읍 범곡리 진영국토관리사무소 도로공사 지장이설 감리</t>
  </si>
  <si>
    <t>화양눌미리 청도군수 가공전주 지장이설(고평자연재해) 감리</t>
  </si>
  <si>
    <t xml:space="preserve">2023년 배전설비 광학카메라 진단용역 </t>
  </si>
  <si>
    <t>2023년 저압접속함 점검 및 보강공사</t>
  </si>
  <si>
    <t>영천지사 광학카메라 진단 용역</t>
  </si>
  <si>
    <t>영덕S/S 신양-지품-화개D/L 신재생연계 회선신설공사 감리용역</t>
  </si>
  <si>
    <t>2022년도 남부지역 송배전선로 항공점검용역</t>
  </si>
  <si>
    <t>2024~25년 대구직할 가공송전 협력회사 총액공사 감리용역</t>
  </si>
  <si>
    <t>23-24년 송전선로 기설선하지 지적도면 작성용역</t>
  </si>
  <si>
    <t>벽진가암 가암지구 위험도로 개선공사 지장이설 감리</t>
  </si>
  <si>
    <t>성주~고령 국지도 67호선 지장전주 이설공사 감리</t>
  </si>
  <si>
    <t>성주군 용암면 한국농어촌공사 스마트원예지구 지장주 이설 감리</t>
  </si>
  <si>
    <t>선남면 명포리 성주군 명포 재해위험개선 지장전주 감리</t>
  </si>
  <si>
    <t>2023년 초음파 진단 용역</t>
  </si>
  <si>
    <t>운수 농어촌공사 주예비 산업용(갑)저압 387kW 신설 감리용역</t>
  </si>
  <si>
    <t>초전면 소성리 주한미군 일반용고압A 3591kW 증설 등 감리</t>
  </si>
  <si>
    <t>서대구S/S 345kV 주변압기측 현대화공사 책임감리용역</t>
  </si>
  <si>
    <t>2023년도 대구본부 직할관내 변전소 청소용역</t>
  </si>
  <si>
    <t>신포항S/S 345kV 옥외철구 GIS화 공사(책임감리용역)</t>
  </si>
  <si>
    <t>2024~25년 직할관내S/S 소방설비 점검용역 및 보수공사</t>
  </si>
  <si>
    <t>2024~2025년 직할관내 무인변전소 경비용역</t>
  </si>
  <si>
    <t>칠곡 왜관초 통학로 지중화 감리용역</t>
  </si>
  <si>
    <t>영천 완산뜨락 도시재생 지중화 감리용역</t>
  </si>
  <si>
    <t>대구 수창초 통학로 지중화 감리용역</t>
  </si>
  <si>
    <t>대구 평리초 통학로 지중화 감리용역</t>
  </si>
  <si>
    <t>김천 김천초 통학로 지중화 감리용역</t>
  </si>
  <si>
    <t>청도 금천초 통학로 지중화 감리용역</t>
  </si>
  <si>
    <t>영덕 영해초 통학로 지중화 감리용역</t>
  </si>
  <si>
    <t>경산 지식산업지구 2단계 간선설치공사 감리용역</t>
  </si>
  <si>
    <t>경산 대임공공주택지구 간선설치공사 통합감리용역</t>
  </si>
  <si>
    <t>포항 블루밸리 국가산업단지 대비관로공사 감리용역</t>
  </si>
  <si>
    <t>영천 고경일반산업단지 간선설치공사 감리용역</t>
  </si>
  <si>
    <t>영천 하이테크파크 간선설치공사 감리용역</t>
  </si>
  <si>
    <t>마케팅운영부</t>
  </si>
  <si>
    <t>2024년 청구서 운송 용역</t>
  </si>
  <si>
    <t>대구본부 500만호 AMI 구축사업 감리용역</t>
  </si>
  <si>
    <t>2023년 동대구지사 배전설비 열화상 진단용역</t>
  </si>
  <si>
    <t>2023년 동대구지사 지상개폐기 SF6 가스분석 용역</t>
  </si>
  <si>
    <t>2023년 동대구지사 해빙기대비 지상개폐기 PD진단 용역</t>
  </si>
  <si>
    <t>2023년 동대구지사 해빙기대비 지상기기 열화상진단 용역</t>
  </si>
  <si>
    <t>2023년 동대구지사 케이블 VLF진단 용역</t>
  </si>
  <si>
    <t>2023년 동대구지사 배전설비 광학카메라 진단용역</t>
  </si>
  <si>
    <t>2023년 동대구지사 하반기 지상개폐기 PD진단 용역</t>
  </si>
  <si>
    <t>2023년 동대구지사 배전설비 초음파 진단용역</t>
  </si>
  <si>
    <t>2023년 동대구지사 지상변압기 절연유 가스분석 용역</t>
  </si>
  <si>
    <t>2024~25년 달성전력지사 가공송전 협력회사 총액공사 책임감리용역</t>
  </si>
  <si>
    <t>23년~24년 달성전력지사 변전소 청소용역</t>
  </si>
  <si>
    <t>2024~25년 달성전력지사 소방시설 점검용역 및 보수공사</t>
  </si>
  <si>
    <t>2023년 남대구지사 배전설비 초음파 진단용역</t>
  </si>
  <si>
    <t>2023년 남대구지사 배전설비 열화상 진단용역</t>
  </si>
  <si>
    <t>2023년 남대구지사 배전설비 광학카메라 진단용역</t>
  </si>
  <si>
    <t xml:space="preserve">2023년 남대구지사 지상기기 PD진단 용역 </t>
  </si>
  <si>
    <t>2023년 지상변압기 절연유 가스분석용역 시행</t>
  </si>
  <si>
    <t>국가계약법시행령 제26조 1항 5호 (가목2)의 2천만원이하 용역계약)</t>
  </si>
  <si>
    <t>2023년 남대구지사 지상기기 열화상진단 용역 시행</t>
  </si>
  <si>
    <t>2023년 남대구지사 맨홀청소점검공사</t>
  </si>
  <si>
    <t>2023년 남대구지사 불량맨홀 보수공사</t>
  </si>
  <si>
    <t>2023년 남대구지사 전력구 접속점 열화상점검 용역</t>
  </si>
  <si>
    <t>구지 쿠팡 주예비 20MW 특별공급 감리용역</t>
  </si>
  <si>
    <t>23년 영천지사 지상개폐기 PD진단 용역</t>
  </si>
  <si>
    <t>23년 영천지사 지상기기 열화상진단 용역</t>
  </si>
  <si>
    <t>23년 영천지사 지상개폐기 SF6 가스분석 용역</t>
  </si>
  <si>
    <t>23년 영천지사 저압설비 부대설비 점검 용역</t>
  </si>
  <si>
    <t>장기사용 공중 특고압전선 중간경간 광학진단</t>
  </si>
  <si>
    <t>154kV 범물-남대구T/L 지중화 공사 및 전력구 전기설비 설치공사 책임감리용역</t>
  </si>
  <si>
    <t>김천S/S 현대화관련 지중송전선로 인출정비공사 책임감리용역</t>
  </si>
  <si>
    <t>김천S/S 현대화관련 가공송전선로 인출정비공사 책임감리용역</t>
  </si>
  <si>
    <t>154kV 건천-천북T/L 지장송전선로 이설공사 책임감리용역</t>
  </si>
  <si>
    <t>월성원자력발전소 연계 345kV GIS 용량대체공사 감리용역</t>
  </si>
  <si>
    <t>고령지사 특고압설비 광학진단 용역</t>
  </si>
  <si>
    <t>2023년 경주지사 소규모 위치탐사용역</t>
  </si>
  <si>
    <t>23년도 감포SC 사옥청소용역</t>
  </si>
  <si>
    <t>2023년 경주지사 하계대비 지상개폐기 PD진단용역</t>
  </si>
  <si>
    <t>2023년 경주지사 지상기기 열화상진단용역</t>
  </si>
  <si>
    <t>2023년 경주지사 지중저압설비 점검공사</t>
  </si>
  <si>
    <t>2023년 경주지사 고압고객 수전설비 열화산 진단용역</t>
  </si>
  <si>
    <t>간접활선 안전교육장 신축공사 실시설계용역</t>
  </si>
  <si>
    <t>2024-25년 경산전력지사 가공송전 협력회사 총액공사 책임감리용역</t>
  </si>
  <si>
    <t>2023년 경산전력지사 변전소 청소용역</t>
  </si>
  <si>
    <t>2024-25년도 경산전력지사 무인변전소 경비용역</t>
  </si>
  <si>
    <t>SCADA 변전소 조작지원시스템 구축용역</t>
  </si>
  <si>
    <t>2023년 PCBs 변압기 절연유 분석용역(단가)</t>
  </si>
  <si>
    <t>2023년도 지중케이블 VLF진단용역(대구본부)</t>
  </si>
  <si>
    <t>서성로1가 대우건설 도로공사 지장이설 감리용역</t>
  </si>
  <si>
    <t>도원동 주식회사도원개발 도로공사 지장이설 감리용역</t>
  </si>
  <si>
    <t>23년 서대구지사 열화상 진단 용역 공사</t>
  </si>
  <si>
    <t>23년 서대구지사 광학카메라 진단 용역 공사</t>
  </si>
  <si>
    <t>(계)본리동 ㈜청라하우징 지장전주 이설공사 감리용역</t>
  </si>
  <si>
    <t>(계)본리동 ㈜청라하우징 지장전주 이설공사 도통시험 용역</t>
  </si>
  <si>
    <t>(계)본리동 ㈜청라하우징 지장전주 이설공사 위치탐사 용역</t>
  </si>
  <si>
    <t>(계)본리동 ㈜청라하우징 지장전주 이설공사 폐기물 처리 용역</t>
  </si>
  <si>
    <t>2023년 하계대비 전력구 점검 및 접속개소 열화상진단 용역</t>
  </si>
  <si>
    <t>2023년 동계대비 전력구 점검 및 접속개소 열화상진단 용역</t>
  </si>
  <si>
    <t>2023년 서대구지사 지상기기 열화상 진단용역</t>
  </si>
  <si>
    <t>2023년 서대구지사 지상개폐기 PD진단용역</t>
  </si>
  <si>
    <t>응명동 롯데제과㈜ 김천공장 산업용(을) 고압A 8MW 증설 감리용역</t>
  </si>
  <si>
    <t>응명동 롯데제과㈜ 김천공장 산업용(을) 고압A 8MW 증설 도통시험 용역</t>
  </si>
  <si>
    <t>응명동 롯데제과㈜ 김천공장 산업용(을) 고압A 8MW 증설 VLF진단 용역</t>
  </si>
  <si>
    <t>다수동 태아산업김천공장 산업용(을)고압 14000KW 신설 감리용역</t>
  </si>
  <si>
    <t>2023년 김천지사 광학카메라 진단용역</t>
  </si>
  <si>
    <t>대전세종충남본부</t>
  </si>
  <si>
    <t>충청남도</t>
  </si>
  <si>
    <t>대전광역시</t>
  </si>
  <si>
    <t>대전전력지사</t>
  </si>
  <si>
    <t>청양전력지사</t>
  </si>
  <si>
    <t>천안전력지사</t>
  </si>
  <si>
    <t>서산전력지사</t>
  </si>
  <si>
    <t>154kV 직산S/S #1M.Tr 증설공사(일반)</t>
  </si>
  <si>
    <t>23년도 직할 154kV 주변압기 정밀점검공사</t>
  </si>
  <si>
    <t>23년도 직할 154kV GIS 정밀점검공사</t>
  </si>
  <si>
    <t>23년 직할 23kV 차단기 메커니즘 점검공사</t>
  </si>
  <si>
    <t>국가계약법시행령 제26조 1항 2호 사목</t>
  </si>
  <si>
    <t>서대전S/S 154kV #1M.Tr 장기사용 주변압기 보강(전문)</t>
  </si>
  <si>
    <t>서대전S/S 154kV #1M.Tr 장기사용 주변압기 보강(일반)</t>
  </si>
  <si>
    <t>서대전S/S 154kV #1M.Tr 장기사용 주변압기 보강(2차 전력케이블)</t>
  </si>
  <si>
    <t>신일S/S 154kV GIS 교체(전문)</t>
  </si>
  <si>
    <t>신일S/S 154kV GIS 교체(일반)</t>
  </si>
  <si>
    <t>서천안S/S 장기사용 23kV GIS 교체(전문)</t>
  </si>
  <si>
    <t>서천안S/S 장기사용 23kV GIS 교체(일반)</t>
  </si>
  <si>
    <t>서천안S/S 장기사용 23kV GIS 교체(전력케이블)</t>
  </si>
  <si>
    <t>서천안S/S 장기사용 23kV GIS 교체사업 화재확산방지재 설치</t>
  </si>
  <si>
    <t>금산S/S 장기사용 154kV GIS 교체(전문)</t>
  </si>
  <si>
    <t>금산S/S 장기사용 154kV GIS 교체(일반)</t>
  </si>
  <si>
    <t>보령T/P S/Y 전담운영체제 구축공사</t>
  </si>
  <si>
    <t>보령C/C 345kV 장기사용 GIS 대체(전문)</t>
  </si>
  <si>
    <t>보령C/C 345kV 장기사용 GIS 대체(일반)</t>
  </si>
  <si>
    <t>154kV 장항S/S 장기사용 GIS 교체공사(전문)</t>
  </si>
  <si>
    <t>154kV 장항S/S 장기사용 GIS 교체공사(일반)</t>
  </si>
  <si>
    <t>345kV 보령C/C 스위치야드 SW 증설(전문)</t>
  </si>
  <si>
    <t>345kV 보령C/C 스위치야드 SW 증설(일반)</t>
  </si>
  <si>
    <t>성거S/S 154kV 모선구분차단기(일반)</t>
  </si>
  <si>
    <t>154kV 태안분기T/L SW 증설공사(전문)</t>
  </si>
  <si>
    <t>154kV 태안분기T/L SW 증설공사(일반)</t>
  </si>
  <si>
    <t>154kV 신탕정-탕정 SW 증설공사(전문)</t>
  </si>
  <si>
    <t>154kV 신탕정-탕정 SW 증설공사(일반)</t>
  </si>
  <si>
    <t>154kV 안면S/S #3M.Tr 증설공사(M.Tr 전문)</t>
  </si>
  <si>
    <t>154kV 안면S/S #3M.Tr 증설공사(GIS 전문)</t>
  </si>
  <si>
    <t>154kV 안면S/S #3M.Tr 증설공사(전력케이블)</t>
  </si>
  <si>
    <t>154kV 안면S/S #3M.Tr 증설공사(일반)</t>
  </si>
  <si>
    <t>154kV 석문S/S #3M.Tr 증설공사(M.Tr 전문)</t>
  </si>
  <si>
    <t>154kV 석문S/S #3M.Tr 증설공사(GIS 전문)</t>
  </si>
  <si>
    <t>154kV 석문S/S #3M.Tr 증설공사(전력케이블)</t>
  </si>
  <si>
    <t>154kV 석문S/S #3M.Tr 증설공사(일반)</t>
  </si>
  <si>
    <t>154kV 직산S/S #1M.Tr 증설공사(M.Tr 전문)</t>
  </si>
  <si>
    <t>154kV 직산S/S #1M.Tr 증설공사(GIS 전문)</t>
  </si>
  <si>
    <t>154kV 직산S/S #1M.Tr 증설공사(전력케이블)</t>
  </si>
  <si>
    <t>154kV 안면S/S 태안안면클린에너지T/L 신규수용(전문)</t>
  </si>
  <si>
    <t>154kV 안면S/S 태안안면클린에너지T/L 신규수용(일반)</t>
  </si>
  <si>
    <t>154kV 대산S/S 대호호수상태양광T/L 신규수용(전문)</t>
  </si>
  <si>
    <t>154kV 대산S/S 대호호수상태양광T/L 신규수용(일반)</t>
  </si>
  <si>
    <t>대덕유성지사</t>
  </si>
  <si>
    <t>대덕구 신대동 한국도로공사 회덕IC 건설 지장전주 이설공사</t>
  </si>
  <si>
    <t>대전산업단지 재생사업 지장전주 이설공사</t>
  </si>
  <si>
    <t>당진지사</t>
  </si>
  <si>
    <t>서산전력지사/송전부</t>
  </si>
  <si>
    <t>대전세종충남본부</t>
    <phoneticPr fontId="4" type="noConversion"/>
  </si>
  <si>
    <t>배전건설부</t>
    <phoneticPr fontId="4" type="noConversion"/>
  </si>
  <si>
    <t>보령 원도심 복합업무타운 지중화공사</t>
    <phoneticPr fontId="4" type="noConversion"/>
  </si>
  <si>
    <t>전기(배전)</t>
    <phoneticPr fontId="4" type="noConversion"/>
  </si>
  <si>
    <t>충청남도</t>
    <phoneticPr fontId="4" type="noConversion"/>
  </si>
  <si>
    <t>충남도청이전신도시 대로3-13 간선설치공사</t>
    <phoneticPr fontId="4" type="noConversion"/>
  </si>
  <si>
    <t>장항생태산단 2-1단계 단지내외 간선설치공사</t>
    <phoneticPr fontId="4" type="noConversion"/>
  </si>
  <si>
    <t>장군상오거리~홍성역사거리 지중화공사</t>
    <phoneticPr fontId="4" type="noConversion"/>
  </si>
  <si>
    <t>장군상오거리~홍성역사거리 지중화공사 도통시험공사</t>
    <phoneticPr fontId="4" type="noConversion"/>
  </si>
  <si>
    <t>아산 탕정테크노 일반산단 1공구(단지 내,외) 배전간선 설치공사</t>
    <phoneticPr fontId="4" type="noConversion"/>
  </si>
  <si>
    <t>아산 염치일반산단(단지 외) 배전간선 설치공사</t>
    <phoneticPr fontId="4" type="noConversion"/>
  </si>
  <si>
    <t>아산 탕정테크노 일반산단 1공구(단지 내,외) 배전간선 설치공사 도통시험공사</t>
    <phoneticPr fontId="4" type="noConversion"/>
  </si>
  <si>
    <t>아산 염치일반산단(단지 외) 배전간선 설치공사 도통시험공사</t>
    <phoneticPr fontId="4" type="noConversion"/>
  </si>
  <si>
    <t>부여 금성로 지중화공사</t>
    <phoneticPr fontId="4" type="noConversion"/>
  </si>
  <si>
    <t>당진 송악물류단지 관로 및 케이블, 단지외 공사</t>
    <phoneticPr fontId="4" type="noConversion"/>
  </si>
  <si>
    <t>부여 금성로 지중화공사 도통시험</t>
    <phoneticPr fontId="4" type="noConversion"/>
  </si>
  <si>
    <t>당진 송악물류단지 관로 및 케이블, 단지외 공사 도통시험</t>
    <phoneticPr fontId="4" type="noConversion"/>
  </si>
  <si>
    <t>천안 북부 BIT 단지외 간선설치</t>
    <phoneticPr fontId="4" type="noConversion"/>
  </si>
  <si>
    <t>천안 북부 BIT 단지외 간선설치 도통시험공사</t>
    <phoneticPr fontId="4" type="noConversion"/>
  </si>
  <si>
    <t>천안 북부 BIT 일반산업단지 단지내 간선설치</t>
    <phoneticPr fontId="4" type="noConversion"/>
  </si>
  <si>
    <t>천안 북부 BIT 일반산업단지 단지내 간선설치 도통시험공사</t>
    <phoneticPr fontId="4" type="noConversion"/>
  </si>
  <si>
    <t>아산 모종2지구 단지내 간선설치</t>
    <phoneticPr fontId="4" type="noConversion"/>
  </si>
  <si>
    <t>아산 모종2지구 단지내 간선설치 도통시험공사</t>
    <phoneticPr fontId="4" type="noConversion"/>
  </si>
  <si>
    <t>천안 성거일반산업단지 1회선 인출공사</t>
    <phoneticPr fontId="4" type="noConversion"/>
  </si>
  <si>
    <t>풍세 2일반산업단지 간선설치공사</t>
    <phoneticPr fontId="4" type="noConversion"/>
  </si>
  <si>
    <t>천안 제6일반산업단지 간선설치공사</t>
    <phoneticPr fontId="4" type="noConversion"/>
  </si>
  <si>
    <t>천안 테크노파크 일반산업단지 간선설치공사</t>
    <phoneticPr fontId="4" type="noConversion"/>
  </si>
  <si>
    <t>천안 축구종합센터 도시개발사업 간선설치공사</t>
    <phoneticPr fontId="4" type="noConversion"/>
  </si>
  <si>
    <t>도안 2-3지구 간선설치공사</t>
    <phoneticPr fontId="4" type="noConversion"/>
  </si>
  <si>
    <t>장대로 유성초 지중화공사</t>
    <phoneticPr fontId="4" type="noConversion"/>
  </si>
  <si>
    <t>태안기업도시 단지내 간선설치공사</t>
    <phoneticPr fontId="4" type="noConversion"/>
  </si>
  <si>
    <t>세종 행복도시 5-1생활권(단지 내) 관로설치공사</t>
    <phoneticPr fontId="4" type="noConversion"/>
  </si>
  <si>
    <t>세종특별자치시</t>
    <phoneticPr fontId="4" type="noConversion"/>
  </si>
  <si>
    <t>세종 행복도시 4-2공동캠퍼스(단지내,외) 배전간선 설치공사</t>
    <phoneticPr fontId="4" type="noConversion"/>
  </si>
  <si>
    <t>세종 행복도시 4-2공동캠퍼스(단지내,외) 배전간선 설치공사 도통</t>
    <phoneticPr fontId="4" type="noConversion"/>
  </si>
  <si>
    <t>세종 행복도시 5생활권 회선인출공사(2023년)</t>
    <phoneticPr fontId="4" type="noConversion"/>
  </si>
  <si>
    <t>세종 행복도시 5-1생활권(단지 내)배전간선 설치공사 도통시험</t>
    <phoneticPr fontId="4" type="noConversion"/>
  </si>
  <si>
    <t>문창부사시장 그린뉴딜 지중화공사</t>
    <phoneticPr fontId="4" type="noConversion"/>
  </si>
  <si>
    <t>문창부사시장 그린뉴딜 지중화공사 도통시험</t>
    <phoneticPr fontId="4" type="noConversion"/>
  </si>
  <si>
    <t>강북교차로~대학로교차로 지중화공사</t>
    <phoneticPr fontId="4" type="noConversion"/>
  </si>
  <si>
    <t>강북교차로~대학로교차로 지중화공사 도통시험공사</t>
    <phoneticPr fontId="4" type="noConversion"/>
  </si>
  <si>
    <t>당진2지구 관로설치공사</t>
    <phoneticPr fontId="4" type="noConversion"/>
  </si>
  <si>
    <t>당진2지구 케이블 설치공사</t>
    <phoneticPr fontId="4" type="noConversion"/>
  </si>
  <si>
    <t>당진2지구 도통시험공사</t>
    <phoneticPr fontId="4" type="noConversion"/>
  </si>
  <si>
    <t>아산 인주일반산업단지(3공구) 가공 배전선로 간선설치공사</t>
    <phoneticPr fontId="4" type="noConversion"/>
  </si>
  <si>
    <t>아산 인주일반산업단지(3공구) 지중 배전선로 관로설치공사</t>
    <phoneticPr fontId="4" type="noConversion"/>
  </si>
  <si>
    <t>아산 인주일반산업단지(3공구) 지중 배전선로 케이블설치공사</t>
    <phoneticPr fontId="4" type="noConversion"/>
  </si>
  <si>
    <t>아산 인주일반산업단지(3공구) 공급 배전선로(1회선) 인출공사</t>
    <phoneticPr fontId="4" type="noConversion"/>
  </si>
  <si>
    <t>세종 벤처밸리 일반산업단지 배전간선 설치공사</t>
    <phoneticPr fontId="4" type="noConversion"/>
  </si>
  <si>
    <t>세종 벤처밸리 일반산업단지 배전 대비관로 설치공사</t>
    <phoneticPr fontId="4" type="noConversion"/>
  </si>
  <si>
    <t>세종 벤처밸리 일반산업단지 배전 대비관로 설치공사 도통시험공사</t>
    <phoneticPr fontId="4" type="noConversion"/>
  </si>
  <si>
    <t>월산S/S 1회선 인출공사(6-3생활권)</t>
    <phoneticPr fontId="4" type="noConversion"/>
  </si>
  <si>
    <t>세종시 죽림로 지중화공사</t>
    <phoneticPr fontId="4" type="noConversion"/>
  </si>
  <si>
    <t>세종시 죽림로 지중화공사 도통시험공사</t>
    <phoneticPr fontId="4" type="noConversion"/>
  </si>
  <si>
    <t>ICT운영부</t>
    <phoneticPr fontId="4" type="noConversion"/>
  </si>
  <si>
    <t>500만호 AMI 통신망 구축공사</t>
    <phoneticPr fontId="4" type="noConversion"/>
  </si>
  <si>
    <t>국가계약법시행령 제26조 1항 2호 (단독)</t>
    <phoneticPr fontId="17" type="noConversion"/>
  </si>
  <si>
    <t>저압 AMI 통신망 보강공사(23-1차)</t>
    <phoneticPr fontId="4" type="noConversion"/>
  </si>
  <si>
    <t>저압 AMI 통신망 보강공사(23-2차)</t>
    <phoneticPr fontId="4" type="noConversion"/>
  </si>
  <si>
    <t>세종지사 사옥이전 관련 ICT설비 이설공사</t>
    <phoneticPr fontId="4" type="noConversion"/>
  </si>
  <si>
    <t xml:space="preserve"> 세종특별자치시</t>
    <phoneticPr fontId="4" type="noConversion"/>
  </si>
  <si>
    <t>세종통합사옥 스마트워크센터 ICT설비 구축공사</t>
    <phoneticPr fontId="4" type="noConversion"/>
  </si>
  <si>
    <t>세종통합사옥 자가 광케이블 시설공사</t>
    <phoneticPr fontId="4" type="noConversion"/>
  </si>
  <si>
    <t>송전운영부</t>
    <phoneticPr fontId="4" type="noConversion"/>
  </si>
  <si>
    <t>345kV 신당진-태안화력 등 10개T/L 헬기 주수애자 세정공사</t>
    <phoneticPr fontId="4" type="noConversion"/>
  </si>
  <si>
    <t>154kV 청양-은하T/L 지장송전선로 이설공사</t>
    <phoneticPr fontId="4" type="noConversion"/>
  </si>
  <si>
    <t>154kV 덕진-유성T/L No.37-39 안전이격거리 확보공사</t>
    <phoneticPr fontId="4" type="noConversion"/>
  </si>
  <si>
    <t>대전전력지사</t>
    <phoneticPr fontId="4" type="noConversion"/>
  </si>
  <si>
    <t>154kV 논산-은진 등 5개T/L 추락방지장치 설치공사</t>
    <phoneticPr fontId="4" type="noConversion"/>
  </si>
  <si>
    <t>154kV 신옥천-서대전 등 5개T/L 추락방지장치 설치공사</t>
    <phoneticPr fontId="4" type="noConversion"/>
  </si>
  <si>
    <t>청양전력지사</t>
    <phoneticPr fontId="4" type="noConversion"/>
  </si>
  <si>
    <t>345kV 신옥천-청양 등 6개T/L 철탑 추락방지장치 설치공사</t>
    <phoneticPr fontId="4" type="noConversion"/>
  </si>
  <si>
    <t>천안전력지사</t>
    <phoneticPr fontId="4" type="noConversion"/>
  </si>
  <si>
    <t>345kV 아산-보령화력T/L 추락방지장치 설치공사</t>
    <phoneticPr fontId="4" type="noConversion"/>
  </si>
  <si>
    <t>서산전력지사</t>
    <phoneticPr fontId="4" type="noConversion"/>
  </si>
  <si>
    <t>345kV 신서산-태안화력 등 19개 T/L 수평 추락방지시설 설치공사</t>
    <phoneticPr fontId="4" type="noConversion"/>
  </si>
  <si>
    <t>변전운영부</t>
    <phoneticPr fontId="4" type="noConversion"/>
  </si>
  <si>
    <t>154kV 직산S/S #1M.Tr 증설공사(전문)</t>
    <phoneticPr fontId="4" type="noConversion"/>
  </si>
  <si>
    <t>154kV 직산S/S #1M.Tr 증설공사(일반)</t>
    <phoneticPr fontId="4" type="noConversion"/>
  </si>
  <si>
    <t>154kV 직산S/S #1M.Tr용 GIS 설치공사(전문)</t>
    <phoneticPr fontId="4" type="noConversion"/>
  </si>
  <si>
    <t>154kV 직산S/S #1M.Tr용 2차 전력케이블 설치 공사</t>
    <phoneticPr fontId="4" type="noConversion"/>
  </si>
  <si>
    <t>24~25년 직할 변전협력회사 총액공사</t>
    <phoneticPr fontId="4" type="noConversion"/>
  </si>
  <si>
    <t>설비보강부</t>
    <phoneticPr fontId="4" type="noConversion"/>
  </si>
  <si>
    <t>154kV 송강-신일T/L OF케이블 선종교체공사</t>
    <phoneticPr fontId="4" type="noConversion"/>
  </si>
  <si>
    <t>154kV 관창-대천 등2개T/L 지장송전선로 이설공사</t>
    <phoneticPr fontId="4" type="noConversion"/>
  </si>
  <si>
    <t>154kV 팔봉-두마T/L 전선교체공사</t>
    <phoneticPr fontId="4" type="noConversion"/>
  </si>
  <si>
    <t>신탄진S/S 디지털화 공사</t>
    <phoneticPr fontId="4" type="noConversion"/>
  </si>
  <si>
    <t>서천안S/S 디지털화 공사</t>
    <phoneticPr fontId="4" type="noConversion"/>
  </si>
  <si>
    <t>토건운영부</t>
    <phoneticPr fontId="4" type="noConversion"/>
  </si>
  <si>
    <t>2023년 본부사옥 조경유지관리 공사</t>
    <phoneticPr fontId="4" type="noConversion"/>
  </si>
  <si>
    <t>관내 변전소 외벽 보수공사</t>
    <phoneticPr fontId="4" type="noConversion"/>
  </si>
  <si>
    <t>건축</t>
    <phoneticPr fontId="4" type="noConversion"/>
  </si>
  <si>
    <t>세종P/O 임차사옥 원상복구 및 내부 정비공사</t>
    <phoneticPr fontId="4" type="noConversion"/>
  </si>
  <si>
    <t>보령화력S/Y 제어동 신축공사</t>
    <phoneticPr fontId="4" type="noConversion"/>
  </si>
  <si>
    <t>도서발전소 부속창고 증축공사</t>
    <phoneticPr fontId="4" type="noConversion"/>
  </si>
  <si>
    <t>공주지사 사옥 등 4개 건축물 수배전설비 내진보강공사</t>
    <phoneticPr fontId="4" type="noConversion"/>
  </si>
  <si>
    <t>대덕유성지사</t>
    <phoneticPr fontId="4" type="noConversion"/>
  </si>
  <si>
    <t>와동2구역 주택재건축정비사업 지장전주 이설공사</t>
    <phoneticPr fontId="4" type="noConversion"/>
  </si>
  <si>
    <t>금고동 ㈜한화건설 대전하수처리장 시설현대화 지장전주 이설공사</t>
    <phoneticPr fontId="4" type="noConversion"/>
  </si>
  <si>
    <t>대전산업단지 재생사업 지장전주 이설공사</t>
    <phoneticPr fontId="4" type="noConversion"/>
  </si>
  <si>
    <t>학하동 산1 왕수견 일(갑)단상 5kW 신설공사</t>
    <phoneticPr fontId="4" type="noConversion"/>
  </si>
  <si>
    <t>당진지사</t>
    <phoneticPr fontId="4" type="noConversion"/>
  </si>
  <si>
    <t>송산면 동곡리 송산태양광발전1호 외 7개소 신규공사</t>
    <phoneticPr fontId="4" type="noConversion"/>
  </si>
  <si>
    <t>2023년도 장고항-국화도 등부표 인양점검 공사 시행</t>
    <phoneticPr fontId="4" type="noConversion"/>
  </si>
  <si>
    <t>당진지사 접지보강공사</t>
    <phoneticPr fontId="4" type="noConversion"/>
  </si>
  <si>
    <t>당진-서산 도로개설 지장전주 이설공사(1공구)</t>
    <phoneticPr fontId="4" type="noConversion"/>
  </si>
  <si>
    <t>당진-서산 도로개설 지장전주 이설공사(2공구)</t>
    <phoneticPr fontId="4" type="noConversion"/>
  </si>
  <si>
    <t>면천면 죽동리 도로확포장 지장전주 이설공사</t>
    <phoneticPr fontId="4" type="noConversion"/>
  </si>
  <si>
    <t>당진SA 연계력 확보 공사</t>
    <phoneticPr fontId="4" type="noConversion"/>
  </si>
  <si>
    <t>2023년 당진지사 가로수 수목전지 공사</t>
    <phoneticPr fontId="4" type="noConversion"/>
  </si>
  <si>
    <t>고대 진관리 충남종합건설 지방도 649호 도로(지)이설공사</t>
    <phoneticPr fontId="4" type="noConversion"/>
  </si>
  <si>
    <t>합덕 도리 국가철도공단 산(을) 고압(주,예비) 1,500kW 신설</t>
    <phoneticPr fontId="4" type="noConversion"/>
  </si>
  <si>
    <t>2023년 배전맨홀 점검공사</t>
    <phoneticPr fontId="4" type="noConversion"/>
  </si>
  <si>
    <t>서산전력지사/변전부</t>
    <phoneticPr fontId="4" type="noConversion"/>
  </si>
  <si>
    <t>'23년 서산P/O 345kV 이하 개폐장치 보통점검</t>
    <phoneticPr fontId="4" type="noConversion"/>
  </si>
  <si>
    <t>'23년 서산P/O 154kV GIS 정밀점검</t>
    <phoneticPr fontId="4" type="noConversion"/>
  </si>
  <si>
    <t>'23년 서산P/O 345kV 이하 변압기 보통점검</t>
    <phoneticPr fontId="4" type="noConversion"/>
  </si>
  <si>
    <t>'23년 서산P/O 노후배전반 대체공사</t>
    <phoneticPr fontId="4" type="noConversion"/>
  </si>
  <si>
    <t>당진화력S/S 765kV #1Tie-Tr B상 설치공사</t>
    <phoneticPr fontId="4" type="noConversion"/>
  </si>
  <si>
    <t>당진화력S/S 765kV #1Tie-Tr B상 1,2차 GIS 설치공사</t>
    <phoneticPr fontId="4" type="noConversion"/>
  </si>
  <si>
    <t>당진S/S 154kV #1Sh.C Bank 및 보호반 대체공사</t>
    <phoneticPr fontId="4" type="noConversion"/>
  </si>
  <si>
    <t>당진화력S/S 종합예방진단시스템 설치공사(154kV GIS)</t>
    <phoneticPr fontId="4" type="noConversion"/>
  </si>
  <si>
    <t>신당진S/S 종합예방진단시스템 보강공사(노이즈,PD센서 추가)</t>
    <phoneticPr fontId="4" type="noConversion"/>
  </si>
  <si>
    <t>신서산S/S 종합예방진단시스템 보강공사(765 M.Tr 부싱)</t>
    <phoneticPr fontId="4" type="noConversion"/>
  </si>
  <si>
    <t>태안화력S/S 종합예방진단시스템 보강공사</t>
    <phoneticPr fontId="4" type="noConversion"/>
  </si>
  <si>
    <t>OPGW 항공구 설치 및 교체공사</t>
    <phoneticPr fontId="4" type="noConversion"/>
  </si>
  <si>
    <t>고객선로 신설 관련 계통보호유닛 시설공사</t>
    <phoneticPr fontId="4" type="noConversion"/>
  </si>
  <si>
    <t>2023년도 하반기 계통보호전송장치 교체공사</t>
    <phoneticPr fontId="4" type="noConversion"/>
  </si>
  <si>
    <t>서산전력지사/송전부</t>
    <phoneticPr fontId="4" type="noConversion"/>
  </si>
  <si>
    <t>천안P/O 345kV M.Tr 정밀점검공사</t>
    <phoneticPr fontId="4" type="noConversion"/>
  </si>
  <si>
    <t>천안P/O 154kV M.Tr 정밀점검 및 보통점검공사</t>
    <phoneticPr fontId="4" type="noConversion"/>
  </si>
  <si>
    <t>천안P/O 345kV 개폐장치 정밀점검공사</t>
    <phoneticPr fontId="4" type="noConversion"/>
  </si>
  <si>
    <t>천안P/O 154kV 개폐장치 정밀점검 및 보통점검공사</t>
    <phoneticPr fontId="4" type="noConversion"/>
  </si>
  <si>
    <t>천안P/O 154kV 주변압기 2차측 전력케이블 교체공사</t>
    <phoneticPr fontId="4" type="noConversion"/>
  </si>
  <si>
    <t>천안P/O 23kV Sh.R 설치공사</t>
    <phoneticPr fontId="4" type="noConversion"/>
  </si>
  <si>
    <t>풍세S/S등 2개소 25.8kV GIS 6CCT 증설공사</t>
    <phoneticPr fontId="4" type="noConversion"/>
  </si>
  <si>
    <t>관내S/S 362kV GIS 정밀점검 및 보통점검 공사</t>
    <phoneticPr fontId="4" type="noConversion"/>
  </si>
  <si>
    <t>관내S/S 170kV GIS 정밀점검 및 보통점검 공사</t>
    <phoneticPr fontId="4" type="noConversion"/>
  </si>
  <si>
    <t>관내S/S 154kV 주변압기 정밀점검 및 보통점검 공사</t>
    <phoneticPr fontId="4" type="noConversion"/>
  </si>
  <si>
    <t>장항S/S 23kV GIS 메커니즘부 점검</t>
    <phoneticPr fontId="4" type="noConversion"/>
  </si>
  <si>
    <t>보령T/P 362kV GIS LA&amp;CVT 내장화공사</t>
    <phoneticPr fontId="4" type="noConversion"/>
  </si>
  <si>
    <t>전력공급부</t>
    <phoneticPr fontId="4" type="noConversion"/>
  </si>
  <si>
    <t>용수골~남간정사 터널내 대비관로공사</t>
    <phoneticPr fontId="4" type="noConversion"/>
  </si>
  <si>
    <t>용수골~남간정사 터널내 대비관로 도통시험공사</t>
    <phoneticPr fontId="4" type="noConversion"/>
  </si>
  <si>
    <t>안면D/L 1MW 이하 신재생 접속보장 회선신설 공사</t>
    <phoneticPr fontId="4" type="noConversion"/>
  </si>
  <si>
    <t>신풍S/S농공D/L 신재생 발전 접속보장 선로보강공사</t>
    <phoneticPr fontId="4" type="noConversion"/>
  </si>
  <si>
    <t>보령 원도심 복합업무타운 지중화공사 감리용역</t>
  </si>
  <si>
    <t>보령 원도심 복합업무타운 지중화공사 VLF진단용역</t>
  </si>
  <si>
    <t>보령 원도심 복합업무타운 지중화공사 위치탐사용역</t>
  </si>
  <si>
    <t>보령 원도심 복합업무타운 지중화공사 폐기물처리용역</t>
  </si>
  <si>
    <t>충남도청이전신도시 대로3-13 간선설치공사 감리용역</t>
  </si>
  <si>
    <t>충남도청이전신도시 대로3-13 간선설치공사 VLF진단용역</t>
  </si>
  <si>
    <t>충남도청이전신도시 대로3-13 간선설치공사 위치탐사용역</t>
  </si>
  <si>
    <t>장항생태산단 2-1단계 단지내외 간선설치공사 감리용역</t>
  </si>
  <si>
    <t>장군상오거리~홍성역사거리 지중화공사 감리용역</t>
  </si>
  <si>
    <t>장군상오거리~홍성역사거리 지중화공사 위치탐사용역</t>
  </si>
  <si>
    <t>장군상오거리~홍성역사거리 지중화공사 폐기물처리용역</t>
  </si>
  <si>
    <t>장군상오거리~홍성역사거리 지중화공사 VLF진단용역</t>
  </si>
  <si>
    <t>아산 탕정테크노 일반산단 1공구(단지 내,외) 배전간선 설치공사 감리용역</t>
  </si>
  <si>
    <t>아산 염치일반산단(단지 외) 배전간선 설치공사 감리용역</t>
  </si>
  <si>
    <t>아산 탕정테크노 일반산단 1공구(단지 내,외) 배전간선 설치공사 VLF 진단용역</t>
  </si>
  <si>
    <t>아산 탕정테크노 일반산단 1공구(단지 내,외) 배전간선 설치공사 위치탐사용역</t>
  </si>
  <si>
    <t>아산 염치일반산단(단지 외) 배전간선 설치공사 VLF진단용역</t>
  </si>
  <si>
    <t>아산 염치일반산단(단지 외) 배전간선 설치공사 위치탐사용역</t>
  </si>
  <si>
    <t>아산 염치일반산단(단지 외) 배전간선 설치공사 폐기물처리용역</t>
  </si>
  <si>
    <t>부여 금성로 지중화공사 설계용역</t>
  </si>
  <si>
    <t>부여 금성로 지중화공사 위치탐사용역</t>
  </si>
  <si>
    <t>부여 금성로 지중화공사 폐기물처리용역</t>
  </si>
  <si>
    <t>부여 금성로 지중화공사 VLF진단용역</t>
  </si>
  <si>
    <t>부여 금성로 지중화공사 감리용역</t>
  </si>
  <si>
    <t>당진 송악물류단지 관로 및 케이블, 단지외 공사 설계용역</t>
  </si>
  <si>
    <t>당진 송악물류단지 관로 및 케이블, 단지외 공사 위치탐사용역</t>
  </si>
  <si>
    <t>당진 송악물류단지 관로 및 케이블, 단지외 공사 폐기물처리용역</t>
  </si>
  <si>
    <t>당진 송악물류단지 관로 및 케이블, 단지외 공사 VLF진단용역</t>
  </si>
  <si>
    <t>당진 송악물류단지 관로 및 케이블, 단지외 공사 감리용역</t>
  </si>
  <si>
    <t>천안 북부 BIT 단지외 간선설치 VLF진단용역</t>
  </si>
  <si>
    <t>천안 북부 BIT 단지외 간선설치 폐기물처리용역</t>
  </si>
  <si>
    <t>천안 북부 BIT 단지외 간선설치 위치탐사용역</t>
  </si>
  <si>
    <t>천안 북부 BIT 단지외 간선설치 감리용역</t>
  </si>
  <si>
    <t>천안 북부 BIT 일반산업단지 단지내 간선설치 VLF진단용역</t>
  </si>
  <si>
    <t>천안 북부 BIT 일반산업단지 단지내 간선설치 위치탐사용역</t>
  </si>
  <si>
    <t>천안 북부 BIT 일반산업단지 단지내 간선설치 감리용역</t>
  </si>
  <si>
    <t>아산 모종2지구 단지내 간선설치 VLF진단용역</t>
  </si>
  <si>
    <t>아산 모종2지구 단지내 간선설치 위치탐사용역</t>
  </si>
  <si>
    <t>아산 모종2지구 단지내 간선설치 감리용역</t>
  </si>
  <si>
    <t>천안 성거일반산업단지 1회선 인출공사 감리용역</t>
  </si>
  <si>
    <t>풍세 2일반산업단지 간선설치공사 감리용역</t>
  </si>
  <si>
    <t>천안 제6일반산업단지 간선설치공사 감리용역</t>
  </si>
  <si>
    <t>천안 테크노파크 일반산업단지 간선설치공사 감리용역</t>
  </si>
  <si>
    <t>천안 축구종합센터 도시개발사업 간선설치공사 감리용역</t>
  </si>
  <si>
    <t>세종 행복도시 5생활권 회선인출공사(2023년) 감리</t>
  </si>
  <si>
    <t>세종 행복도시 5생활권 회선인출공사(2023년) VLF</t>
  </si>
  <si>
    <t>세종 행복도시 5-1생활권(단지 내)배전간선 설치공사 위치탐사</t>
  </si>
  <si>
    <t>세종 행복도시 4-2공동캠퍼스(단지내,외) 배전간선 설치공사 감리</t>
  </si>
  <si>
    <t>세종 행복도시 4-2공동캠퍼스(단지내,외) 배전간선 설치공사 위치탐사</t>
  </si>
  <si>
    <t>문창부사시장 그린뉴딜 지중화공사 감리용역</t>
  </si>
  <si>
    <t>문창부사시장 그린뉴딜 지중화공사 위치탐사용역</t>
  </si>
  <si>
    <t>문창부사시장 그린뉴딜 지중화공사 VLF진단용역</t>
  </si>
  <si>
    <t>문창부사시장 그린뉴딜 지중화공사 폐기물처리용역</t>
  </si>
  <si>
    <t>강북교차로~대학로교차로 지중화공사 감리용역</t>
  </si>
  <si>
    <t>강북교차로~대학로교차로 지중화공사 위치탐사용역</t>
  </si>
  <si>
    <t>강북교차로~대학로교차로 지중화공사 폐기물용역</t>
  </si>
  <si>
    <t>강북교차로~대학로교차로 지중화공사 VLF진단용역</t>
  </si>
  <si>
    <t>당진2지구 위치탐사용역</t>
  </si>
  <si>
    <t>당진2지구 vlf 진단</t>
  </si>
  <si>
    <t>아산 인주일반산업단지(3공구) 가공 배전선로 간선설치공사 감리용역</t>
  </si>
  <si>
    <t>아산 인주일반산업단지(3공구) 지중 배전선로 관로설치공사 감리용역</t>
  </si>
  <si>
    <t>아산 인주일반산업단지(3공구) 지중 배전선로 관로설치공사 위치탐사용역</t>
  </si>
  <si>
    <t>아산 인주일반산업단지(3공구) 지중 배전선로 케이블설치공사 감리용역</t>
  </si>
  <si>
    <t>아산 인주일반산업단지(3공구) 공급 배전선로(1회선) 인출공사 감리용역</t>
  </si>
  <si>
    <t>세종 벤처밸리 일반산업단지 배전간선 설치공사 감리용역</t>
  </si>
  <si>
    <t>세종 벤처밸리 일반산업단지 배전 대비관로 설치공사 감리용역</t>
  </si>
  <si>
    <t>세종 벤처밸리 일반산업단지 배전 대비관로 설치공사 위치탐사용역</t>
  </si>
  <si>
    <t>세종 벤처밸리 일반산업단지 배전 대비관로 설치공사 폐기물처리용역</t>
  </si>
  <si>
    <t>월산S/S 1회선 인출공사(6-3생활권) 감리용역</t>
  </si>
  <si>
    <t>세종시 죽림로 지중화공사 감리용역</t>
  </si>
  <si>
    <t>세종시 죽림로 지중화공사 위치탐사용역</t>
  </si>
  <si>
    <t>세종시 죽림로 지중화공사 폐기물처리용역</t>
  </si>
  <si>
    <t>세종시 죽림로 지중화공사 VLF진단용역</t>
  </si>
  <si>
    <t>500만호 AMI 통신망 구축공사 외부감리</t>
  </si>
  <si>
    <t>154kV 청양-은하T/L 지장송전선로 이설공사 책임감리용역</t>
  </si>
  <si>
    <t>154kV 동대전-신탄진T/L No.19-21 안전이격거리 확보공사 감리용역</t>
  </si>
  <si>
    <t>154kV 논산-은진 등 5개T/L 추락방지시설 설치공사 책임감리용역</t>
  </si>
  <si>
    <t>154kV 신옥천-서대전 등 5개T/L 추락방지장치 설치공사 책임감리용역</t>
  </si>
  <si>
    <t>345kV 신옥천-청양 등 6개T/L 철탑 추락방지장치 설치공사 책임감리용역</t>
  </si>
  <si>
    <t>345kV 아산-보령화력T/L 추락방지장치 설치공사 책임감리용역</t>
  </si>
  <si>
    <t>345kV 신서산-태안화력 등 19개T/L 수평 추락방지시설 설치공사 책임감리용역</t>
  </si>
  <si>
    <t>전력관리처 변전운영부</t>
  </si>
  <si>
    <t>24-25년도 본부 직할 무인변전소 경비용역</t>
  </si>
  <si>
    <t>23-24년 직할관내 변전소 청소용역</t>
  </si>
  <si>
    <t xml:space="preserve">24~25년도 본부 직할 관내S/S 소방용역 및 정비공사 </t>
  </si>
  <si>
    <t>154kV 송강-신일T/L OF케이블 선종교체공사 감리용역</t>
  </si>
  <si>
    <t>154kV 팔봉-두마T/L 용량증대 전선교체 종단검토 설계용역</t>
  </si>
  <si>
    <t>154kV 관창-대천 등2개T/L 지장송전선로 이설공사 감리용역</t>
  </si>
  <si>
    <t>154kV 팔봉-두마T/L 전선교체공사 감리용역</t>
  </si>
  <si>
    <t>345kV 보령C/C SW 증설공사 책임감리용역</t>
  </si>
  <si>
    <t>'23년도 관내 지중송전 토목구조물 정밀안전점검 용역</t>
  </si>
  <si>
    <t>보령화력S/Y 제어동 신축공사 실시설계 용역</t>
  </si>
  <si>
    <t>와동2구역 주택재건축정비사업 지장전주 이설공사 감리용역</t>
  </si>
  <si>
    <t>금고동 ㈜한화건설 대전하수처리장 시설현대화 지장전주 이설공사 감리용역</t>
  </si>
  <si>
    <t>대덕구 신대동 한국도로공사 회덕IC 건설 지장전주 이설공사 감리용역</t>
  </si>
  <si>
    <t>2023년도 대덕유성지사 수목전지공사</t>
  </si>
  <si>
    <t>23년 대덕유성지사 열화상진단</t>
  </si>
  <si>
    <t>23년 대덕유성지사 광학진단</t>
  </si>
  <si>
    <t>23년 대덕유성지사 콘크리트전주진단</t>
  </si>
  <si>
    <t>학하동 산1 왕수견 일(갑)단상 5kW 신설공사 감리용역</t>
  </si>
  <si>
    <t>2023년 대덕유성지사 고압수전설비 열화상진단 용역</t>
  </si>
  <si>
    <t>송악읍소재지 지중화(3차) VLF 진단용역</t>
  </si>
  <si>
    <t>2023년도 당진지사 수전설비 열화상 진단용역</t>
  </si>
  <si>
    <t>2023년 국화도 해저케이블 보호용 등부표 위탁관리 용역</t>
  </si>
  <si>
    <t>합덕 도리 국가철도공단 산(을) 고압(주,예비) 1,500kW 신설 감리</t>
  </si>
  <si>
    <t>2023년 지상개폐기 PD진단</t>
  </si>
  <si>
    <t>2023년 가공설비 열화상진단</t>
  </si>
  <si>
    <t>2023년 가공설비 광학진단</t>
  </si>
  <si>
    <t>서천지사</t>
  </si>
  <si>
    <t>2023년 서천지사 광학카메라 진단용역</t>
  </si>
  <si>
    <t>2023년 서천지사 고압고객 수전설비 열화상진단용역</t>
  </si>
  <si>
    <t>서산전력지사/운영&amp;변환센터</t>
  </si>
  <si>
    <t>22~23년 서산전력지사 유인 및 무인변전소 청소위탁관리용역</t>
  </si>
  <si>
    <t>2023년 천안전력지사 관내 청소용역</t>
  </si>
  <si>
    <t>용수골~남간정사 터널내 대비관로공사 감리용역</t>
  </si>
  <si>
    <t>용수골~남간정사 터널내 대비관로공사 위치탐사용역</t>
  </si>
  <si>
    <t>부산울산본부</t>
  </si>
  <si>
    <t>23년 자가 광케이블 시설공사</t>
  </si>
  <si>
    <t>달음산 기지국 이설공사</t>
  </si>
  <si>
    <t>동부산전력지사</t>
  </si>
  <si>
    <t>2023년 상반기 동부산전력지사 154kV GIS 정밀점검공사</t>
  </si>
  <si>
    <t>2023년 신고리S/S 765kV GIS 정밀 및 보통점검공사</t>
  </si>
  <si>
    <t>2023년 동부산전력지사 154kV M.Tr 정밀점검공사</t>
  </si>
  <si>
    <t>2023년 고리NP S/Y 345kV GIS 정밀점검공사</t>
  </si>
  <si>
    <t>345kV 가공송전철탑 기초 및 상부재 보강공사 1차</t>
  </si>
  <si>
    <t>154kV 가공송전철탑 기초 및 상부재 보강공사 1차</t>
  </si>
  <si>
    <t>`24~25년 가공송전 협력회사 총액공사</t>
  </si>
  <si>
    <t>2023년 신고리S/S 765kV M.Tr 하자점검공사</t>
  </si>
  <si>
    <t>2023년 하반기 동부산전력지사 154kV GIS 정밀점검공사</t>
  </si>
  <si>
    <t>북부산지사</t>
  </si>
  <si>
    <t>2023년 북부산지사 가이더봉 접지보강공사</t>
  </si>
  <si>
    <t>서부산전력지사</t>
  </si>
  <si>
    <t>명지S/S ICT용 노후 전원설비 교체 공사</t>
  </si>
  <si>
    <t xml:space="preserve">345kV 신김해-신녹산 등 5개 T/L 철탑보강공사 </t>
  </si>
  <si>
    <t>서부산S/S 345kV #2M.Tr 고장복구 대체공사(M.Tr)</t>
  </si>
  <si>
    <t>서부산S/S 345kV #2M.Tr 고장복구 대체공사(GIS)</t>
  </si>
  <si>
    <t>23년 상반기 서부산전력지사 154kV GIS 정밀점검공사</t>
  </si>
  <si>
    <t>23년 상반기 서부산전력지사 154kV M.Tr 정밀점검공사</t>
  </si>
  <si>
    <t>관내 변전소 미사용 키폰 및 페이징폰 철거 공사</t>
  </si>
  <si>
    <t>23년 하반기 서부산전력지사 154kV GIS 정밀점검공사</t>
  </si>
  <si>
    <t>23년 하반기 서부산전력지사 154kV M.Tr 정밀점검공사</t>
  </si>
  <si>
    <t>23년 하반기 서부산전력지사 345kV M.Tr 정밀점검공사</t>
  </si>
  <si>
    <t>관내 송전선로 항공장애표시구 설치 공사</t>
  </si>
  <si>
    <t>2024~2025년 서부산 지중송전 정비회사 총액공사</t>
  </si>
  <si>
    <t>서울산지사</t>
  </si>
  <si>
    <t>인보D/L 수지상선로 연계력 확보를 위한 선로 보강공사 감리용역</t>
  </si>
  <si>
    <t xml:space="preserve">23년 부산울산본부 서울산지사 접지보강공사 </t>
  </si>
  <si>
    <t>345kV 신양산-신대연 등 7개T/L 자기애관 교체공사</t>
  </si>
  <si>
    <t>154kV APK지중T/L 인출 변경공사</t>
  </si>
  <si>
    <t>345kV 신울산 차단기 용량대체 관련 인출선로 변경공사</t>
  </si>
  <si>
    <t xml:space="preserve">신울산S/S 154kV 현대화공사 관련 지중화공사 </t>
  </si>
  <si>
    <t>345kV 신고리-고리N/PT/L 지중송전 Online-PD 설치공사</t>
  </si>
  <si>
    <t>345kV 신고리-고리N/P T/L 전력구 운영시스템, 과학화장비 설치</t>
  </si>
  <si>
    <t>강화액 소방설비 원격격발 및 압력감시장치 설치공사</t>
  </si>
  <si>
    <t>345kV 서창-산막 T/L 전력구 운영시스템, 과학화장비 설치</t>
  </si>
  <si>
    <t>스마트미터링부</t>
  </si>
  <si>
    <t>'23년 상반기 AMI 보강공사</t>
  </si>
  <si>
    <t>'23년 검침환경 개선공사</t>
  </si>
  <si>
    <t>'23년 하반기 AMI 보강공사</t>
  </si>
  <si>
    <t>양산지사</t>
  </si>
  <si>
    <t>북부동 디엘건설㈜ 경전철 환승역사 20,000kw 신설공사</t>
  </si>
  <si>
    <t>북부동 디엘건설㈜ 경전철 환승역사 20,000kw 신설 교량첨가공사</t>
  </si>
  <si>
    <t>동면 부산교통공사 차량기지 예비전력 13,400kW 신설</t>
  </si>
  <si>
    <t>하북용연 조계암 일반용 15-22kW 공변증설공사</t>
  </si>
  <si>
    <t>2023년 양산지사 맨홀점검 공사</t>
  </si>
  <si>
    <t>북정동 부산교통공사 107역사 13,100kW 신설공사</t>
  </si>
  <si>
    <t>원동면 염수봉풍력발전 15,600kW 연계공사</t>
  </si>
  <si>
    <t>산막변전소 과부하 해소공사</t>
  </si>
  <si>
    <t>영도지사</t>
  </si>
  <si>
    <t>23년도 맨홀 점검공사</t>
  </si>
  <si>
    <t>울산전력지사</t>
  </si>
  <si>
    <t>2023년 상반기 154kV 개폐장치 정밀점검공사</t>
  </si>
  <si>
    <t>154kV 외동-옥동T/L No14~19 구간 OPGW 이설공사</t>
  </si>
  <si>
    <t>울산복합S/Y 345kV GIS 보통점검공사</t>
  </si>
  <si>
    <t>항공장애구 설치를 위한 철탑 안전도 검토용역</t>
  </si>
  <si>
    <t>신울산S/S #2M.Tr 3차 현대화공사</t>
  </si>
  <si>
    <t>울산전력지사 사옥 리모델링 관련 구내통신공사</t>
  </si>
  <si>
    <t>2023년 하반기 154kV 개폐장치 정밀점검공사</t>
  </si>
  <si>
    <t>154kV 주변압기 및 OLTC 정밀점검공사</t>
  </si>
  <si>
    <t>154kV 울산-울산TP 등 2개T/L 철탑철거공사</t>
  </si>
  <si>
    <t>154kV 울산-울산TP 등 2개T/L 철탑철거공사 책임감리용역</t>
  </si>
  <si>
    <t>울산전력 항공장애구 설치공사</t>
  </si>
  <si>
    <t>울산전력 항공장애구 설치공사 책임감리용역</t>
  </si>
  <si>
    <t>345kV 주변압기 및 OLTC 정밀점검공사</t>
  </si>
  <si>
    <t>2023년 345kV GIS 정밀점검공사</t>
  </si>
  <si>
    <t>2024~2025년 울산전력지사 가공송전협력회사 총액공사</t>
  </si>
  <si>
    <t>154kV 구포S/S 장기사용GIS 대체공사(일반도급)</t>
  </si>
  <si>
    <t>154kV 구포S/S 장기사용GIS 대체공사(전문업체)</t>
  </si>
  <si>
    <t>양정S/S 테크프로제 23kV GIS 메커니즘 보강공사</t>
  </si>
  <si>
    <t>신대연S/S 345kV M.Tr 정밀점검</t>
  </si>
  <si>
    <t>2023년 직할 154kV GIS 정밀점검</t>
  </si>
  <si>
    <t>반천S/S 종합예방진단시스템 구매</t>
  </si>
  <si>
    <t>2023년 직할 154kV M.Tr 정밀점검</t>
  </si>
  <si>
    <t>신대연S/S 345kV GIS 정밀점검</t>
  </si>
  <si>
    <t>남울산S/S 345kV 울산GPS 신규수용공사(일반도급)</t>
  </si>
  <si>
    <t>남울산S/S 345kV 울산GPS 신규수용공사(전문업체)</t>
  </si>
  <si>
    <t>신평S/S 154kV #1,3,4M.Tr 장기사용 주변압기 보강(전문업체)</t>
  </si>
  <si>
    <t>신평S/S 154kV #1,3,4M.Tr 장기사용 주변압기 보강(일반도급)</t>
  </si>
  <si>
    <t>154kV 성암S/S SK멀티유틸리티 신규수용(전문업체)</t>
  </si>
  <si>
    <t>154kV 성암S/S SK멀티유틸리티 신규수용(일반도급)</t>
  </si>
  <si>
    <t>154kV 장림S/S SW증설공사(전문업체)</t>
  </si>
  <si>
    <t>154kV 장림S/S SW증설공사(일반도급)</t>
  </si>
  <si>
    <t>미음S/S 154kV PUS50 신규수용공사(전문업체)</t>
  </si>
  <si>
    <t>미음S/S 154kV PUS50 신규수용공사(일반도급)</t>
  </si>
  <si>
    <t>옥동S/S 154kV/23kV GIS 교체(SA병행)(전문업체)</t>
  </si>
  <si>
    <t>옥동S/S 154kV/23kV GIS 교체(SA병행)(일반도급)</t>
  </si>
  <si>
    <t>울산화력S/Y 154kV GIS 교체공사</t>
  </si>
  <si>
    <t>효문S/S 154kV #3M.Tr 장기사용 교체 (전문업체)</t>
  </si>
  <si>
    <t>효문S/S 154kV #3M.Tr 장기사용 교체 (일반도급)</t>
  </si>
  <si>
    <t>엄궁S/S 154kV 장기사용 주변압기 대체공사 (전문업체)</t>
  </si>
  <si>
    <t>엄궁S/S 154kV 장기사용 주변압기 대체공사 (일반도급)</t>
  </si>
  <si>
    <t>154kV 구서S/S 장기사용 GIS 교체공사(개폐장치 설치)</t>
  </si>
  <si>
    <t>154kV 구서S/S 장기사용 GIS 교체공사(일반도급)</t>
  </si>
  <si>
    <t>154kV 구서S/S 장기사용 GIS 교체공사(전력케이블 설치)</t>
  </si>
  <si>
    <t>산막S/S 154kV GIS 교체공사(SA병행)(전문업체)</t>
  </si>
  <si>
    <t>산막S/S 154kV GIS 교체공사(SA병행)(일반도급)</t>
  </si>
  <si>
    <t>개금S/S 154kV GIS 교체공사(SA병행)(전문업체)</t>
  </si>
  <si>
    <t>개금S/S 154kV GIS 교체공사(SA병행)(일반도급)</t>
  </si>
  <si>
    <t>명장S/S 154kV/23kV GIS 교체공사(SA병행) (전문업체)</t>
  </si>
  <si>
    <t>명장S/S 154kV/23kV GIS 교체공사(SA병행) (일반도급)</t>
  </si>
  <si>
    <t>용연S/S 장기사용 154kV GIS 교체(SA병행) (전문업체)</t>
  </si>
  <si>
    <t>용연S/S 장기사용 154kV GIS 교체(SA병행) (일반도급)</t>
  </si>
  <si>
    <t>울산S/S 장기사용 154kV GIS 교체(SA병행)(전문업체)</t>
  </si>
  <si>
    <t>울산S/S 장기사용 154kV GIS 교체(SA병행)(일반도급)</t>
  </si>
  <si>
    <t>웅촌 곡천지구 기설송전선로 지중화공사(전문업체)</t>
  </si>
  <si>
    <t>웅촌 곡천지구 기설송전선로 지중화공사(일반도급)</t>
  </si>
  <si>
    <t>지하전력구 비상통신망(PS-LTE) 전환 구축공사</t>
  </si>
  <si>
    <t>신울산S/S 제어동 신설 관련 PITR 이설공사</t>
  </si>
  <si>
    <t>신울산S/S 차단기용량 대체 OPGW 이설공사</t>
  </si>
  <si>
    <t xml:space="preserve">양산-산막T/L 지장철탑 관련 OPGW 이설공사 </t>
  </si>
  <si>
    <t>명례-장안T/L OPGW 증설공사</t>
  </si>
  <si>
    <t>신김해-신녹산T/L OPGW 보강공사</t>
  </si>
  <si>
    <t>'23년 계통보호전송설비 시설공사</t>
  </si>
  <si>
    <t>노포-구서외 2개선로 OPGW 증설공사</t>
  </si>
  <si>
    <t>호포-매리T/L OPGW 증설공사</t>
  </si>
  <si>
    <t>연산S/S, 기장S/S 노후 무인보안시스템 교체공사</t>
  </si>
  <si>
    <t>효문-방어진T/L OPGW 증설공사</t>
  </si>
  <si>
    <t>2023년 SCADA 원격소장치 보강공사</t>
  </si>
  <si>
    <t>지하전력구 비상통신망(PS-LTE) 신규 구축공사</t>
  </si>
  <si>
    <t>`24~25년 가공송전 협력회사 총액공사 책임감리용역</t>
  </si>
  <si>
    <t>2024년 동부산전력지사 관내 변전소 청소용역</t>
  </si>
  <si>
    <t>북부산전력지사</t>
  </si>
  <si>
    <t>765kV 북경남-신고리NP T/L 철탑추락방지장치 설치 책임감리용역</t>
  </si>
  <si>
    <t>154kV 물금-삼랑진 등 2개T/L 항공시설물 설치,보강공사 책임감리용역</t>
  </si>
  <si>
    <t>2024~2025년 북부산전력지사 가공송전협력회사 총액공사 책임감리용역(PQ)</t>
  </si>
  <si>
    <t>2023년 북부사지사 수동형 보호기기 정밀점검 용역</t>
  </si>
  <si>
    <t>서부산S/S 345kV #2M.Tr 고장복구 대체공사 감리용역</t>
  </si>
  <si>
    <t>2023~2024년도 서부산전력지사 관내 변전소 청소용역</t>
  </si>
  <si>
    <t>24~25년 서부산전력지사 가공송전 협력회사 총액공사 감리용역</t>
  </si>
  <si>
    <t>2024~2025년 서부산 관내 전력구 소방설비 점검용역</t>
  </si>
  <si>
    <t>2022∼2023년도 서부산전력지사 변전소 및 배전전력구 소방시설 점검 및 보수용역</t>
  </si>
  <si>
    <t>재해예방 기술지도 용역('24-'25년 지중송전 정비회사 총액공사)</t>
  </si>
  <si>
    <t xml:space="preserve">23년 부산울산본부 서울산지사 열화상진단 </t>
  </si>
  <si>
    <t xml:space="preserve">23년 부산울산본부 서울산지사 수전설비 열화상진단 </t>
  </si>
  <si>
    <t>23년 부산울산본부 서울산지사 지상개폐기 PD진단 용역</t>
  </si>
  <si>
    <t xml:space="preserve">23년 부산울산본부 서울산지사 광학진단 </t>
  </si>
  <si>
    <t>23년 부산울산본부 서울산지사 맨홀점검 용역</t>
  </si>
  <si>
    <t>345kV 동울산-신울산T/L 57~61호간 지장이설 경과지측량용역</t>
  </si>
  <si>
    <t>154kV 현대분기T/L 고객공급선로 인출변경공사 도시계획시설 결정, 실시계획인가 및 개발행위허가 용역</t>
  </si>
  <si>
    <t>신울산S/S 154kV 현대화공사 관련 지중화공사 책임감리용역</t>
  </si>
  <si>
    <t>동부산-용호 등 6개 관로 정확도 개선용역</t>
  </si>
  <si>
    <t>'22년 500만호 AMI 구축공사 외부감리용역</t>
  </si>
  <si>
    <t>2023년 부산울산 전력사업처 고압고객 수전설비 열화상진단 용역</t>
  </si>
  <si>
    <t>2023년 계기 및 부속장치 정기시험 위탁용역(5권역)</t>
  </si>
  <si>
    <t>2023년 부산울산본부 자율안전진단위탁용역</t>
  </si>
  <si>
    <t>2023년 부산울산본부 안전장구 시험 위탁용역</t>
  </si>
  <si>
    <t>2024년 부산울산본부 안전관리자 업무 위탁용역</t>
  </si>
  <si>
    <t>북부동 디엘건설㈜ 경전철 환승역사 20,000kw 신설공사 감리용역</t>
  </si>
  <si>
    <t>동면 부산교통공사 차량기지 예비전력 13,400kW 신설 감리용역</t>
  </si>
  <si>
    <t>하북용연 조계암 일반용 15-22kW 공변증설공사 감리용역</t>
  </si>
  <si>
    <t>2023년 지상기기 열화상진단 용역</t>
  </si>
  <si>
    <t>북정동 부산교통공사 107역사 13,100kW 신설공사 감리용역</t>
  </si>
  <si>
    <t>원동면 염수봉풍력발전 15,600kW 연계공사 감리용역</t>
  </si>
  <si>
    <t>산막변전소 과부하 해소공사 감리</t>
  </si>
  <si>
    <t>2023년 양산지사 고압고객 수전설비 열화상진단용역</t>
  </si>
  <si>
    <t>2023년도 계기 및 부속장치 정기시험 시행</t>
  </si>
  <si>
    <t>2023년 지상기기 PD진단 용역</t>
  </si>
  <si>
    <t>배전선로 광학카메라 진단 용역</t>
  </si>
  <si>
    <t>배전선로 열화상 진단 용역</t>
  </si>
  <si>
    <t>2024년 청구서 운송 용역(부산울산본부)</t>
  </si>
  <si>
    <t>2024~2025년 울산전력지사 가공송전협력회사 총액공사 책임감리용역(PQ)</t>
  </si>
  <si>
    <t>2024년도 울산전력지사 관내 청소 및 제초옹역</t>
  </si>
  <si>
    <t>2022년 부산울산본부 직할 관내 변전소 청소 및 제초용역</t>
  </si>
  <si>
    <t>'23년도 관내 변전소 화재보험 용역</t>
  </si>
  <si>
    <t>345kV 남울산S/S 울산GPS 신규수용공사 감리용역</t>
  </si>
  <si>
    <t>사옥건설처</t>
  </si>
  <si>
    <t>사옥공사실</t>
  </si>
  <si>
    <t>달성전력지사 사옥 신축공사</t>
  </si>
  <si>
    <t>동래지사 사옥 신축공사</t>
  </si>
  <si>
    <t>남전주지사 사옥 신축공사</t>
  </si>
  <si>
    <t>전라북도</t>
  </si>
  <si>
    <t>의령지사 사옥 신축공사</t>
  </si>
  <si>
    <t>강원본부 사옥 신축공사</t>
  </si>
  <si>
    <t>충주전력지사 사옥 신축공사</t>
  </si>
  <si>
    <t>충청북도</t>
  </si>
  <si>
    <t>경북본부 통합사옥 신축공사</t>
  </si>
  <si>
    <t>속초연수원 리모델링</t>
  </si>
  <si>
    <t>영암지사 신축사옥 조경공사</t>
  </si>
  <si>
    <t>논산지사 신축사옥 조경공사</t>
  </si>
  <si>
    <t>기전부</t>
  </si>
  <si>
    <t>동래지사 사옥 신축 전기공사</t>
  </si>
  <si>
    <t>동래지사 사옥 신축 소방공사</t>
  </si>
  <si>
    <t>충주전력지사 사옥 신축 전기공사</t>
  </si>
  <si>
    <t>충주전력지사 사옥 신축 소방공사</t>
  </si>
  <si>
    <t>강원본부 사옥 신축 전기공사</t>
  </si>
  <si>
    <t>강원본부 사옥 신축 소방공사</t>
  </si>
  <si>
    <t>속초연수원 설악동 리모델링 전기공사</t>
  </si>
  <si>
    <t>속초연수원 설악동 리모델링 소방공사</t>
  </si>
  <si>
    <t>달성전력지사 사옥 신축 전기공사</t>
  </si>
  <si>
    <t>달성전력지사 사옥 신축 소방공사</t>
  </si>
  <si>
    <t>남전주지사 사옥 신축 전기공사</t>
  </si>
  <si>
    <t>남전주지사 사옥 신축 소방공사</t>
  </si>
  <si>
    <t>경북본부 통합사옥 증축 전기공사</t>
  </si>
  <si>
    <t>경북본부 통합사옥 증축 소방공사</t>
  </si>
  <si>
    <t>의령지사 사옥 신축 전기공사</t>
  </si>
  <si>
    <t>의령지사 사옥 신축 소방공사</t>
  </si>
  <si>
    <t>사옥ICT부</t>
  </si>
  <si>
    <t>동래지사 사옥 신축 정보통신공사</t>
  </si>
  <si>
    <t>충주전력지사 사옥 신축 정보통신공사</t>
  </si>
  <si>
    <t>강원본부 사옥 신축 정보통신공사</t>
  </si>
  <si>
    <t>달성전력지사 사옥 신축 정보통신공사</t>
  </si>
  <si>
    <t>남전주지사 사옥 신축 정보통신공사</t>
  </si>
  <si>
    <t>경북본부 통합사옥 증축 정보통신공사</t>
  </si>
  <si>
    <t>의령지사 사옥 신축 정보통신공사</t>
  </si>
  <si>
    <t>사옥설계실</t>
  </si>
  <si>
    <t>강원본부 사옥 신축 표본조사 용역</t>
  </si>
  <si>
    <t>동부산전력지사 사옥 신축 설계용역</t>
  </si>
  <si>
    <t>울산지사 사옥 신축 설계용역</t>
  </si>
  <si>
    <t>동부산전력지사 사옥 신축 지반조사용역</t>
  </si>
  <si>
    <t>울산지사 사옥 신축 지반조사용역</t>
  </si>
  <si>
    <t>달성전력지사 사옥 신축공사 감독권한대행 등 건설사업관리용역</t>
  </si>
  <si>
    <t>달성전력지사 사옥 신축공사 폐기물처리용역</t>
  </si>
  <si>
    <t>동래지사 사옥 신축공사 감독권한대행 등 건설사업관리용역</t>
  </si>
  <si>
    <t>동래지사 사옥 신축공사 폐기물처리용역</t>
  </si>
  <si>
    <t>남전주지사 사옥 신축공사 감독권한대행 등 건설사업관리용역</t>
  </si>
  <si>
    <t>남전주지사 사옥 신축공사 폐기물처리용역</t>
  </si>
  <si>
    <t>의령지사 사옥 신축공사 감독권한대행 등 건설사업관리용역</t>
  </si>
  <si>
    <t>의령지사 사옥 신축공사 폐기물처리용역</t>
  </si>
  <si>
    <t>강원본부 사옥 신축공사 감독권한대행 등 건설사업관리용역</t>
  </si>
  <si>
    <t>강원본부 사옥 신축공사 폐기물처리용역</t>
  </si>
  <si>
    <t>충주전력지사 사옥 신축공사 감독권한대행 등 건설사업관리용역</t>
  </si>
  <si>
    <t>충주전력지사 사옥 신축공사 폐기물처리용역</t>
  </si>
  <si>
    <t>경북본부 통합사옥 신축공사 감독권한대행 등 건설사업관리용역</t>
  </si>
  <si>
    <t>경북본부 통합사옥 신축공사 폐기물처리용역</t>
  </si>
  <si>
    <t>속초연수원 리모델링 감독권한대행 등 건설사업관리용역</t>
  </si>
  <si>
    <t>속초연수원 리모델링 폐기물처리용역</t>
  </si>
  <si>
    <t>건설지원부</t>
  </si>
  <si>
    <t>2024년 사옥위탁관리용역</t>
  </si>
  <si>
    <t>서울본부</t>
  </si>
  <si>
    <t>강북성북지사 외벽 마감재 보수공사</t>
  </si>
  <si>
    <t>강북성북지사 배전운영실 바닥재교체공사</t>
  </si>
  <si>
    <t>광진성동지사 강당 천장 도배 및 기타 환경개선공사</t>
  </si>
  <si>
    <t>동대문중랑지사 구내도로 포장보수공사</t>
  </si>
  <si>
    <t>강북성북지사 배전운영실 휴게실 및 샤워장 리모델링</t>
  </si>
  <si>
    <t>노원도봉지사 2층 화단 앞 난간 설치</t>
  </si>
  <si>
    <t>동대문중랑지사 운영실 샤워장 리모델링</t>
  </si>
  <si>
    <t>마포용산지사 화단 정비 및 조경수목 보수공사</t>
  </si>
  <si>
    <t>노원도봉지사 장애인 경사로 개선 및 기타공사</t>
  </si>
  <si>
    <t>직할 별관 6층 내부철거 공사</t>
  </si>
  <si>
    <t>노원도봉지사 구내도로 포장보수공사</t>
  </si>
  <si>
    <t>직할 주차장 포장보수공사</t>
  </si>
  <si>
    <t>직할 수목전지 및 잡목 제거</t>
  </si>
  <si>
    <t>직할 사옥 공간 재배치 사업 관련 이행강제금</t>
  </si>
  <si>
    <t>노원도봉지사 기계실 냉동기설비 보수 및  기타공사</t>
  </si>
  <si>
    <t>중랑구 상붕중앙로 지중화공사</t>
  </si>
  <si>
    <t>은평구 연서로2차 지중화공사</t>
  </si>
  <si>
    <t>도봉구 도봉로 방학역 지중화공사</t>
  </si>
  <si>
    <t>동대문구 왕산로 지중화공사</t>
  </si>
  <si>
    <t>광진구 용마초 통학로 지중화공사</t>
  </si>
  <si>
    <t>광진구 성자초 주변 지중화공사</t>
  </si>
  <si>
    <t>성동구 옥정중학교 주변 지중화공사</t>
  </si>
  <si>
    <t>동대문구 고산자로 지중화공사</t>
  </si>
  <si>
    <t>동대문구 전농로(전곡초) 지중화공사</t>
  </si>
  <si>
    <t>중구 창경궁로 지중화공사</t>
  </si>
  <si>
    <t>중랑구 망우로21 지중화공사</t>
  </si>
  <si>
    <t>옥인동 주거환경개선사업 지중화공사</t>
  </si>
  <si>
    <t>22년 배전공가 순시위탁(A지역)</t>
  </si>
  <si>
    <t>22년 배전공가 순시위탁(B지역)</t>
  </si>
  <si>
    <t>23년 DAS 단말설치 및 연동시험 위탁수시공사</t>
  </si>
  <si>
    <t>국가계약법시행령 제26조 ①항 1호 나목, 2호 가,바목</t>
  </si>
  <si>
    <t xml:space="preserve">지중 저압설비 점검 </t>
  </si>
  <si>
    <t>지상변압기 점검공사</t>
  </si>
  <si>
    <t>2023년 서울본부 직할 맨홀청소 및 점검공사</t>
  </si>
  <si>
    <t>2023년 서울본부 직할 저압선로 회선탐사 공사</t>
  </si>
  <si>
    <t>저압선로 활선누전 탐사공사</t>
  </si>
  <si>
    <t>2023년 서울본부 직할 맨홀 보수공사</t>
  </si>
  <si>
    <t>2023년 서울본부 직할 맨홀 점검공사</t>
  </si>
  <si>
    <t>강북구 배전계통 자가 광통신망 시설공사</t>
  </si>
  <si>
    <t>23년 상반기 저압 AMI 통신망 보강공사</t>
  </si>
  <si>
    <t>국가계약법시행령 제26조 1항 2호(연관)</t>
  </si>
  <si>
    <t>23년 하반기 저압 AMI 통신망 보강공사</t>
  </si>
  <si>
    <t>23년 AMI 통신망 구축공사 감리용역</t>
  </si>
  <si>
    <t>23년 변압기공동이용 자고객 원격검침망 구축 공사</t>
  </si>
  <si>
    <t>종로S/S 종합예방진단시스템 설치공사</t>
  </si>
  <si>
    <t>2023~2024년 서울본부 직할 변전협력회사 총액공사</t>
  </si>
  <si>
    <t>방산S/S 현대제 25.8kV GIS 메커니즘 보강공사</t>
  </si>
  <si>
    <t>2023년 서울본부 직할 154kV GIS 정밀점검공사</t>
  </si>
  <si>
    <t>2023년 서울본부 직할 154kV 주변압기 및 OLTC 정밀점검공사</t>
  </si>
  <si>
    <t>방재성능개선공사</t>
  </si>
  <si>
    <t>종로S/S 냉각탑 교체공사</t>
  </si>
  <si>
    <t>방재기전시스템 통합관리시스템</t>
  </si>
  <si>
    <t>구의S/S 154kV GIS 교체공사(전문)</t>
  </si>
  <si>
    <t>구의S/S 23kV GIS 교체공사(전문)</t>
  </si>
  <si>
    <t>구의S/S 23kV GIS 교체공사(케이블)</t>
  </si>
  <si>
    <t>신촌S/S 154kV, 23kV GIS 교체공사(일반)</t>
  </si>
  <si>
    <t>신촌S/S 154kV, 23kV GIS 교체공사(전문)</t>
  </si>
  <si>
    <t>신촌S/S 23kV GIS 교체공사(케이블)</t>
  </si>
  <si>
    <t>중부S/S 154kV GIS 교체공사(전문)</t>
  </si>
  <si>
    <t>중부S/S 154kV GIS 교체공사(일반)</t>
  </si>
  <si>
    <t>154kV 순화S/S #4M.Tr 설치공사</t>
  </si>
  <si>
    <t>154kV 순화S/S #4M.Tr용 GIS 설치공사</t>
  </si>
  <si>
    <t>154kV 순화S/S #4M.Tr용 전력케이블 설치공사</t>
  </si>
  <si>
    <t>154kV 순화S/S #4M.Tr 도급공사</t>
  </si>
  <si>
    <t>154kV 중계-신내S/S SW 설치공사</t>
  </si>
  <si>
    <t>154kV 중계-신내S/S SW 설치공사(일반)</t>
  </si>
  <si>
    <t>154kV 수유분기 SW 설치공사</t>
  </si>
  <si>
    <t>154kV 수유분기 SW 설치공사(일반)</t>
  </si>
  <si>
    <t>창동S/S 154kV 장기사용 GIS 교체</t>
  </si>
  <si>
    <t>창동S/S 23kV 장기사용 GIS 교체</t>
  </si>
  <si>
    <t>154kV 아현S/S #3M.Tr 증설</t>
  </si>
  <si>
    <t>154kV 녹번S/S #4M.Tr 설치공사</t>
  </si>
  <si>
    <t>154kV 녹번S/S #4M.Tr용 GIS 설치공사</t>
  </si>
  <si>
    <t>송변전광단말용 PTPU 시설공사</t>
  </si>
  <si>
    <t>23년 노후 보호배전반 대체관련 PIU 시설공사 (사급자재+도급공사 개략산출)</t>
  </si>
  <si>
    <t>지하전력구 비상통신망(PS-LTE) 구축 공사_1차 (도급공사 개략산출)</t>
  </si>
  <si>
    <t>154kV 한남S/S-순화S/S 광전송선로 시설공사</t>
  </si>
  <si>
    <t>무인보안시스템 시설공사</t>
  </si>
  <si>
    <t>동대문중랑지사</t>
  </si>
  <si>
    <t>이문동257-42 이문1구역 지장이설(지중화)</t>
  </si>
  <si>
    <t>장안동 씨젠의료재단 지장이설(지중화)</t>
  </si>
  <si>
    <t xml:space="preserve">2023년 동대문중랑지사 맨홀점검공사(오수처리장비) </t>
  </si>
  <si>
    <t>마포용산지사</t>
  </si>
  <si>
    <t>2023년 마포용산지사 맨홀점검공사</t>
  </si>
  <si>
    <t>노원도봉지사</t>
  </si>
  <si>
    <t>창동고등학교 통학로 지중화공사</t>
  </si>
  <si>
    <t>동북선 도시철도 차량기지 전용선로 신설</t>
  </si>
  <si>
    <t>2023년 지상변압기 절연유 분석 용역</t>
  </si>
  <si>
    <t>2023년 지상변압기 활선엘보 연결분리공사</t>
  </si>
  <si>
    <t>2023년 맨홀청소 및 점검공사</t>
  </si>
  <si>
    <t>광진성동지사</t>
  </si>
  <si>
    <t>행당동 동북선도시철도㈜ 11000kw 회선신설공사</t>
  </si>
  <si>
    <t>강북성북지사</t>
  </si>
  <si>
    <t>장위전통시장 아케이드 설치 지장전주 이설공사(고)</t>
  </si>
  <si>
    <t>미아3구역 주택재개발 지장전주 이설공사(고)</t>
  </si>
  <si>
    <t>하월곡동 동북선도시철도 18.4MW 신규공사</t>
  </si>
  <si>
    <t>성동전력지사</t>
  </si>
  <si>
    <t>2024-2025년 성동전력지사 지중송전 협력회사 총액공사</t>
  </si>
  <si>
    <t>154kV GIS 정밀점검 공사</t>
  </si>
  <si>
    <t>성동-군자 등 10구간 소형광단국장치 교체공사</t>
  </si>
  <si>
    <t>중부전력지사</t>
  </si>
  <si>
    <t>154kV세종로옥인T/L 누유 긴급복구 공사</t>
  </si>
  <si>
    <t>중부전력지사 지중송전협력회사 총액공사</t>
  </si>
  <si>
    <t>2023년 중부P/O 170KV GIS/GCB 정밀점검공사</t>
  </si>
  <si>
    <t>2022년 중부P/O 154kV M.Tr 보통점검 및 OLTC 정밀점검공사</t>
  </si>
  <si>
    <t>일진제 25.8kV GIS 메커니즘 부품 교체공사</t>
  </si>
  <si>
    <t>2024∼2025년 중부전력지사 변전정비회사 총액공사</t>
  </si>
  <si>
    <t>용산 화상감시시스템 CCTV 카메라 교체공사</t>
  </si>
  <si>
    <t>2023년 송변전광단말PTP장치 시설공사</t>
  </si>
  <si>
    <t>2023년 서울본부 자율안전진단 위탁용역</t>
  </si>
  <si>
    <t>2023년 서울본부 안전장구 정기점검 위탁용역</t>
  </si>
  <si>
    <t>도봉구 자운고등학교 통학로 지중화공사 폐기물처리용역</t>
  </si>
  <si>
    <t>중랑구 상붕중앙로 지중화공사 감리용역</t>
  </si>
  <si>
    <t>은평구 연서로2차 지중화공사 감리용역</t>
  </si>
  <si>
    <t>도봉구 도봉로 방학역 지중화공사 감리용역</t>
  </si>
  <si>
    <t>동대문구 왕산로 지중화공사 감리용역</t>
  </si>
  <si>
    <t>광진구 성자초 주변 지중화공사 감리용역</t>
  </si>
  <si>
    <t>성동구 옥정중학교 주변 지중화 감리용역</t>
  </si>
  <si>
    <t>성동구 옥정중학교 주변 지중화 위치탐사 용역</t>
  </si>
  <si>
    <t>성동구 옥정중학교 주변 지중화 폐기물처리 용역(야간)</t>
  </si>
  <si>
    <t>마포구 당인리발전소 주변 지중화 VLF진단 용역</t>
  </si>
  <si>
    <t>강북구 노해로 지중화 VLF진단 용역</t>
  </si>
  <si>
    <t>도봉보건소~방학사거리 지중화 VLF진단 용역</t>
  </si>
  <si>
    <t>동대문구 고산자로 지중화공사 감리용역</t>
  </si>
  <si>
    <t>동대문구 고산자로 지중화공사 폐기물처리용역 (야간)</t>
  </si>
  <si>
    <t>동대문구 고산자로 지중화공사 위치탐사용역</t>
  </si>
  <si>
    <t>동대문구 고산자로 지중화공사 VLF진단 용역</t>
  </si>
  <si>
    <t>동대문구 전농로(전곡초) 지중화공사 감리용역</t>
  </si>
  <si>
    <t>동대문구 전농로(전곡초) 지중화공사 폐기물처리용역 (야간)</t>
  </si>
  <si>
    <t>동대문구 전농로(전곡초) 지중화공사 위치탐사용역</t>
  </si>
  <si>
    <t>동대문구 전농로(전곡초) 지중화공사 VLF진단 용역</t>
  </si>
  <si>
    <t>중구 창경궁로 지중화공사 감리용역</t>
  </si>
  <si>
    <t>중구 창경궁로 지중화공사 폐기물처리용역 (야간)</t>
  </si>
  <si>
    <t>중구 창경궁로 지중화공사 위치탐사용역</t>
  </si>
  <si>
    <t>중구 창경궁로 지중화공사 VLF진단 용역</t>
  </si>
  <si>
    <t>중랑구 망우로21 지중화공사 감리용역</t>
  </si>
  <si>
    <t>중랑구 망우로21 지중화공사 폐기물처리용역</t>
  </si>
  <si>
    <t>중랑구 망우로21 지중화공사 위치탐사용역</t>
  </si>
  <si>
    <t>마포구 합정상수역 지중화공사 VLF진단용역</t>
  </si>
  <si>
    <t>도봉구 도봉로(방학역인근) 지중화공사 VLF 진단용역</t>
  </si>
  <si>
    <t>도봉구 자운고등학교 통학로 지중화공사 VLF 진단용역</t>
  </si>
  <si>
    <t>2024~2025년 배전공사용 불용자재 위탁처리용역</t>
  </si>
  <si>
    <t>23년 서울직할 광학진단 용역</t>
  </si>
  <si>
    <t>23년 서울직할 열화상진단 용역</t>
  </si>
  <si>
    <t>지상변압기 퓨란진단 용역</t>
  </si>
  <si>
    <t>지중 저압설비 열화상 진단 용역</t>
  </si>
  <si>
    <t>지상개폐기 PD진단 용역</t>
  </si>
  <si>
    <t>지상기기 열화상진단 용역</t>
  </si>
  <si>
    <t>지상변압기 절연유 가스분석 용역</t>
  </si>
  <si>
    <t>2023년～2025년 직할 무인변전소 경비용역 시행</t>
  </si>
  <si>
    <t>2023 ∼ 2024년 직할 변전소 소방시설 점검용역 및 보수공사 시행</t>
  </si>
  <si>
    <t>`24∼`25년 서울본부 직할 변전소 청소용역 시행</t>
  </si>
  <si>
    <t>24년 관내 승강기 점검용역</t>
  </si>
  <si>
    <t>이문동257-42 이문1구역 지장이설(지중화) 감리용역</t>
  </si>
  <si>
    <t>장안동 씨젠의료재단 지장이설(지중화) 감리용역</t>
  </si>
  <si>
    <t>2023년 동대문중랑지사 신규케이블 VLF진단용역</t>
  </si>
  <si>
    <t>2023년 동대문중랑지사 도통 및 조사탐사 용역</t>
  </si>
  <si>
    <t>2023년 동대문중랑지사 지상개폐기 PD진단</t>
  </si>
  <si>
    <t>마포용산지사 저압입상점 점검 및 보수용역</t>
  </si>
  <si>
    <t>마포용산지사 저압접속함 점검 및 보수용역</t>
  </si>
  <si>
    <t>2023년 마포용산지사 지상개폐기 PD진단</t>
  </si>
  <si>
    <t>2023년 하계대비 가공배전설비 열화상 진단용역</t>
  </si>
  <si>
    <t>2023년 하계대비 가공배전설비 초음파 진단용역</t>
  </si>
  <si>
    <t>2023년 가공배전설비 광학카메라 진단용역</t>
  </si>
  <si>
    <t>2023년 동계대비 가공배전설비 열화상 진단용역</t>
  </si>
  <si>
    <t>2023년 동계대비 가공배전설비 초음파 진단용역</t>
  </si>
  <si>
    <t>2024년도 마포용산지사 위탁 조류구제용역</t>
  </si>
  <si>
    <t>창동고등학교 통학로 지중화 VLF진단용역</t>
  </si>
  <si>
    <t>창동고등학교 통학로 지중화 위치탐사용역</t>
  </si>
  <si>
    <t>창동고등학교 통학로 지중화 폐기물처리용역</t>
  </si>
  <si>
    <t>창동고등학교 통학로 지중화 감리용역</t>
  </si>
  <si>
    <t>동북선 도시철도 차량기지 전용선로 신설 감리용역</t>
  </si>
  <si>
    <t>2023년 가공배전설비 초음파진단</t>
  </si>
  <si>
    <t>2023년 가공배전설비 열화상 진단</t>
  </si>
  <si>
    <t>자양동 넥스트커넥트피에프 케이블 진단용역</t>
  </si>
  <si>
    <t>자양동 넥스트커넥트피에프 관로 탐사용역</t>
  </si>
  <si>
    <t>자양동 넥스트커넥트피에프케이블 폐기물처리용역</t>
  </si>
  <si>
    <t>행당동 동북선도시철도㈜ 11000kw 회선신설공사 감리용역</t>
  </si>
  <si>
    <t>행당동 동북선도시철도㈜ 11000kw 회선신설공사 폐기물처리용역</t>
  </si>
  <si>
    <t>23~25년 성동전력지사 무인변전소 경비용역</t>
  </si>
  <si>
    <t>23~24년 성동전력지사 관내변전소 청소 및 제초용역</t>
  </si>
  <si>
    <t>2024~2025년 전력구 소방설비 종합점검 및 보수용역</t>
  </si>
  <si>
    <t>2024년 성동전력지사 승강기 점검용역</t>
  </si>
  <si>
    <t>24~25년 성동전력지사 소방점검 및 보수 용역</t>
  </si>
  <si>
    <t>2024년 중부전력지사 관내 변전소 청소용역</t>
  </si>
  <si>
    <t>설비진단처</t>
  </si>
  <si>
    <t>송변전진단부</t>
  </si>
  <si>
    <t>배전개폐기 SF6가스 회수 및 운반용역</t>
  </si>
  <si>
    <t>속초연수원</t>
    <phoneticPr fontId="4" type="noConversion"/>
  </si>
  <si>
    <t>운영팀</t>
    <phoneticPr fontId="4" type="noConversion"/>
  </si>
  <si>
    <t>2층 화장실 환경개선공사</t>
    <phoneticPr fontId="4" type="noConversion"/>
  </si>
  <si>
    <r>
      <t>영랑동 3층 베란다 방수</t>
    </r>
    <r>
      <rPr>
        <sz val="10"/>
        <rFont val="맑은 고딕"/>
        <family val="3"/>
        <charset val="129"/>
      </rPr>
      <t>·데크 공사</t>
    </r>
    <phoneticPr fontId="4" type="noConversion"/>
  </si>
  <si>
    <t>영랑동 장판 보수공사</t>
    <phoneticPr fontId="4" type="noConversion"/>
  </si>
  <si>
    <t>ICT</t>
    <phoneticPr fontId="4" type="noConversion"/>
  </si>
  <si>
    <t>수안보연수원</t>
  </si>
  <si>
    <t>운영팀</t>
  </si>
  <si>
    <t>수안보연수원 이불피 등 세탁용역</t>
  </si>
  <si>
    <t>전기안전관리자 선임 및 업무대행 용역</t>
  </si>
  <si>
    <t>관리팀</t>
  </si>
  <si>
    <t>견학용 전세버스 임차용역</t>
  </si>
  <si>
    <t>사옥, 사택 내진성능평가 용역</t>
  </si>
  <si>
    <t>인재개발원</t>
  </si>
  <si>
    <t>스마트러닝부</t>
  </si>
  <si>
    <t>2024년 e-러닝 콘텐츠 개발 용역</t>
  </si>
  <si>
    <t>2024년 e-러닝 위탁 교육 운영 용역</t>
  </si>
  <si>
    <t>안전교육부</t>
  </si>
  <si>
    <t>산업안전 교육용 VR 콘텐츠 개발용역</t>
  </si>
  <si>
    <t>교육기획실</t>
  </si>
  <si>
    <t>2024년 침구세탁 용역</t>
  </si>
  <si>
    <t>교육지원부</t>
  </si>
  <si>
    <t>ESS, PCS 이설공사</t>
  </si>
  <si>
    <t>ESS Safety Room 구축 관련 전기공사</t>
  </si>
  <si>
    <t>상용 무선인터넷(WiFi) 확대구축</t>
  </si>
  <si>
    <t>인재개발원 광케이블 증축</t>
  </si>
  <si>
    <t>후생관 조리실 냉동고 컴프레셔 유니트 교체</t>
  </si>
  <si>
    <t>본관 기계실 터보냉동기 오버홀</t>
  </si>
  <si>
    <t>인천본부</t>
  </si>
  <si>
    <t>영종 준설토투기장 전력통신용 광케이블 시설공사</t>
  </si>
  <si>
    <t>학운5일반산업단지 전력통신용 광케이블 시설공사</t>
  </si>
  <si>
    <t>남동 도시첨단산업단지 광케이블 시설공사</t>
  </si>
  <si>
    <t>한들구역 전력통신용 광케이블 시설공사</t>
  </si>
  <si>
    <t>송도10-1 공구 전력통신용 광케이블 시설공사</t>
  </si>
  <si>
    <t>백령도 발전소 증축관련 통신인프라 구축공사</t>
  </si>
  <si>
    <t>강화지사</t>
  </si>
  <si>
    <t>2023년 강화지사 수목전지공사</t>
  </si>
  <si>
    <t>국지도 84호선 도로확포장 지장이설공사</t>
  </si>
  <si>
    <t>삼산면 상리 강화군수 기타 지장이설</t>
  </si>
  <si>
    <t>김포전력지사</t>
  </si>
  <si>
    <t>신김포C/T 노후 무인보안시스템 교체공사</t>
  </si>
  <si>
    <t>154kV 김포-장기T/L 지중 광케이블 이설공사</t>
  </si>
  <si>
    <t>김포지사</t>
  </si>
  <si>
    <t>2023년 김포지사 수목전지공사</t>
  </si>
  <si>
    <t>신곡리 LH 지장전주 이설공사</t>
  </si>
  <si>
    <t>2023년 김포지사 지상변압기 활선엘보분리연결공사</t>
  </si>
  <si>
    <t>통진S/S 월하D/L 용량부족 선로확충공사</t>
  </si>
  <si>
    <t>통진S/S 월하D/L 용량부족 선로확충공사 압입공사</t>
  </si>
  <si>
    <t>풍무역세권 개발 지장전주 이설공사</t>
  </si>
  <si>
    <t>신곡지구 지장전주 이설공사</t>
  </si>
  <si>
    <t>23년 김포지사 맨홀목 인상공사</t>
  </si>
  <si>
    <t>2023년 접지보강공사(가이더봉)</t>
  </si>
  <si>
    <t>2023년 접지보강공사(중공접지강봉)</t>
  </si>
  <si>
    <t>고촌읍 드림로 지장전주 이설공사</t>
  </si>
  <si>
    <t>23년 김포지사 맨홀 점검(오수처리장비)</t>
  </si>
  <si>
    <t>장기동 청송로 지자체요청 지중화공사</t>
  </si>
  <si>
    <t>상인천초교주변 주택재개발정비사업 관련 전주이설</t>
  </si>
  <si>
    <t>아암지하차도 지장전주 이설공사</t>
  </si>
  <si>
    <t>독배로(대로2-10) 디씨알이 도로확장 관련 전주이설 도통시험</t>
  </si>
  <si>
    <t>부천지사</t>
  </si>
  <si>
    <t>2023년 1차 부천지사 수목전지 공사</t>
  </si>
  <si>
    <t>부평전력지사</t>
  </si>
  <si>
    <t>154kV 송현-송월 지중 광케이블 시설공사</t>
  </si>
  <si>
    <t>154kV 송현-포스코CC 등 2개T/L 추락방지시설 및 항공시설물 정비공사</t>
  </si>
  <si>
    <t>154kV 송현-포스코#2T/L EBA 해체점검 공사</t>
  </si>
  <si>
    <t>2024~25년 부평전력지사 변전협력회사 총액공사</t>
  </si>
  <si>
    <t>2023년 부평전력지사 154㎸ 주변압기 및 OLTC 정밀점검공사</t>
  </si>
  <si>
    <t>2023년 부평전력지사 345㎸ 주변압기 및 OLTC 정밀점검공사</t>
  </si>
  <si>
    <t>2023년 PIU 시설공사</t>
  </si>
  <si>
    <t>2023년 부평전력지사 170kV GIS 정밀점검 공사</t>
  </si>
  <si>
    <t>345kV 신가좌-신시흥 등 3개T/L 헬기 주수애자 세정공사</t>
  </si>
  <si>
    <t>154kV 주안-관교 등 4개 T/L EBG 가스밸브 설치공사</t>
  </si>
  <si>
    <t>2023년 부평전력지사 362kV GIS 정밀점검 공사</t>
  </si>
  <si>
    <t>345kV 신가좌-신시흥 등 3개T/L 철탑보강 및 항공시설물 정비공사</t>
  </si>
  <si>
    <t>2023년 부평전력지사 현대제 23kV GIS 메커니즘 보강공사</t>
  </si>
  <si>
    <t>국가계약법시행령 제26조 1항 2호 (단독), (연관), (제작사설치)</t>
  </si>
  <si>
    <t>SCADA RTU 성능보강 공사</t>
  </si>
  <si>
    <t>2023년 부평전력지사 LS제 23kV GIS 메커니즘 보강공사</t>
  </si>
  <si>
    <t>서인천C/C 노후 보안감시설비 교체</t>
  </si>
  <si>
    <t>154kV 송현-포스코#2T/L EBA 애관 교체 공사</t>
  </si>
  <si>
    <t>345kV 신가좌-가정 T/L 자기애관 교체 공사</t>
  </si>
  <si>
    <t>2024-25년도 전력구운영시스템 위탁점검 및 정비공사</t>
  </si>
  <si>
    <t>2024-25년도 지중송전협력 총액공사</t>
  </si>
  <si>
    <t>서인천지사</t>
  </si>
  <si>
    <t>접지보강공사(신기술99호 &amp; 103호)</t>
  </si>
  <si>
    <t>2023년도 서인천지사 수목전지공사</t>
  </si>
  <si>
    <t>유도D/L 연계력 확보를 위한 선로강화공사</t>
  </si>
  <si>
    <t>한중D/L 용량부족 해소 선로확충공사</t>
  </si>
  <si>
    <t>에스케이플러그하이버스㈜ 전용선로 신설공사</t>
  </si>
  <si>
    <t>에스케이플러그하이버스㈜ 전용선로 신설공사 압입 공사</t>
  </si>
  <si>
    <t>시흥전력지사</t>
  </si>
  <si>
    <t>동시화S/S 노후 무인보안시스템 교체공사</t>
  </si>
  <si>
    <t>시흥전력지사 170kV GIS 보통 및 정밀점검 공사</t>
  </si>
  <si>
    <t>시흥전력지사 154kV M.Tr 보통 및 정밀점검 공사</t>
  </si>
  <si>
    <t>동시화S/S 154kV M.Tr 2차측 전력케이블 교체공사</t>
  </si>
  <si>
    <t>대한전선제 EBG 가스채취밸브 설치공사</t>
  </si>
  <si>
    <t>2024~2025 지중송전 협력회사 총액공사</t>
  </si>
  <si>
    <t xml:space="preserve">장기 </t>
  </si>
  <si>
    <t>2024~2025 전력구 운영시스템 위탁점검 및 보수공사</t>
  </si>
  <si>
    <t>24-25년 시흥전력지사 변전협력회사 공사</t>
  </si>
  <si>
    <t>시흥지사</t>
  </si>
  <si>
    <t>2023년 시흥지사 배전맨홀 점검공사</t>
  </si>
  <si>
    <t>영종지사</t>
  </si>
  <si>
    <t>2023년 영종지사 지상변압기 활선엘보 분리연결공사</t>
  </si>
  <si>
    <t>23년 영종지사 배전맨홀 청소점검공사</t>
  </si>
  <si>
    <t>2023년 직할 154kV M.Tr 정밀점검공사 및 RIP 부싱교체</t>
  </si>
  <si>
    <t>2023년 직할 362kV GIS정밀점검공사</t>
  </si>
  <si>
    <t>2023년 직할 170kV GIS정밀점검공사</t>
  </si>
  <si>
    <t>갈산S/S 종합예방진단시스템 증설공사</t>
  </si>
  <si>
    <t>154kV 신시흥-남동T/L 용량증대 선종교체공사</t>
  </si>
  <si>
    <t>154kV 김포-장기T/L 지중송전선로 철거공사</t>
  </si>
  <si>
    <t xml:space="preserve">154kV 신김포-양곡 등 2개T/L 인출변경공사 </t>
  </si>
  <si>
    <t>154kV 경서S/S 23kV GIS 교체공사(전문)</t>
  </si>
  <si>
    <t>154kV 경서S/S 23kV GIS 교체공사(일반)</t>
  </si>
  <si>
    <t>154kV 경서S/S 전력케이블 교체공사</t>
  </si>
  <si>
    <t>154kV 북인천S/S #2M.Tr 교체공사(전문)</t>
  </si>
  <si>
    <t>154kV 북인천S/S #2M.Tr 교체공사(일반)</t>
  </si>
  <si>
    <t>154kV 청라S/S #6M.Tr 증설공사(일반)</t>
  </si>
  <si>
    <t>154kV 청라S/S #6M.Tr용 GIS 증설공사(전문)</t>
  </si>
  <si>
    <t>154kV 청라S/S #6M.Tr 전력케이블 설치공사</t>
  </si>
  <si>
    <t>154kV 청라S/S #6M.Tr 설치공사(전문)</t>
  </si>
  <si>
    <t>154kV GIS 교체공사(임학,부개S/S)_전문</t>
  </si>
  <si>
    <t>154kV GIS 교체공사(임학,부개S/S)_일반</t>
  </si>
  <si>
    <t>154kV 동시화S/S 신규수용공사(전문)</t>
  </si>
  <si>
    <t>154kV 동시화S/S 신규수용공사(일반)</t>
  </si>
  <si>
    <t>345kV 갈산S/S #4M.Tr 증설공사(일반)</t>
  </si>
  <si>
    <t>345kV 갈산S/S 362kV GIS 증설공사(전문)</t>
  </si>
  <si>
    <t>345kV 갈산S/S 170kV GIS 증설공사(전문)</t>
  </si>
  <si>
    <t>345kV 갈산S/S #4M.Tr 설치공사(전문)</t>
  </si>
  <si>
    <t>345kV 갈산S/S 전력케이블 설치공사</t>
  </si>
  <si>
    <t>EBG 가스채취밸브 설치공사</t>
  </si>
  <si>
    <t>검단3구역 지중송전 운영시스템 설치공사</t>
  </si>
  <si>
    <t>전력관리처 전자제어부</t>
  </si>
  <si>
    <t>인천본부 전력관리처 사옥 CCTV 교체공사</t>
  </si>
  <si>
    <t>송변전광단말장치용 P-to-P 설치공사</t>
  </si>
  <si>
    <t>154kV 원창-계양T/L OPGW 이설공사</t>
  </si>
  <si>
    <t>전력관리처 토건운영부</t>
  </si>
  <si>
    <t>2023년도 지중송전 전력구 보수공사</t>
  </si>
  <si>
    <t>신부평변전소 승강기 안전장치 보강공사</t>
  </si>
  <si>
    <t xml:space="preserve">승봉도 내연발전소 옥상방수공사 </t>
  </si>
  <si>
    <t>인천본부 변전소 소방설비 성능개선 공사</t>
  </si>
  <si>
    <t>2023년 인천본부 전력관리처 사택 리모델링 공사</t>
  </si>
  <si>
    <t>굴포천 생태하천복원 지중화공사</t>
  </si>
  <si>
    <t>굴포천 생태하천복원 지중화공사 도통시험</t>
  </si>
  <si>
    <t>검단3구역 배전간선 설치공사(전기)</t>
  </si>
  <si>
    <t>검단3구역 배전간선 설치공사(관로)</t>
  </si>
  <si>
    <t>갑룡길 그린뉴딜 지중화공사</t>
  </si>
  <si>
    <t>도화초 그린뉴딜 지중화공사</t>
  </si>
  <si>
    <t>송도 11-1공구 배전간선공사(1단계 관로)</t>
  </si>
  <si>
    <t>송도 11-1공구 배전간선공사(2단계 관로)</t>
  </si>
  <si>
    <t>송도 11-1공구 배전간선공사(3단계 관로)</t>
  </si>
  <si>
    <t>송도 11-1공구 배전간선공사(4단계 관로)</t>
  </si>
  <si>
    <t>송도 11-1공구 배전간선공사(1단계 전기)</t>
  </si>
  <si>
    <t>송도 11-1공구 배전간선공사(2단계 전기)</t>
  </si>
  <si>
    <t>송도 11-1공구 배전간선공사(3단계 전기)</t>
  </si>
  <si>
    <t>송도 11-1공구 배전간선공사(4단계 전기)</t>
  </si>
  <si>
    <t>2023년 상반기 인천본부 전력사업처 수목전지공사</t>
  </si>
  <si>
    <t>효성구역 도시개발사업 지장철거공사</t>
  </si>
  <si>
    <t>22년도 인천본부 배전공가 A 순시위탁</t>
  </si>
  <si>
    <t>22년도 인천본부 배전공가 B 순시위탁</t>
  </si>
  <si>
    <t>DAS 단말장치 설치 및 연동시험 위탁단가 공사</t>
  </si>
  <si>
    <t>인천도시공사 드림로 도로확장</t>
  </si>
  <si>
    <t>부평동 동수역 3번출구이전 배전선로 이설공사</t>
  </si>
  <si>
    <t>계양 테크노밸리 공공주택지구 3공구 철거공사</t>
  </si>
  <si>
    <t>인천계양 공공주택지구 1공구(우선공사구간 제외) 철거 공사</t>
  </si>
  <si>
    <t>2023년 인천본부 직할 접지보강공사</t>
  </si>
  <si>
    <t>22.9kV 삼산철탑 이설 및 계통우회공사</t>
  </si>
  <si>
    <t>제물포지사</t>
  </si>
  <si>
    <t>역사산책공간 일원 지중화공사</t>
  </si>
  <si>
    <t>수산D/L 용량부족 해소 선로확충공사</t>
  </si>
  <si>
    <t>2023년 제물포지사 수목전지공사</t>
  </si>
  <si>
    <t>답동성당 일원 지중화공사</t>
  </si>
  <si>
    <t>인천본부 500만호 AMI 통신망 구축공사 감리용역</t>
  </si>
  <si>
    <t>열화상진단용역</t>
  </si>
  <si>
    <t>삼산면 상리 강화군수 기타 지장이설 감리용역</t>
  </si>
  <si>
    <t>광학카메라 진단용역</t>
  </si>
  <si>
    <t>2023년 가공배전선로 열화상 진단용역</t>
  </si>
  <si>
    <t>신곡리 LH 지장전주 이설 감리용역</t>
  </si>
  <si>
    <t>통진SS 월하D/L 용량부족 선로확충공사 감리용역</t>
  </si>
  <si>
    <t>통진SS 월하D/L 용량부족 선로확충공사 압입공사 감리용역</t>
  </si>
  <si>
    <t>2023년 가공배전선로 광학 진단용역</t>
  </si>
  <si>
    <t>신곡지구 지장전주 이설 감리용역</t>
  </si>
  <si>
    <t>풍무역세권 개발 지장전주 이설 감리용역</t>
  </si>
  <si>
    <t>23년 김포지사 지상개폐기 PD진단 용역</t>
  </si>
  <si>
    <t>2023년 김포지사 지상기기 열화상 진단용역</t>
  </si>
  <si>
    <t>고촌읍 드림로 지장전주 이설 감리용역</t>
  </si>
  <si>
    <t>장기동 청송로 지자체요청 지중화공사 감리용역</t>
  </si>
  <si>
    <t>남인천지사</t>
  </si>
  <si>
    <t>2023년 신설 지중케이블 VLF 진단용역 시행</t>
  </si>
  <si>
    <t xml:space="preserve">고압고객 수전설비 열화상 진단용역 </t>
  </si>
  <si>
    <t>2023년 고압고객 수전설비 열화상 진단용역</t>
  </si>
  <si>
    <t>2023년 부천지사 지상개폐기 PD진단 용역</t>
  </si>
  <si>
    <t>2023년 부천지사 지중설비 열화상진단 용역</t>
  </si>
  <si>
    <t>2023년 부천지사 지중케이블 VLF진단용역</t>
  </si>
  <si>
    <t>2023년 부천지사 지상변압기 절연유 가스분석 용역</t>
  </si>
  <si>
    <t>154kV 송현-포스코CC 등 2개T/L 추락방지시설 및 항공시설물 정비공사 책임감리용역</t>
  </si>
  <si>
    <t>2023년 부평전력지사 무인변전소 제초 및 배수로청소 용역</t>
  </si>
  <si>
    <t>2023년도 부평전력지사 관내변전소 청소용역</t>
  </si>
  <si>
    <t>345kV 신가좌-신시흥 등 3개T/L 철탑보강 및 항공시설물 정비공사 책임감리용역</t>
  </si>
  <si>
    <t>2024~2025년 부평전력지사 관내 무인변전소 경비용역</t>
  </si>
  <si>
    <t>2024-25년도 소방설비 점검 및 보수 용역</t>
  </si>
  <si>
    <t>2023 배전맨홀 점검공사</t>
  </si>
  <si>
    <t>2023 지상개폐기 PD진단 용역</t>
  </si>
  <si>
    <t>2023 지상개폐기 가스진단 용역</t>
  </si>
  <si>
    <t>2023 지상기기 열화상진단 용역</t>
  </si>
  <si>
    <t>2023 지상변압기 활선엘보 분리연결공사</t>
  </si>
  <si>
    <t>2023 지중저압설비 점검 및 보강공사</t>
  </si>
  <si>
    <t>2023년 저압회선탐사 용역(청라3공구)</t>
  </si>
  <si>
    <t>2023년 지상변압기 활선누전탐사</t>
  </si>
  <si>
    <t>2023년 가공설비 열화상진단용역</t>
  </si>
  <si>
    <t>2023년 가공설비 광학진단용역</t>
  </si>
  <si>
    <t>거북로 일부구간(거북시장) 지중화공사 포장복구용역</t>
  </si>
  <si>
    <t>거북로 일부구간(거북시장) 지중화공사 VLF진단용역</t>
  </si>
  <si>
    <t>거북로 일부구간(거북시장) 지중화공사 도통, 위치탐사용역</t>
  </si>
  <si>
    <t>유도D/L 연계력 확보를 위한 선로강화공사 감리용역</t>
  </si>
  <si>
    <t>한중D/L 용량부족 해소 선로확충공사 감리용역</t>
  </si>
  <si>
    <t>에스케이플러그하이버스㈜ 전용선로 신설공사 감리</t>
  </si>
  <si>
    <t>에스케이플러그하이버스㈜ 전용선로 신설공사 압입공사 감리</t>
  </si>
  <si>
    <t>에스케이플러그하이버스㈜ 전용선로 신설공사 도통시험</t>
  </si>
  <si>
    <t>에스케이플러그하이버스㈜ 전용선로 신설공사 폐기물처리</t>
  </si>
  <si>
    <t>에스케이플러그하이버스㈜ 전용선로 신설공사 위치탐사</t>
  </si>
  <si>
    <t>2023년 시흥전력지사 관내 변전소 청소용역</t>
  </si>
  <si>
    <t>2023년 시흥전력지사 관내 무인변전소 제초 및 배수로 청소용역</t>
  </si>
  <si>
    <t>2024~2025 전력구 소방설비 점검 및 보수용역</t>
  </si>
  <si>
    <t>24-25년 시흥전력지사 관내 무인변전소 경비용역</t>
  </si>
  <si>
    <t>24-25년 시흥전력지사 관내 소방설비 점검 및 보수용역</t>
  </si>
  <si>
    <t>2024~2025 가공송전 협력회사 총액공사 감리용역</t>
  </si>
  <si>
    <t>23년 시흥지사 배전설비 광학카메라 진단용역</t>
  </si>
  <si>
    <t>23년 시흥지사 수목전지 공사</t>
  </si>
  <si>
    <t>2023년 시흥지사 지상기기 열화상 진단 용역</t>
  </si>
  <si>
    <t>2023년 시흥지사 지상개폐기 PD 진단 용역</t>
  </si>
  <si>
    <t>2023년 영종지사 가공설비 광학카메라 진단용역</t>
  </si>
  <si>
    <t>2023년 상반기 영종지사 지상개폐기 PD진단 용역</t>
  </si>
  <si>
    <t>2023년 하반기 영종지사 지상개폐기 PD진단 용역</t>
  </si>
  <si>
    <t>2023년 영종지사 지중설비 열화상 진단용역</t>
  </si>
  <si>
    <t>2023년 직할 관내 변전소 제초 및 배수로 청소용역</t>
  </si>
  <si>
    <t>2023년도 직할 관내 변전소 청소용역</t>
  </si>
  <si>
    <t>2024~25년 인천본부 직할 무인변전소 경비용역</t>
  </si>
  <si>
    <t>2024~25년도 인천본부 직할 변전소 소방설비 점검 및 보수용역</t>
  </si>
  <si>
    <t>154kV 김포-장기T/L 지중송전선로 철거공사 책임감리용역</t>
  </si>
  <si>
    <t>154kV 신김포-양곡 등 2개T/L 인출변경공사 책임감리용역</t>
  </si>
  <si>
    <t>2023년 기설송전선로 선하지 지적도면 작성 용역</t>
  </si>
  <si>
    <t>백령도발전소 발전설비증설 전기공사 감리용역</t>
  </si>
  <si>
    <t>백령도발전소 발전설비증설 소방공사 감리용역</t>
  </si>
  <si>
    <t xml:space="preserve">2024년도 인천본부 전력관리처 등 9개소 승강기 점검보수 용역 </t>
  </si>
  <si>
    <t>굴포천 생태하천복원 지중화 감리용역</t>
  </si>
  <si>
    <t>굴포천 생태하천복원 지중화 위치탐사용역</t>
  </si>
  <si>
    <t>굴포천 생태하천복원 지중화 VLF진단용역</t>
  </si>
  <si>
    <t>송도 11-1공구 배전간선공사(1구역 통합감리)</t>
  </si>
  <si>
    <t>송도 11-1공구 배전간선공사(2구역 통합감리)</t>
  </si>
  <si>
    <t>송도 11-1공구 배전간선공사(3구역 통합감리)</t>
  </si>
  <si>
    <t>송도 11-1공구 배전간선공사(4구역 통합감리)</t>
  </si>
  <si>
    <t>2023년 인천직할 가공배전설비 열화상진단 용역</t>
  </si>
  <si>
    <t>2023년 인천직할 가공배전설비 광학카메라 진단 용역</t>
  </si>
  <si>
    <t>2024년 인천본부 청구서 운송용역</t>
  </si>
  <si>
    <t>22.9kV 삼산철탑 이설 및 계통우회공사 감리용역</t>
  </si>
  <si>
    <t>역사산책길 일원 지중화공사 감리용역</t>
  </si>
  <si>
    <t>수산D/L 용량부족 해소 선로확충공사 감리용역</t>
  </si>
  <si>
    <t>배전가공설비 광학진단</t>
  </si>
  <si>
    <t>배전가공설비 열화상진단</t>
  </si>
  <si>
    <t>제물포지사 특고압고객 수전설비 열화상 진단용역</t>
  </si>
  <si>
    <t>숭인지하차도 지장이설공사 폐기물처리 용역</t>
  </si>
  <si>
    <t>제물포지사 지상개폐기 PD진단용역</t>
  </si>
  <si>
    <t>제물포지사 입상점 점검 용역</t>
  </si>
  <si>
    <t>제물포지사 지상변압기 점검 용역</t>
  </si>
  <si>
    <t>제물포지사 저압접속함 점검 용역</t>
  </si>
  <si>
    <t>제물포지사 지중설비 열화상진단 용역</t>
  </si>
  <si>
    <t>자재검사처</t>
  </si>
  <si>
    <t>검사지원부</t>
  </si>
  <si>
    <t>피복고동 탈피용역</t>
  </si>
  <si>
    <t>국가계약법시행령 제26조 1항 4호 (특수단체)</t>
  </si>
  <si>
    <t>2023년 시험설비 검교정용역</t>
  </si>
  <si>
    <t>시험1동 지붕 방수 보수공사</t>
  </si>
  <si>
    <t>전력연구원</t>
  </si>
  <si>
    <t>수소에너지연구실/에너지신기술연구원</t>
  </si>
  <si>
    <t>저온 수전해 단전지 평가장치 구축</t>
  </si>
  <si>
    <t>현재 수차례 계약 재공고 중으로 추가 재공고 후 단독입찰시 유찰수의계약 예정 (1. 국가계약시행령 제 27조 1항 1호 (연관), 2. '자재(공사)-2317('19.12.17) 관련)</t>
  </si>
  <si>
    <t>융복합프로젝트연구소</t>
  </si>
  <si>
    <t>송전 활선애자 건전성 진단 드론시스템 시험용 가공송전설비 구축공사</t>
  </si>
  <si>
    <t>차세대송변전연구소</t>
  </si>
  <si>
    <t>지중관로 송전용량 증대 실증시험장 신축공사</t>
  </si>
  <si>
    <t>친환경 170kV EGIS 설치 해체 공사</t>
  </si>
  <si>
    <t>ICT운영팀</t>
  </si>
  <si>
    <t>23년 원내 안전 취약개소 모니터링용 CCTV 설치공사</t>
  </si>
  <si>
    <t>시설운영부</t>
  </si>
  <si>
    <t>고창 전력시험센터 내진보강공사</t>
  </si>
  <si>
    <t>전력연구원내 지하관거보강 및 환경개선공사</t>
  </si>
  <si>
    <t>에너지신기술연구원실증시험장인프라구축공사</t>
  </si>
  <si>
    <t>전력연구원 본관·후생동 엘리베이터실 증축공사</t>
  </si>
  <si>
    <t>전민동 사택 환경개선공사</t>
  </si>
  <si>
    <t>전력실증연구실/에너지신기술연구원</t>
  </si>
  <si>
    <t>실험실 구축을 위한 수전반 용량 증설공사(1MVA 2식)</t>
  </si>
  <si>
    <t>특화연구동 바닥 접지 공사</t>
  </si>
  <si>
    <t>발전기술연구소</t>
  </si>
  <si>
    <t>발전비용평가 성능시험 계측기 설치 및 철거공사 공량단가계약</t>
  </si>
  <si>
    <t>고창전력시험센터 광네트워크 시설공사</t>
  </si>
  <si>
    <t>고온 수전해 단전지 및 숏스택 실험 인프라 구축</t>
  </si>
  <si>
    <t>수소에너지연구실/에너지신기술연구원</t>
    <phoneticPr fontId="4" type="noConversion"/>
  </si>
  <si>
    <t>디지털솔루션연구소</t>
  </si>
  <si>
    <t>전력 Auto AI엔진 실증 및 최적화 컨설팅</t>
  </si>
  <si>
    <t>가스터빈 로터 재료 기본 물성 DB 구축 및 가속 열화 시험 연구</t>
  </si>
  <si>
    <t>전산해석을 이용한 가스터빈 로터의 운전 시 금속온도 및 열응력 평가기법 개발</t>
  </si>
  <si>
    <t>계장화 압입 Multi-Fidelity 알고리즘 개발</t>
  </si>
  <si>
    <t>재열기튜브 신호취득 및 프로그램 개발</t>
  </si>
  <si>
    <t>스마트배전연구소</t>
  </si>
  <si>
    <t>배전설비 계통 영향 해석기술 및 개선방안 연구</t>
  </si>
  <si>
    <t>전력연구원 본관후생동 승강기 증축 설계용역</t>
  </si>
  <si>
    <t>전력연구원 승강기 유지관리용역</t>
  </si>
  <si>
    <t>신재생에너지연구소</t>
  </si>
  <si>
    <t>해상풍력 지지구조 가이드라인 및 예제집 개발</t>
  </si>
  <si>
    <t>해상풍력 지지구조 원심모형시험 및 해석모델 개발</t>
  </si>
  <si>
    <t>석션기초 모형제작 및 DSPM 현장시험 기술용역</t>
  </si>
  <si>
    <t>4.2MW 해상풍력 터빈시스템 정밀 진단 검증 및 유지보수 용역</t>
  </si>
  <si>
    <t>해상풍력 수산업 공존단지 해수유동 환경변화 조사 및 분석</t>
  </si>
  <si>
    <t>건물형 태양광 난연성능 시험 및 평가</t>
  </si>
  <si>
    <t>5kW급 단상 반도체 변압기 축소형 시작품 상세 설계</t>
  </si>
  <si>
    <t>대용량ESS연구실/에너지신기술연구원</t>
  </si>
  <si>
    <t>ESS 전력계통 연계 시나리오 시험패턴 개발</t>
  </si>
  <si>
    <t>전력설비 투자방법론 시뮬레이션 및 분석 기술 개발</t>
  </si>
  <si>
    <t>대용량 동기조상기 출력특성 및 손실해석</t>
  </si>
  <si>
    <t>화력발전 보일러 부하별 연소 최적화 및 검증용 해석모델 구현</t>
  </si>
  <si>
    <t>구미 스마트그린산단 마이크로그리드 통합플랫폼 구축</t>
  </si>
  <si>
    <t>구미 스마트그린산단 E-Market 플랫폼 개발</t>
  </si>
  <si>
    <t>미래전력망연구센터</t>
  </si>
  <si>
    <t>재생e 확대에 따른 탄소중립 전력망 구축방안 연구</t>
  </si>
  <si>
    <t>활선작업용 로봇 실내 이동형 버켓 개발</t>
  </si>
  <si>
    <t>환경조화형 500kV HVDC 각도형(2Pole) 제작/하중시험 및 조립장비 개발</t>
  </si>
  <si>
    <t>구미 스마트그린산단 E-Market 플랫폼 개발 감리용역</t>
  </si>
  <si>
    <t>베어다이 제작 및 검증</t>
  </si>
  <si>
    <t>전력무선망 시작품 제작 및 현장 실증</t>
  </si>
  <si>
    <t>임베디드리눅스 보안커널 및 CI/CD환경 개발</t>
  </si>
  <si>
    <t>계통 관성 추정 방법 및 알고리즘 개발</t>
  </si>
  <si>
    <t>신재생E 유연접속 운영시스템 출력예측 정확도 향상기술 개발</t>
  </si>
  <si>
    <t>태양광 발전설비의 실시간 출력추정 기술 개발</t>
  </si>
  <si>
    <t>태양광 연계 GFM 알고리즘 시뮬레이션 검증 및 코드 구현</t>
  </si>
  <si>
    <t>재생에너지 수용능력 해석을 위한 계통모델 안정화 기술 및 안정도 평가기술 개발</t>
  </si>
  <si>
    <t>시험연소로 자동제어 및 원격 운전 시스템 구축</t>
  </si>
  <si>
    <t>발전소 연소환경 최적화 Advice system 구축</t>
  </si>
  <si>
    <t>복합 배전망 운영 프로세스 관리 시스템</t>
  </si>
  <si>
    <t>부산 정관 배전계통 응용SW 연계 구축</t>
  </si>
  <si>
    <t>계기/SMGW 표준화 SW 구현</t>
  </si>
  <si>
    <t>계기 현장접속 장치 개발</t>
  </si>
  <si>
    <t>플라이휠 동기조상기 구축공사 설계용역</t>
  </si>
  <si>
    <t>전력연구원내 지하관거보강 및 환경개선공사 건설폐기물처리용역</t>
  </si>
  <si>
    <t>해상풍력 입지별 어선 조업특성 조사 및 공존단지 영향 평가</t>
  </si>
  <si>
    <t>극저주파 자기장 차폐재 시작품 제작</t>
  </si>
  <si>
    <t>에너지환경연구소</t>
  </si>
  <si>
    <t>CO2 복합개질 시스템 기본설계 및 기술·경제성 평가</t>
  </si>
  <si>
    <t>분해로 설계인자 검증 및 분해 성능계산</t>
  </si>
  <si>
    <t>수소활용 SF6 분해기술의 온실가스 감축 방법론 개발</t>
  </si>
  <si>
    <t>애자진단드론 운용시스템 개발</t>
  </si>
  <si>
    <t>애자진단 드론시스템 및 애자건전성 평가시스템 현장적용 시험</t>
  </si>
  <si>
    <t xml:space="preserve"> R&amp;D커뮤니케이션팀</t>
  </si>
  <si>
    <t>작업자 안전 서비스 실증</t>
  </si>
  <si>
    <t>LTE 모뎀 제조사 FW 수정 용역(통신사 QC 재인증 포함)</t>
  </si>
  <si>
    <t>신재생E 주변압기 수용한계 분석 기술 개발</t>
  </si>
  <si>
    <t>발전소 고압전동기 효율향상 전산해석 용역</t>
  </si>
  <si>
    <t>운영시스템의 연계장치 운용 기능 개발</t>
  </si>
  <si>
    <t>신재생실증연구실/에너지신기연구원</t>
  </si>
  <si>
    <t>풍력설비 종합 감시시스템 구축 및 결함평가 알고리즘 개발</t>
  </si>
  <si>
    <t>MVDC 전력기기별 최적 진단방법 도출</t>
  </si>
  <si>
    <t>e-WSN 무선단말 시작품 제작</t>
  </si>
  <si>
    <t>온라인 발전제약 평가를 위한 계통 데이터 전처리 및 평가 알고리즘 구현</t>
  </si>
  <si>
    <t>민감도 기반 HVDC상위제어 및 협조제어 알고리즘 개발</t>
  </si>
  <si>
    <t>암모니아 혼소 기본설계서 용역</t>
  </si>
  <si>
    <t>암모니아 혼소 전산해석(GT)</t>
  </si>
  <si>
    <t>1.4MWth 시험연소로 암모니아 혼소 시스템 구축</t>
  </si>
  <si>
    <t>계측데이터 기반 부하 및 발전 데이터 분석</t>
  </si>
  <si>
    <t>분산전원 스마트인버터 계통 영향도 분석 및 평가</t>
  </si>
  <si>
    <t>AC/DC 하이브리드 배전망 레플리카 제어기 검증모델 개발</t>
  </si>
  <si>
    <t>AC/DC 하이브리드 배전망 경제성 평가 모델 개발</t>
  </si>
  <si>
    <t>AC/DC 하이브리드 배전망 계획시스템 개발</t>
  </si>
  <si>
    <t>계통지원기능 운용로직 검증 모델 개발</t>
  </si>
  <si>
    <t>탄소 전극의 고전압화 및 성능 개선 기술개발</t>
  </si>
  <si>
    <t>고전압 전해액 메커니즘 분석 및 합성 기술개발</t>
  </si>
  <si>
    <t>초전도플랫폼 실증사업용 23kV 3상 동축 초전도케이블 시스템 구축 및 성능평가</t>
  </si>
  <si>
    <t>DC 전력기기 결함 판별 DB 구축 및 상태판별 시스템 시작품 제작</t>
  </si>
  <si>
    <t>복합화력 HRSG 내 환원제 분사위치 최적화 및 제어시스템 설계/운영</t>
  </si>
  <si>
    <t>심냉 CO2 포집용 심냉 증류탑 설계 및 제작</t>
  </si>
  <si>
    <t>R&amp;D운영팀</t>
  </si>
  <si>
    <t xml:space="preserve">2023년 R&amp;D 성과 컨퍼런스 </t>
  </si>
  <si>
    <t>스마트산단 에너지클라우드 통합 플랫폼 개발</t>
  </si>
  <si>
    <t>스마트산단 유연자원 제어 계측기 및 라이브러리 제작</t>
  </si>
  <si>
    <t>스마트산단 유연자원 용량산정 및 운영 알고리즘 개발</t>
  </si>
  <si>
    <t>편하중 전주 보강체 실증 실험용역</t>
  </si>
  <si>
    <t>전주H.I 및 편하중 관리모듈 제작</t>
  </si>
  <si>
    <t>연계장치용 계통지원기능 운용 인터페이스 개발</t>
  </si>
  <si>
    <t>배전용 ESS 안전보강 엔지니어링</t>
  </si>
  <si>
    <t>송전 활선애자 건전성 진단 드론 시스템 개발 홍보영상 제작</t>
  </si>
  <si>
    <t>배전선로 활선작업용 로봇 시스템 개발 홍보영상 제작</t>
  </si>
  <si>
    <t>스마트산단 에너지클라우드 통합 플랫폼 개발 감리용역</t>
  </si>
  <si>
    <t>전력 소프트웨어 공용 플랫폼 시스템(HUB-PoP) 유지관리</t>
  </si>
  <si>
    <t>신재생E 유연접속시스템 개발(미정)</t>
  </si>
  <si>
    <t>송배전 협조제어시스템 개발(미정)</t>
  </si>
  <si>
    <t>수소혼소에 따른 복합발전 공정분석</t>
  </si>
  <si>
    <t xml:space="preserve">NWAs 잠재량 검토 및 유연성 평가기법 개발 </t>
  </si>
  <si>
    <t>대용량 동기조상기 열유동 특성해석 모델개발 및 열유동해석</t>
  </si>
  <si>
    <t>측정기반 관성감시 및 상황인지 고도화</t>
  </si>
  <si>
    <t>측정기반 전력설비 정수추정 및 협조제어 기술 개발</t>
  </si>
  <si>
    <t>상용 유동층 암모니아 혼소 성능예측프로그램 개발</t>
  </si>
  <si>
    <t>MVDC 시스템 모델링</t>
  </si>
  <si>
    <t xml:space="preserve">배전선로 활선작업차 </t>
  </si>
  <si>
    <t xml:space="preserve">작업자 관제 시스템 구축 </t>
  </si>
  <si>
    <t>하이브리드 상태추정 기술 개발</t>
  </si>
  <si>
    <t>측정기반 과도안정도 감시 기술 개발</t>
  </si>
  <si>
    <t>제주 신재생 안정도 평가기술 및 상태추정시스템 개발(미정)</t>
  </si>
  <si>
    <t>NWAs 서비스 및 수익모델 개발</t>
  </si>
  <si>
    <t>5kV DC기반 MW급 분산전원 연계를 위한 사고해석</t>
  </si>
  <si>
    <t>Pilot-scale Hybrid CAES 시스템 제작</t>
  </si>
  <si>
    <t xml:space="preserve">DER 집합자원 전력중개시장 모형 및 보조서비스 모델 개발 </t>
  </si>
  <si>
    <t>VPP 관제 운용장치 제작구매</t>
  </si>
  <si>
    <t>전력연구원 지정폐기물 처리용역</t>
  </si>
  <si>
    <t>HVDC 케이블 분포온도 추정 알고리즘 개발 용역</t>
  </si>
  <si>
    <t>터빈 열응력 예측 시스템 실증을 위한 통합환경 구축</t>
  </si>
  <si>
    <t>NWAs 포트폴리오 도출 소프트웨어 개발</t>
  </si>
  <si>
    <t>기초전력연구센터</t>
  </si>
  <si>
    <t>2024년 사외공모 기초연구과제 연구비 위탁정산</t>
  </si>
  <si>
    <t>유연성 절연 폴리머 소재 시험 및 평가</t>
  </si>
  <si>
    <t>전북본부</t>
  </si>
  <si>
    <t>전력사업처 배전연계부</t>
  </si>
  <si>
    <t>김제S/S 봉남D/L 대용량 1회선 보강공사</t>
  </si>
  <si>
    <t>영등S/S 월성D/L 대용량 계통보강공사</t>
  </si>
  <si>
    <t>소성S/S 회선인출 대비관로 압입공사</t>
  </si>
  <si>
    <t>진안S/S 물곡D/L 일반 1회선 신설공사</t>
  </si>
  <si>
    <t>무주S/S 서산D/L 일반 1회선 계통보강공사</t>
  </si>
  <si>
    <t>함열S/S 용동,망성D/L 대용량 2회선 계통보강공사</t>
  </si>
  <si>
    <t>군산 새만금산단 5공구 관로설치공사</t>
  </si>
  <si>
    <t>군산 새만금산단 6공구 관로설치공사</t>
  </si>
  <si>
    <t>2023년 전북본부 배전맨홀 점검공사(오수처리장비)</t>
  </si>
  <si>
    <t>2023년 전북본부 배전맨홀 점검공사(외부점검장비)</t>
  </si>
  <si>
    <t>전주 팔복동 도시재생 지중화공사</t>
  </si>
  <si>
    <t>전주 팔복동 도시재생 지중화공사 도통시험</t>
  </si>
  <si>
    <t>군산 새만금산단 5공구 케이블설치공사</t>
  </si>
  <si>
    <t>군산 새만금산단 6공구 케이블설치공사</t>
  </si>
  <si>
    <t>전주 인후반촌 도시재생 지중화공사</t>
  </si>
  <si>
    <t>전주 인후반촌 도시재생 지중화공사 도통시험</t>
  </si>
  <si>
    <t>임실 갈담초 통학로 지중화공사</t>
  </si>
  <si>
    <t>전북본부 직할사옥 수배전반 교체공사</t>
  </si>
  <si>
    <t>직할사옥 별관 안전캐노피 설치공사</t>
  </si>
  <si>
    <t>전북본부 직할사옥 환경개선공사</t>
  </si>
  <si>
    <t>부안지사 특수차고 증축공사</t>
  </si>
  <si>
    <t>부안지사 보강토옹벽 보강공사</t>
  </si>
  <si>
    <t>정읍지사 주차공간 조성공사</t>
  </si>
  <si>
    <t>남원지사 사옥 누수보수 공사</t>
  </si>
  <si>
    <t>서군산S/S 무인보안시스템 구축 공사</t>
  </si>
  <si>
    <t>후비 광역계통운영센터 SCADA실 신설 관련 공사</t>
  </si>
  <si>
    <t>154kV 신김제-동전주 등 2개T/L OPGW 이설공사(4공구)</t>
  </si>
  <si>
    <t>345kV 군산-신김제T/L OPGW이설공사(2공구)</t>
  </si>
  <si>
    <t>계약사무규칙 제8조 1항 3호(자회사)</t>
  </si>
  <si>
    <t>154kV 군산-서군산T/L 인출변경관련 OPGW 철거공사</t>
  </si>
  <si>
    <t>계약사무규칙 제8조 1항 4호(자회사)</t>
  </si>
  <si>
    <t>154kV 군산-서군산T/L 인출변경관련 인출 지중화 관련 광케이블 시설공사</t>
  </si>
  <si>
    <t>계약사무규칙 제8조 1항 5호(자회사)</t>
  </si>
  <si>
    <t>154kV 신김제-전주#2T/L OPGW 교체공사</t>
  </si>
  <si>
    <t>계약사무규칙 제8조 1항 6호(자회사)</t>
  </si>
  <si>
    <t>154kV 남원S/S 송전창고 조성공사</t>
  </si>
  <si>
    <t>상반기 관내 사옥 및 변전소 보수공사</t>
  </si>
  <si>
    <t>154kV 남전주-임실T/L 일부지중화 전기공급설비 설치공사</t>
  </si>
  <si>
    <t>154kV 태평S/S GIS실 구조 보강공사</t>
  </si>
  <si>
    <t>154kV 내초변전소 소방설비 성능개선 공사</t>
  </si>
  <si>
    <t>하반기 관내 사옥 및 변전소 보수공사</t>
  </si>
  <si>
    <t xml:space="preserve">전북본부 </t>
  </si>
  <si>
    <t>전력사업처 ICT운영부</t>
  </si>
  <si>
    <t>저압 AMI 보강공사</t>
  </si>
  <si>
    <t>23년 상반기 배전계통 자가 광케이블 구축공사</t>
  </si>
  <si>
    <t>23년도 고압원격검침 통신망 시설공사</t>
  </si>
  <si>
    <t>23년 하반기 배전계통 자가 광케이블 구축공사</t>
  </si>
  <si>
    <t>남전주지사</t>
  </si>
  <si>
    <t>2023년 남전주지사 관내 수목전지공사</t>
  </si>
  <si>
    <t>장수지사</t>
  </si>
  <si>
    <t>익산국토청 1,2공구(장수~산서) 도로공사 지장이설</t>
  </si>
  <si>
    <t>익산지사</t>
  </si>
  <si>
    <t>망성면 장선리 농어촌공사 690kW 신규공사</t>
  </si>
  <si>
    <t>모현동2가 모인근린공원 조성공사 지장주</t>
  </si>
  <si>
    <t>왕궁면 익산시청 동면천 하천정비 지장전주</t>
  </si>
  <si>
    <t>덕기동 익산시청 국도대체 우회도로개설 지장전주</t>
  </si>
  <si>
    <t>2023년 익산지사 수목전지공사</t>
  </si>
  <si>
    <t>영등초등학교 통학로 지중화공사</t>
  </si>
  <si>
    <t>동산초등학교 통학로 지중화공사</t>
  </si>
  <si>
    <t>익산 솜리근대역사문화공간 지중화공사</t>
  </si>
  <si>
    <t>익산시 시청사 주변 지중화공사</t>
  </si>
  <si>
    <t>군산전력지사</t>
  </si>
  <si>
    <t>345kV 군산-신김제등 16개T/L 추락방지시설 설치공사</t>
  </si>
  <si>
    <t>154kV 군산-서군산T/L 기설 송전선로 철거공사</t>
  </si>
  <si>
    <t>서군산변전소 ICT설비 이설공사</t>
  </si>
  <si>
    <t>154kV 팔봉-두마T/L 지장철탑 이설공사</t>
  </si>
  <si>
    <t>2023년 군산P/O 170kV GIS 정밀점검 공사</t>
  </si>
  <si>
    <t>2023년 군산P/O 362kV GIS 정밀점검 공사</t>
  </si>
  <si>
    <t>2023년 군산P/O 주변압기 OLTC 정밀점검 공사</t>
  </si>
  <si>
    <t>2023년 군산P/O 345kV 주변압기 정밀점검 공사</t>
  </si>
  <si>
    <t>군산S/S 170kV GIS 대체 감리용역 공사</t>
  </si>
  <si>
    <t>영등S/S LS제 25.8kV GIS 차단기 메커니즘 점검 공사</t>
  </si>
  <si>
    <t>154kV 팔봉-두마T/L 용량증대 전선교체 공사</t>
  </si>
  <si>
    <t>내초변전소 무인보안시스템 교체공사</t>
  </si>
  <si>
    <t>김제전력지사</t>
  </si>
  <si>
    <t>154kV 김제-부안 등 11개T/L 수평추락방지시설 설치공사</t>
  </si>
  <si>
    <t>154kV 칠보분기T/L 수직 및 수평 추락방지시설 설치공사</t>
  </si>
  <si>
    <t>154kV 고창-영광T/L 선종교체공사</t>
  </si>
  <si>
    <t>호남고등학교 통학로 지중화공사</t>
  </si>
  <si>
    <t>호남고등학교 통학로 지중화공사 도통시험공사</t>
  </si>
  <si>
    <t>학산고등학교 통학로 지중화공사</t>
  </si>
  <si>
    <t>학산고등학교 통학로 지중화공사 도통시험공사</t>
  </si>
  <si>
    <t>서고창S/S SFCL 연계용 23kV 개폐장치 설치공사(전문)</t>
  </si>
  <si>
    <t>서고창S/S SFCL 연계용 전력케이블 설치공사(일반)</t>
  </si>
  <si>
    <t>154kV 봉동S/S #4M.Tr 증설공사(일반)</t>
  </si>
  <si>
    <t>북전주S/S 23kV 장기사용 GIS 보강공사</t>
  </si>
  <si>
    <t>북전주S/S 디지털화 공사</t>
  </si>
  <si>
    <t>154kV 봉동S/S #4M.Tr용 GIS 증설공사(전문)</t>
  </si>
  <si>
    <t>154kV 봉동S/S #4M.Tr용 2차 전력케이블 설치공사</t>
  </si>
  <si>
    <t>`23년도 전북본부 종합예방진단시스템 구축</t>
  </si>
  <si>
    <t>태평S/S 23kV 장기사용 GIS 대체공사</t>
  </si>
  <si>
    <t>154kV 동군산-군산CC T/L S.W 증설공사(일반)</t>
  </si>
  <si>
    <t>154kV 동군산-군산CC T/L GIS 설치공사(전문)</t>
  </si>
  <si>
    <t>22년 전북직할 주변압기 정밀점검 공사</t>
  </si>
  <si>
    <t>22년 전북직할 170kV GIS 정밀점검 공사</t>
  </si>
  <si>
    <t>22년 전북직할 362kV GIS 정밀점검 공사</t>
  </si>
  <si>
    <t>2024~25년 전북본부 방화구획재 총액공사</t>
  </si>
  <si>
    <t>345kV 신남원-신광주 등 8개T/L 수평 추락방지시설 설치공사</t>
  </si>
  <si>
    <t>154kV 정공-정주T/L 용량증대 전선교체공사</t>
  </si>
  <si>
    <t>154kV 정주-고창T/L 용량증대 전선교체공사</t>
  </si>
  <si>
    <t>154kV 탄소-전주 등 10개T/L EBG 가스체취밸브 설치공사</t>
  </si>
  <si>
    <t>154kV 팔봉-두마T/L 지장철탑 이설공사(쌍릉 문화재구역)</t>
  </si>
  <si>
    <t>154kV 팔봉-두마T/L 일부 지중화공사(쌍릉 문화재구역)</t>
  </si>
  <si>
    <t>345kV 신옥천-신남원T/L 항공장애표시구 설치공사</t>
  </si>
  <si>
    <t>'24~'25 전북 직할 가공송전 협력회사 총액공사</t>
  </si>
  <si>
    <t>김제S/S 봉남D/L 대용량 1회선 보강공사 감리용역</t>
  </si>
  <si>
    <t>영등S/S 월성D/L 대용량 계통보강공사 감리용역</t>
  </si>
  <si>
    <t>소성S/S 회선인출 대비관로 압입공사 감리용역</t>
  </si>
  <si>
    <t>진안S/S 물곡D/L 일반1회선 신설공사 감리용역</t>
  </si>
  <si>
    <t>무주S/S 서산D/L 일반1회선 계통보강공사 감리용역</t>
  </si>
  <si>
    <t>함열S/S 용동,망성D/L 대용량 2회선 계통보강공사 감리용역</t>
  </si>
  <si>
    <t>2023년 지중케이블 VLF진단용역</t>
  </si>
  <si>
    <t>2023년 전북본부 배전전력구 정밀안전점검용역</t>
  </si>
  <si>
    <t>군산 새만금산단 5.6공구 관로설치공사 통합감리용역</t>
  </si>
  <si>
    <t>군산 새만금산단 5공구 관로설치 위치탐사용역</t>
  </si>
  <si>
    <t>군산 새만금산단 6공구 관로설치 위치탐사용역</t>
  </si>
  <si>
    <t>새만금 수변도시 간선설치공사 실시설계용역</t>
  </si>
  <si>
    <t>2023년도 전북직할 고객수전설비 열화상 진단용역</t>
  </si>
  <si>
    <t>2023년 지상개폐기 PD진단용역</t>
  </si>
  <si>
    <t>전주 팔복동 도시재생 지중화공사 감리용역</t>
  </si>
  <si>
    <t>전주 팔복동 도시재생 지중화공사 VLF 진단용역</t>
  </si>
  <si>
    <t>전주 팔복동 도시재생 지중화공사 위치탐사용역</t>
  </si>
  <si>
    <t>전주 팔복동 도시재생 지중화공사 폐기물처리용역</t>
  </si>
  <si>
    <t>2023년 지상변압기 절연유 분석용역</t>
  </si>
  <si>
    <t>군산 새만금산단 5,6공구 케이블설치공사 통합감리용역</t>
  </si>
  <si>
    <t>군산 새만금산단 5공구 케이블설치 VLF 진단용역</t>
  </si>
  <si>
    <t>군산 새만금산단 6공구 케이블설치 VLF 진단용역</t>
  </si>
  <si>
    <t>전주 인후반촌 도시재생 지중화공사 감리용역</t>
  </si>
  <si>
    <t>전주 인후반촌 도시재생 지중화공사 VLF 진단용역</t>
  </si>
  <si>
    <t>전주 인후반촌 도시재생 지중화공사 위치탐사용역</t>
  </si>
  <si>
    <t>전주 인후반촌 도시재생 지중화공사 폐기물처리용역</t>
  </si>
  <si>
    <t>임실 갈담초 통학로 지중화공사 감리용역</t>
  </si>
  <si>
    <t>임실 갈담초 통학로 지중화공사 위치탐사용역</t>
  </si>
  <si>
    <t>임실 갈담초 통학로 지중화공사 폐기물처리용역</t>
  </si>
  <si>
    <t>154kV 내초변전소 소방설비 성능개선 공사 소방감리용역</t>
  </si>
  <si>
    <t>새만금 지장철탑이설공사(3공구)</t>
  </si>
  <si>
    <t>새만금 지장철탑이설공사(4공구)</t>
  </si>
  <si>
    <t>남전주-임실T/L 일부지중화 전기공급설비 설치공사 폐기물 처리용역</t>
  </si>
  <si>
    <t>남전주-임실T/L 일부지중화 전기공급시설 지하시설물도 작성용역</t>
  </si>
  <si>
    <t>2023년도 관내 지중송전 토목구조물 정밀안전점검 용역</t>
  </si>
  <si>
    <t>154kV 군산-서군산T/L 기설 송전선로 철거공사 설계용역</t>
  </si>
  <si>
    <t>전력관리처 지역협력부</t>
  </si>
  <si>
    <t>2023년 전력관리처 사옥 전기안전관리 위탁용역</t>
  </si>
  <si>
    <t>지상개폐기 상반기 PD진단 용역</t>
  </si>
  <si>
    <t>2023년 남전주지사 광학촬영 진단 용역</t>
  </si>
  <si>
    <t>지상개폐기 하반기 PD진단 용역</t>
  </si>
  <si>
    <t>2023년 장수지사 배전선로 광학카메라 진단용역</t>
  </si>
  <si>
    <t>익산국토청 1,2공구(장수~산서) 도로공사 지장이설 감리</t>
  </si>
  <si>
    <t>망성면 장선리 농어촌공사 690kW 신규공사 감리용역</t>
  </si>
  <si>
    <t>모현동2가 모인근린공원 조성공사 지장주 감리용역</t>
  </si>
  <si>
    <t>왕궁면 익산시청 동면천 하천정비 지장전주 감리용역</t>
  </si>
  <si>
    <t>덕기동 익산시청 국도대체 우회도로개설 지장전주 감리용역</t>
  </si>
  <si>
    <t>영등초등학교 통학로 지중화공사 감리용역</t>
  </si>
  <si>
    <t>동산초등학교 통학로 지중화공사 감리용역</t>
  </si>
  <si>
    <t>2023년 익산지사 광학카메라 진단용역</t>
  </si>
  <si>
    <t>익산 솜리근대역사문화공간 지중화공사 감리용역</t>
  </si>
  <si>
    <t>익산시 시청사 주변 지중화공사 감리용역</t>
  </si>
  <si>
    <t>345kV 군산-신김제등 16개T/L 추락방지시설 설치공사 책임감리용역</t>
  </si>
  <si>
    <t>154kV 군산-서군산T/L 기설 송전선로 철거공사 책임감리용역</t>
  </si>
  <si>
    <t>154kV 팔봉-두마T/L 지장철탑 이설공사 책임감리용역</t>
  </si>
  <si>
    <t>154kV 팔봉-두마T/L 용량증대 전선교체 공사 책임감리용역</t>
  </si>
  <si>
    <t>24~25년도 관내 무인변전소 경비용역</t>
  </si>
  <si>
    <t>24년도 관내 무인변전소 청소용역</t>
  </si>
  <si>
    <t>24~25년도 군산전력지사 소방시설 점검용역 및 보수공사</t>
  </si>
  <si>
    <t>154kV 김제-부안 등 11개T/L 수평추락방지시설 설치공사 책임감리용역</t>
  </si>
  <si>
    <t>154kV 칠보분기T/L 수직 및 수평 추락방지시설 설치공사 책임감리용역</t>
  </si>
  <si>
    <t>154kV 고창-영광T/L 선종교체공사 책임감리용역</t>
  </si>
  <si>
    <t>154kV 고창-영광T/L 경과지 측량용역</t>
  </si>
  <si>
    <t>순창지사</t>
  </si>
  <si>
    <t>2023년 순창지사 광학카메라 진단용역</t>
  </si>
  <si>
    <t>2023년 순창지사 열화상 진단용역</t>
  </si>
  <si>
    <t>2023년 순창지사 초음파 진단용역</t>
  </si>
  <si>
    <t>정읍지사</t>
  </si>
  <si>
    <t>호남고등학교 통학로 지중화공사 감리용역</t>
  </si>
  <si>
    <t>호남고등학교 통학로 지중화공사 폐기물처리용역</t>
  </si>
  <si>
    <t>호남고등학교 통학로 지중화공사 위치탐사용역</t>
  </si>
  <si>
    <t>호남고등학교 통학로 지중화공사 VLF진단용역</t>
  </si>
  <si>
    <t>학산고등학교 통학로 지중화공사 감리용역</t>
  </si>
  <si>
    <t>학산고등학교 통학로 지중화공사 폐기물처리용역</t>
  </si>
  <si>
    <t>학산고등학교 통학로 지중화공사 위치탐사용역</t>
  </si>
  <si>
    <t>학산고등학교 통학로 지중화공사 VLF진단용역</t>
  </si>
  <si>
    <t>24년도 전북 전력관리처 직할 관내변전소 청소용역</t>
  </si>
  <si>
    <t>24~'25년도 전북본부 직할변전소 소방설비 점검용역 및 보수공사</t>
  </si>
  <si>
    <t>24~25년도 전북본부 직할변전소 경비용역</t>
  </si>
  <si>
    <t>345kV 신남원-신광주 등 8개T/L 수평 추락방지시설 설치공사 책임감리용역</t>
  </si>
  <si>
    <t>154kV 정주-고창T/L 용량증대 전선교체공사 책임감리용역</t>
  </si>
  <si>
    <t>154kV 정공-정주T/L 용량증대 전선교체공사 책임감리용역</t>
  </si>
  <si>
    <t>154kV 남전주-임실T/L 지장철탑 이설구간 일부 지중화공사 책임감리용역</t>
  </si>
  <si>
    <t>154kV 팔봉-두마T/L 지장철탑 이설공사 책임감리용역(쌍릉 문화재구역)</t>
  </si>
  <si>
    <t>154kV 팔봉-두마T/L 일부 지중화공사 책임감리용역(쌍릉 문화재구역)</t>
  </si>
  <si>
    <t>23~24년도 선하지 지적도면 작성용역</t>
  </si>
  <si>
    <t>'24~'25 전북 직할 가공송전 협력회사 총액공사 책임감리용역</t>
  </si>
  <si>
    <t>'24~25년도 전력구 소방방재설비 점검 및 보수용역</t>
  </si>
  <si>
    <t>제주본부</t>
  </si>
  <si>
    <t>전력ICT부</t>
  </si>
  <si>
    <t>154kV 안덕-남제주 #3T/L 건설관련 광케이블 시설공사</t>
  </si>
  <si>
    <t>제주특별자치도</t>
  </si>
  <si>
    <t>한림로 지중 배전계통 자가 광통신망 구축 공사</t>
  </si>
  <si>
    <t>제주 서부지역 배전계통 자가 광통신망 구축공사</t>
  </si>
  <si>
    <t>154kV 동제주C/S분기 지중T/L 건설관련 광케이블 시설공사</t>
  </si>
  <si>
    <t>신서귀S/S 무인보안시스템 교체공사</t>
  </si>
  <si>
    <t>저압AMI 통신망 보강공사</t>
  </si>
  <si>
    <t>표선남원지역 배전계통 자가 광통신망 구축공사</t>
  </si>
  <si>
    <t>송변전부</t>
  </si>
  <si>
    <t>154kV 동제주C/S-동제주 및 동제주C/S분기 지중T/L 건설사업</t>
  </si>
  <si>
    <t>154kV 서제주-신제주T/L 용량증대 선종교체공사</t>
  </si>
  <si>
    <t>154kV 한림C/C 장기사용 #4M.Tr 대체공사</t>
  </si>
  <si>
    <t>154kV 신서귀S/S 23kV 장기사용 GIS 교체공사(SA 혼용)</t>
  </si>
  <si>
    <t>154kV 한림-한림해상풍력T/L GIS 신규수용공사</t>
  </si>
  <si>
    <t>154kV 안덕-남제주#3T/L GIS 신규수용공사</t>
  </si>
  <si>
    <t>154kV 동제주C/S-동제주T/L GIS 증설공사</t>
  </si>
  <si>
    <t>22년 제주본부 관내 23kV GIS 증설공사</t>
  </si>
  <si>
    <t>가파도발전소 물량장 펜더 설치 및 보수공사</t>
  </si>
  <si>
    <t>제주본부 사옥 방수공사</t>
  </si>
  <si>
    <t>한림복합 S/Y 옥외 케이블덕트 덮개 교체</t>
  </si>
  <si>
    <t>관내변전소 옥상방수공사</t>
  </si>
  <si>
    <t>관내변전소 석면재 교체공사</t>
  </si>
  <si>
    <t>추자도 발전소 유지창고 신축공사</t>
  </si>
  <si>
    <t>신제주변전소 방음벽 교체공사</t>
  </si>
  <si>
    <t>관내변전소 창호 교체공사</t>
  </si>
  <si>
    <t>HVDC부</t>
  </si>
  <si>
    <t>'24~25년도 #1 HVDC 변환설비 위탁정비공사(해남+제주)</t>
  </si>
  <si>
    <t>전라남도,제주특별자치도</t>
  </si>
  <si>
    <t>'23~24 제주변환소 동기조상기 위탁정비공사</t>
  </si>
  <si>
    <t xml:space="preserve">제주변환소 구형동기조상기 철거공사 </t>
  </si>
  <si>
    <t>24~'25년도 #2 HVDC 변환설비 위탁정비공사[서제주+진도]</t>
  </si>
  <si>
    <t>'24-25년도 #2 HVDC 송전선로(해양분야) 위탁정비공사</t>
  </si>
  <si>
    <t>'23년 HVDC 송전선로(육상분야) 위탁정비공사</t>
  </si>
  <si>
    <t>조천D/L 용량부족 해소 선로확충공사</t>
  </si>
  <si>
    <t>화북상업지구 간선설치공사(선로보강공사)</t>
  </si>
  <si>
    <t>화북상업지구 간선설치공사(회선인출)</t>
  </si>
  <si>
    <t>제주시 신광초교 통학로 지중화공사</t>
  </si>
  <si>
    <t>서귀포시 예래로 지중화공사</t>
  </si>
  <si>
    <t>오라초교 통학로 지중화공사</t>
  </si>
  <si>
    <t>2023년 제주본부 배전자동화 총액공사</t>
  </si>
  <si>
    <t>23년 제주본부 배전공가 순시위탁A(직할)</t>
  </si>
  <si>
    <t>23년 제주본부 배전공가 순시위탁A(서귀포지사)</t>
  </si>
  <si>
    <t xml:space="preserve">회천-신촌 대체우회도로 지장전주이설공사 </t>
  </si>
  <si>
    <t>제주본부 직할 수급지점 개폐기 조작 공사</t>
  </si>
  <si>
    <t>서귀포지사</t>
  </si>
  <si>
    <t>한라D/L 과부하 해소공사</t>
  </si>
  <si>
    <t>의귀D/L 과부하 해소공사</t>
  </si>
  <si>
    <t>서귀포시장 남원1지구 우수시설 설치사업 지장전주 이설공사</t>
  </si>
  <si>
    <t>제주전력지사</t>
  </si>
  <si>
    <t>제주지역 철탑 추락방지장치 설치공사</t>
  </si>
  <si>
    <t>23년도 LS제 메커니즘 분해점검 공사</t>
  </si>
  <si>
    <t>2023년 제주전력지사 154kV GIS 정밀점검공사</t>
  </si>
  <si>
    <t>서제주ESS 정기점검(#1~10ESS)</t>
  </si>
  <si>
    <t>국가계약법시행령 제26조 1항 2호 (단독)
국가계약법시행령 제26조 1항 2호 (제작사설치)</t>
    <phoneticPr fontId="4" type="noConversion"/>
  </si>
  <si>
    <t>154kV 동제주C/S-동제주 및 동제주C/S분기 지중T/L 건설사업 책임감리용역</t>
  </si>
  <si>
    <t>154kV 서제주-신제주T/L 용량증대 선종교체공사 책임감리용역</t>
  </si>
  <si>
    <t>2024년 송전선로 선하지 지적도면 작성용역</t>
  </si>
  <si>
    <t>23년 제주본부 송전맨홀 및 송·배전 전력구 정밀안전 점검용역</t>
  </si>
  <si>
    <t>제주변환소 구형동기조상기 철거공사 설계용역</t>
  </si>
  <si>
    <t>조천D/L 용량부족 해소 선로확충공사 감리용역</t>
  </si>
  <si>
    <t>화북상업지구 간선설치공사(선로보강공사) 감리용역</t>
  </si>
  <si>
    <t>화북상업지구 간선설치공사(회선인출) 감리용역</t>
  </si>
  <si>
    <t>제주시 신광초교 통학로 지중화공사 감리용역</t>
  </si>
  <si>
    <t>서귀포시 예래로 지중화공사 감리용역</t>
  </si>
  <si>
    <t>제주시 오라초교 통학로 지중화공사 감리용역</t>
  </si>
  <si>
    <t>24년도 청구서 운송용역</t>
  </si>
  <si>
    <t>2023년 지중 배전설비 열화상 진단용역</t>
  </si>
  <si>
    <t>제주본부 종달~우도 사설항로표지 위탁관리용역</t>
  </si>
  <si>
    <t>2023년 서귀포지사 배전선로 열화상진단 용역</t>
  </si>
  <si>
    <t>2023년 서귀포지사 배전선로 광학진단 용역</t>
  </si>
  <si>
    <t>2023년 서귀포지사 지상개폐기 PD진단 용역</t>
  </si>
  <si>
    <t>2023년 서귀포지사 지상개폐기 열화상진단 용역</t>
  </si>
  <si>
    <t>2023년 서귀포지사 지중케이블 VLF진단 용역</t>
  </si>
  <si>
    <t>2023년 서귀포지사 맨홀 청소점검 용역</t>
  </si>
  <si>
    <t>2023년도 서귀포지사 전기차 충전인프라 전기안전관리 대행용역</t>
  </si>
  <si>
    <t>2024년도 서귀포지사 전기차 충전인프라 전기안전관리 대행용역</t>
  </si>
  <si>
    <t>제주지역 철탑 추락방지장치 설치공사 책임감리용역</t>
  </si>
  <si>
    <t>2023~2024년 동제주 등 14개변전소 실내 청소용역</t>
  </si>
  <si>
    <t>'24-'25년도 제주전력지사 소방시설 점검용역 및 보수공사</t>
  </si>
  <si>
    <t>중부건설본부</t>
  </si>
  <si>
    <t>예산지역 전기공급시설 전력구공사(서예산분기)</t>
  </si>
  <si>
    <t>서남해송전부</t>
  </si>
  <si>
    <t>서남해변환부</t>
  </si>
  <si>
    <t>국가계약법시행령 제26조 1항 3호 (제작사설치)</t>
  </si>
  <si>
    <t>서남해토건부</t>
  </si>
  <si>
    <t>충북강원건설지사</t>
  </si>
  <si>
    <t>전북건설지사</t>
  </si>
  <si>
    <t>154kV 소성S/S 전력케이블 설치공사</t>
  </si>
  <si>
    <t>154kV 소성S/S 화재확산 방지재 설치공사</t>
  </si>
  <si>
    <t>광주전남건설지사</t>
  </si>
  <si>
    <t>중부건설본부</t>
    <phoneticPr fontId="4" type="noConversion"/>
  </si>
  <si>
    <t>송전건설부</t>
    <phoneticPr fontId="4" type="noConversion"/>
  </si>
  <si>
    <t>345kV 신성연분기T/L 건설공사</t>
    <phoneticPr fontId="4" type="noConversion"/>
  </si>
  <si>
    <t>154kV 신성연분기T/L 건설공사</t>
    <phoneticPr fontId="4" type="noConversion"/>
  </si>
  <si>
    <t>154㎸ 신성연-태안T/L 계통변경 외 1개 건설공사</t>
    <phoneticPr fontId="4" type="noConversion"/>
  </si>
  <si>
    <t>154kV 신진천-문백 지중T/L 건설공사</t>
    <phoneticPr fontId="4" type="noConversion"/>
  </si>
  <si>
    <t>충청북도</t>
    <phoneticPr fontId="4" type="noConversion"/>
  </si>
  <si>
    <t>154kV 문백S/S 송전인출 전력구 전기설비공사</t>
    <phoneticPr fontId="4" type="noConversion"/>
  </si>
  <si>
    <t>154kV 북오송S/S 배전인출 전력구 전기설비공사</t>
    <phoneticPr fontId="4" type="noConversion"/>
  </si>
  <si>
    <t>154kV 북오송S/S 배전인출 전력구 소방설비공사</t>
    <phoneticPr fontId="4" type="noConversion"/>
  </si>
  <si>
    <t>북당진-신탕전 전력구 전기설비공사</t>
    <phoneticPr fontId="4" type="noConversion"/>
  </si>
  <si>
    <t>북당진-신탕전 전력구 소방설비공사</t>
    <phoneticPr fontId="4" type="noConversion"/>
  </si>
  <si>
    <t>신청주 2pi분기 지중T/L 건설공사</t>
    <phoneticPr fontId="4" type="noConversion"/>
  </si>
  <si>
    <t>신청주 2pi분기 전력구 전기설비공사</t>
    <phoneticPr fontId="4" type="noConversion"/>
  </si>
  <si>
    <t>신청주 2pi분기 전력구 소방설비공사</t>
    <phoneticPr fontId="4" type="noConversion"/>
  </si>
  <si>
    <t>음성-진천지역 전력구 전기설비공사(광혜원-대소 지중)</t>
    <phoneticPr fontId="4" type="noConversion"/>
  </si>
  <si>
    <t>음성-진천지역 전력구 소방설비공사(광혜원-대소 지중)</t>
    <phoneticPr fontId="4" type="noConversion"/>
  </si>
  <si>
    <t>154kV 동부안S/S 배전인출 전력구 전기설비공사</t>
    <phoneticPr fontId="4" type="noConversion"/>
  </si>
  <si>
    <t>전라북도</t>
    <phoneticPr fontId="4" type="noConversion"/>
  </si>
  <si>
    <t>154kV 동부안S/S 배전인출 전력구 소방시설공사</t>
    <phoneticPr fontId="4" type="noConversion"/>
  </si>
  <si>
    <t>154kV 신탕정-탕정#3 지중T/L 건설공사</t>
    <phoneticPr fontId="4" type="noConversion"/>
  </si>
  <si>
    <t>154kV 금왕-성본 지중T/L 건설공사</t>
    <phoneticPr fontId="4" type="noConversion"/>
  </si>
  <si>
    <t>154kV 성본-대소 지중T/L 건설공사</t>
    <phoneticPr fontId="4" type="noConversion"/>
  </si>
  <si>
    <t>154kV 운남-읍동 지중T/L 건설공사</t>
    <phoneticPr fontId="4" type="noConversion"/>
  </si>
  <si>
    <t>전라남도</t>
    <phoneticPr fontId="4" type="noConversion"/>
  </si>
  <si>
    <t>무안지역 전기공급시설 전력구 전기설비공사</t>
    <phoneticPr fontId="4" type="noConversion"/>
  </si>
  <si>
    <t>154kV 첨단S/S 건설공사 (일반)</t>
    <phoneticPr fontId="4" type="noConversion"/>
  </si>
  <si>
    <t xml:space="preserve">전라남도 </t>
    <phoneticPr fontId="4" type="noConversion"/>
  </si>
  <si>
    <t>154kV 서예산S/S 구내통신설비 시설공사</t>
    <phoneticPr fontId="4" type="noConversion"/>
  </si>
  <si>
    <t>154kV 대산개폐소 구내통신설비 시설공사</t>
    <phoneticPr fontId="4" type="noConversion"/>
  </si>
  <si>
    <t>154kV 예산S/S ESS 통신설비 시설공사</t>
    <phoneticPr fontId="4" type="noConversion"/>
  </si>
  <si>
    <t>154kV 대산개폐소분기T/L OPGW 시설공사</t>
    <phoneticPr fontId="4" type="noConversion"/>
  </si>
  <si>
    <t>154kV 첨단S/S 구내통신설비 시설공사</t>
    <phoneticPr fontId="4" type="noConversion"/>
  </si>
  <si>
    <t>154kV 소정S/S 구내통신설비 시설공사</t>
    <phoneticPr fontId="4" type="noConversion"/>
  </si>
  <si>
    <t>154kV 소성S/S 전력통신설비 시설공사</t>
    <phoneticPr fontId="4" type="noConversion"/>
  </si>
  <si>
    <t>345kV 신남원S/S ESS 전력통신설비 시설공사</t>
    <phoneticPr fontId="4" type="noConversion"/>
  </si>
  <si>
    <t>154kV 첨단분기T/L OPGW 시설공사</t>
    <phoneticPr fontId="4" type="noConversion"/>
  </si>
  <si>
    <t>154kV 소정분기T/L OPGW 시설공사</t>
    <phoneticPr fontId="4" type="noConversion"/>
  </si>
  <si>
    <t>154kV 동부안S/S 전력통신설비 시설공사</t>
    <phoneticPr fontId="4" type="noConversion"/>
  </si>
  <si>
    <t>154kV 첨단S/S 전력통신설비 시설공사</t>
    <phoneticPr fontId="4" type="noConversion"/>
  </si>
  <si>
    <t>154kV 소정S/S 전력통신설비 시설공사</t>
    <phoneticPr fontId="4" type="noConversion"/>
  </si>
  <si>
    <t>음성지역 전기공급시설 전력구공사(금왕-성본)</t>
    <phoneticPr fontId="4" type="noConversion"/>
  </si>
  <si>
    <t>아산-탕정지역 전기공급시설 전력구공사(신탕정-탕정#3)</t>
    <phoneticPr fontId="4" type="noConversion"/>
  </si>
  <si>
    <t>아산지역 전기공급시설 전력구공사(북아산분기)</t>
    <phoneticPr fontId="4" type="noConversion"/>
  </si>
  <si>
    <t>광주지역 전기공급시설 전력구공사(소태분기)</t>
    <phoneticPr fontId="4" type="noConversion"/>
  </si>
  <si>
    <t>광주광역시</t>
    <phoneticPr fontId="4" type="noConversion"/>
  </si>
  <si>
    <t>당진지역 전기공급시설 전력구공사(신당진-북당진 2차)</t>
    <phoneticPr fontId="4" type="noConversion"/>
  </si>
  <si>
    <t>충남지역 전기공급시설 전력구공사(1차)</t>
    <phoneticPr fontId="4" type="noConversion"/>
  </si>
  <si>
    <t>장성지역 전기공급시설 전력구공사(첨단분기)</t>
    <phoneticPr fontId="4" type="noConversion"/>
  </si>
  <si>
    <t>무안지역 전기공급시설 전력구공사(운남-읍동개폐소)</t>
    <phoneticPr fontId="4" type="noConversion"/>
  </si>
  <si>
    <t>세종지역 전기공급시설 전력구공사(동세종 분기)</t>
    <phoneticPr fontId="4" type="noConversion"/>
  </si>
  <si>
    <t>충남지역 전기공급시설 전력구공사(당진화력-신석문-신송산 3차(터널구간)</t>
    <phoneticPr fontId="4" type="noConversion"/>
  </si>
  <si>
    <t>충남지역 전기공급시설 전력구공사(당진화력-신석문-신송산) 3차(개착구간)</t>
    <phoneticPr fontId="4" type="noConversion"/>
  </si>
  <si>
    <t>충남지역 전기공급시설 전력구공사(2차)</t>
    <phoneticPr fontId="4" type="noConversion"/>
  </si>
  <si>
    <t>예산지역 전기공급시설 전력구공사(서예산분기)</t>
    <phoneticPr fontId="4" type="noConversion"/>
  </si>
  <si>
    <t>충남지역 전기공급시설 전력구공사(신창분기)</t>
    <phoneticPr fontId="4" type="noConversion"/>
  </si>
  <si>
    <t>전주지역 전기공급시설 전력구공사(완산분기)</t>
    <phoneticPr fontId="4" type="noConversion"/>
  </si>
  <si>
    <t>765kV 신중부S/S 지진가속도계측기 설치공사</t>
    <phoneticPr fontId="4" type="noConversion"/>
  </si>
  <si>
    <t>345kV 신송산S/S 부대시설 보수공사</t>
    <phoneticPr fontId="4" type="noConversion"/>
  </si>
  <si>
    <t>345kV 신청주변전소 조경공사</t>
    <phoneticPr fontId="4" type="noConversion"/>
  </si>
  <si>
    <t>서남해송전부</t>
    <phoneticPr fontId="4" type="noConversion"/>
  </si>
  <si>
    <t>북당진-고덕 온라인 PD 진단시스템(증설) 설치공사</t>
    <phoneticPr fontId="4" type="noConversion"/>
  </si>
  <si>
    <t>154kV 화원-안좌 해저케이블 고장구간 판별시스템 설치공사</t>
    <phoneticPr fontId="4" type="noConversion"/>
  </si>
  <si>
    <t>서남해변환부</t>
    <phoneticPr fontId="4" type="noConversion"/>
  </si>
  <si>
    <t>고덕변환소 2단계 HVDC 건설관련 방화구획재 설치공사</t>
    <phoneticPr fontId="4" type="noConversion"/>
  </si>
  <si>
    <t>북당진변환소 2단계 HVDC 건설관련 방화구획재 설치공사</t>
    <phoneticPr fontId="4" type="noConversion"/>
  </si>
  <si>
    <t>고덕변환소 2단계 필터 GIS 부분방전시스템 설치공사</t>
    <phoneticPr fontId="4" type="noConversion"/>
  </si>
  <si>
    <t>북당진변환소 2단계 필터 GIS 부분방전시스템 설치공사</t>
    <phoneticPr fontId="4" type="noConversion"/>
  </si>
  <si>
    <t>고덕변전소 345kV GIS 부분방전시스템 증설공사</t>
    <phoneticPr fontId="4" type="noConversion"/>
  </si>
  <si>
    <t>국가계약법시행령 제26조 1항 2호 (제작사설치)</t>
    <phoneticPr fontId="4" type="noConversion"/>
  </si>
  <si>
    <t>북당진변전소 345kV GIS 부분방전시스템 증설공사</t>
    <phoneticPr fontId="4" type="noConversion"/>
  </si>
  <si>
    <t>북당진-고덕 1, 2단계 HVDC CSD 감시시스템 확대적용</t>
    <phoneticPr fontId="4" type="noConversion"/>
  </si>
  <si>
    <t>동제주변환소 GIS 설치공사</t>
    <phoneticPr fontId="4" type="noConversion"/>
  </si>
  <si>
    <t>동제주변환소 M.Tr 설치공사</t>
    <phoneticPr fontId="4" type="noConversion"/>
  </si>
  <si>
    <t>완도변환소 GIS 설치공사</t>
    <phoneticPr fontId="4" type="noConversion"/>
  </si>
  <si>
    <t>완도변환소 M.Tr 설치공사</t>
    <phoneticPr fontId="4" type="noConversion"/>
  </si>
  <si>
    <t>동제주변환소 전력케이블 설치공사</t>
    <phoneticPr fontId="4" type="noConversion"/>
  </si>
  <si>
    <t>동제주변환소 방화구획재 설치공사</t>
    <phoneticPr fontId="4" type="noConversion"/>
  </si>
  <si>
    <t>동제주변환소 예방진단시스템 설치공사</t>
    <phoneticPr fontId="4" type="noConversion"/>
  </si>
  <si>
    <t>완도변환소 전력케이블 설치공사</t>
    <phoneticPr fontId="4" type="noConversion"/>
  </si>
  <si>
    <t>완도변환소 방화구획재 설치공사</t>
    <phoneticPr fontId="4" type="noConversion"/>
  </si>
  <si>
    <t>완도변환소 예방진단시스템 설치공사</t>
    <phoneticPr fontId="4" type="noConversion"/>
  </si>
  <si>
    <t>170kV GIS 설치공사(완도변환소)</t>
    <phoneticPr fontId="4" type="noConversion"/>
  </si>
  <si>
    <t>154kV M.Tr 설치공사(완도변환소)</t>
    <phoneticPr fontId="4" type="noConversion"/>
  </si>
  <si>
    <t>케이블 설치공사(완도변환소)</t>
    <phoneticPr fontId="4" type="noConversion"/>
  </si>
  <si>
    <t>345kV 북부산S/S STATCOM용 23kV 개폐장치 설치공사</t>
    <phoneticPr fontId="4" type="noConversion"/>
  </si>
  <si>
    <t>부산광역시</t>
    <phoneticPr fontId="4" type="noConversion"/>
  </si>
  <si>
    <t>345kV 북부산S/S STATCOM용 23kV 전력케이블 설치공사</t>
    <phoneticPr fontId="4" type="noConversion"/>
  </si>
  <si>
    <t>345kV 신양산S/S STATCOM 설치공사(일반)</t>
    <phoneticPr fontId="4" type="noConversion"/>
  </si>
  <si>
    <t>345kV 신양산S/S STATCOM용 전력케이블 설치공사</t>
    <phoneticPr fontId="4" type="noConversion"/>
  </si>
  <si>
    <t>345kV 신양산S/S STATCOM용 23kV 개폐장치 설치공사</t>
    <phoneticPr fontId="4" type="noConversion"/>
  </si>
  <si>
    <t>345kV 신양산S/S STATCOM용 23kV 전력케이블 설치공사</t>
    <phoneticPr fontId="4" type="noConversion"/>
  </si>
  <si>
    <t>345kV 신울산S/S STATCOM 설치공사 일반도급</t>
    <phoneticPr fontId="4" type="noConversion"/>
  </si>
  <si>
    <t>울산광역시</t>
    <phoneticPr fontId="4" type="noConversion"/>
  </si>
  <si>
    <t>345kV 신울산S/S STATCOM 345kV 전력케이블 설치공사</t>
    <phoneticPr fontId="4" type="noConversion"/>
  </si>
  <si>
    <t>345kV 신울산S/S STATCOM 22.9kV 전력케이블 설치공사</t>
    <phoneticPr fontId="4" type="noConversion"/>
  </si>
  <si>
    <t>345kV 신울산S/S STATCOM 22.9kV EGIS 설치공사</t>
    <phoneticPr fontId="4" type="noConversion"/>
  </si>
  <si>
    <t>신양산변전소 FACTS 제어동 건물전기공사</t>
    <phoneticPr fontId="4" type="noConversion"/>
  </si>
  <si>
    <t>신울산변전소 FACTS 제어동 건물전기공사</t>
    <phoneticPr fontId="4" type="noConversion"/>
  </si>
  <si>
    <t>신양산변전소 FACTS 제어동 소방시설공사</t>
    <phoneticPr fontId="4" type="noConversion"/>
  </si>
  <si>
    <t>신울산변전소 FACTS 제어동 소방시설공사</t>
    <phoneticPr fontId="4" type="noConversion"/>
  </si>
  <si>
    <t>#3HVDC 해저케이블 보호용 레이더 감시시스템 시설공사</t>
    <phoneticPr fontId="4" type="noConversion"/>
  </si>
  <si>
    <t>#3HVDC 완도변환소 보안감시설비 시설공사</t>
    <phoneticPr fontId="4" type="noConversion"/>
  </si>
  <si>
    <t>#3HVDC 완도변환소 전력통신설비 시설공사</t>
    <phoneticPr fontId="4" type="noConversion"/>
  </si>
  <si>
    <t>#3HVDC 동제주변환소 보안감시설비 시설공사</t>
    <phoneticPr fontId="4" type="noConversion"/>
  </si>
  <si>
    <t>#3HVDC 동제주변환소 전력통신설비 시설공사</t>
    <phoneticPr fontId="4" type="noConversion"/>
  </si>
  <si>
    <t>신양산 FACTS 제어동 구내통신설비 시설공사</t>
    <phoneticPr fontId="4" type="noConversion"/>
  </si>
  <si>
    <t>신울산 FACTS 제어동 구내통신설비 시설공사</t>
    <phoneticPr fontId="4" type="noConversion"/>
  </si>
  <si>
    <t>북부산 FACTS 제어동 보안감시설비 시설공사</t>
    <phoneticPr fontId="4" type="noConversion"/>
  </si>
  <si>
    <t>서남해토건부</t>
    <phoneticPr fontId="4" type="noConversion"/>
  </si>
  <si>
    <t>345kV 북부산S/S STATCOM 중량물 수송로 보강공사</t>
    <phoneticPr fontId="4" type="noConversion"/>
  </si>
  <si>
    <t>345kV 신양산S/S STATCOM 중량물 수송로 보강공사</t>
    <phoneticPr fontId="4" type="noConversion"/>
  </si>
  <si>
    <t>345kV 신울산S/S STATCOM 중량물 수송로 보강공사</t>
    <phoneticPr fontId="4" type="noConversion"/>
  </si>
  <si>
    <t>150kV 완도변환소 조경공사</t>
    <phoneticPr fontId="4" type="noConversion"/>
  </si>
  <si>
    <t>#3HVDC 동제주변환소 조경공사</t>
    <phoneticPr fontId="4" type="noConversion"/>
  </si>
  <si>
    <t>제주특별자치도</t>
    <phoneticPr fontId="4" type="noConversion"/>
  </si>
  <si>
    <t>당진송전부</t>
    <phoneticPr fontId="4" type="noConversion"/>
  </si>
  <si>
    <t>154kV 아산-인주 등 2개 T/L 정비공사</t>
    <phoneticPr fontId="4" type="noConversion"/>
  </si>
  <si>
    <t xml:space="preserve">중부건설본부 </t>
    <phoneticPr fontId="4" type="noConversion"/>
  </si>
  <si>
    <t>충북강원건설지사</t>
    <phoneticPr fontId="4" type="noConversion"/>
  </si>
  <si>
    <t>154kV 신청주-문백T/L 건설공사</t>
    <phoneticPr fontId="4" type="noConversion"/>
  </si>
  <si>
    <t xml:space="preserve">154kV 초정-보은 T/L 건설공사 </t>
    <phoneticPr fontId="4" type="noConversion"/>
  </si>
  <si>
    <t>154kV 대소S/S M.Tr 설치공사</t>
    <phoneticPr fontId="4" type="noConversion"/>
  </si>
  <si>
    <t>154kV 대소S/S 22.9kV 전력케이블 설치공사</t>
    <phoneticPr fontId="4" type="noConversion"/>
  </si>
  <si>
    <t>154kV 대소S/S 방화구획재 설치공사</t>
    <phoneticPr fontId="4" type="noConversion"/>
  </si>
  <si>
    <t>154kV 음성천연가스S/Y 건설공사</t>
    <phoneticPr fontId="4" type="noConversion"/>
  </si>
  <si>
    <t>154kV 음성천연가스S/Y 소방시설공사</t>
    <phoneticPr fontId="4" type="noConversion"/>
  </si>
  <si>
    <t>154kV 음성천연가스S/Y 170kV EGIS 설치공사</t>
    <phoneticPr fontId="4" type="noConversion"/>
  </si>
  <si>
    <t>154kV 음성천연가스S/Y 25.8kV EGIS 설치공사</t>
    <phoneticPr fontId="4" type="noConversion"/>
  </si>
  <si>
    <t>154kV 문백S/S M.Tr 설치공사</t>
    <phoneticPr fontId="4" type="noConversion"/>
  </si>
  <si>
    <t>154kV 문백S/S 22.9kV 전력케이블 설치공사</t>
    <phoneticPr fontId="4" type="noConversion"/>
  </si>
  <si>
    <t>154kV 문백S/S 방화구획재 설치공사</t>
    <phoneticPr fontId="4" type="noConversion"/>
  </si>
  <si>
    <t>154kV 주천S/S 개폐장치 설치공사</t>
    <phoneticPr fontId="4" type="noConversion"/>
  </si>
  <si>
    <t>154kV 주천S/S M.Tr 설치공사</t>
    <phoneticPr fontId="4" type="noConversion"/>
  </si>
  <si>
    <t>154kV 주천S/S 22.9kV 전력케이블 설치공사</t>
    <phoneticPr fontId="4" type="noConversion"/>
  </si>
  <si>
    <t>154kV 주천S/S 방화구획재 설치공사</t>
    <phoneticPr fontId="4" type="noConversion"/>
  </si>
  <si>
    <t>154kV 성본S/S 건설공사(일반)</t>
    <phoneticPr fontId="4" type="noConversion"/>
  </si>
  <si>
    <t>154kV 성본S/S 소방설비공사</t>
    <phoneticPr fontId="4" type="noConversion"/>
  </si>
  <si>
    <t>154kV 주천S/S 구내통신설비 시설공사</t>
    <phoneticPr fontId="4" type="noConversion"/>
  </si>
  <si>
    <t>154kV 문백분기T/L OPGW 시설공사</t>
    <phoneticPr fontId="4" type="noConversion"/>
  </si>
  <si>
    <t>154kV 광혜원-대소T/L OFC 시설공사</t>
    <phoneticPr fontId="4" type="noConversion"/>
  </si>
  <si>
    <t>154kV 주천분기T/L OPGW 시설공사</t>
    <phoneticPr fontId="4" type="noConversion"/>
  </si>
  <si>
    <t>154kV 문백S/S 전력통신설비 시설공사</t>
    <phoneticPr fontId="4" type="noConversion"/>
  </si>
  <si>
    <t>154kV 대소S/S 전력통신설비 시설공사</t>
    <phoneticPr fontId="4" type="noConversion"/>
  </si>
  <si>
    <t>154kV 주천S/S 전력통신설비 시설공사</t>
    <phoneticPr fontId="4" type="noConversion"/>
  </si>
  <si>
    <t>춘천지역 전기공급시설 전력구공사(동춘천#1-동춘천#2)</t>
    <phoneticPr fontId="4" type="noConversion"/>
  </si>
  <si>
    <t>154kV 음성천연가스발전소 S/Y 토건공사</t>
    <phoneticPr fontId="4" type="noConversion"/>
  </si>
  <si>
    <t>154kV 성본S/S 토건공사</t>
    <phoneticPr fontId="4" type="noConversion"/>
  </si>
  <si>
    <t>전북건설지사</t>
    <phoneticPr fontId="4" type="noConversion"/>
  </si>
  <si>
    <t>154kV 완산분기T/L 건설공사</t>
    <phoneticPr fontId="4" type="noConversion"/>
  </si>
  <si>
    <t>154kV 북임실분기T/L 건설공사</t>
    <phoneticPr fontId="4" type="noConversion"/>
  </si>
  <si>
    <t>154kV 군산CC-동군산 지중T/L 건설공사</t>
    <phoneticPr fontId="4" type="noConversion"/>
  </si>
  <si>
    <t>154kV 동부안분기 지중T/L 건설공사</t>
    <phoneticPr fontId="4" type="noConversion"/>
  </si>
  <si>
    <t>154kV 남고창분기T/L 건설공사</t>
    <phoneticPr fontId="4" type="noConversion"/>
  </si>
  <si>
    <t>154kV 소성S/S 주변압기 설치공사(전문)</t>
    <phoneticPr fontId="4" type="noConversion"/>
  </si>
  <si>
    <t>154kV 동부안S/S 주변압기 설치공사(전문)</t>
    <phoneticPr fontId="4" type="noConversion"/>
  </si>
  <si>
    <t>154kV 동부안S/S 전력케이블 설치공사</t>
    <phoneticPr fontId="4" type="noConversion"/>
  </si>
  <si>
    <t>154kV 동부안S/S 화재확산 방지재 설치공사</t>
    <phoneticPr fontId="4" type="noConversion"/>
  </si>
  <si>
    <t>154kV 완산S/S 건설공사(일반)</t>
    <phoneticPr fontId="4" type="noConversion"/>
  </si>
  <si>
    <t>154kV 완산S/S 소방시설공사</t>
    <phoneticPr fontId="4" type="noConversion"/>
  </si>
  <si>
    <t>154kV 남고창S/S 건설공사(일반)</t>
    <phoneticPr fontId="4" type="noConversion"/>
  </si>
  <si>
    <t>154kV 남고창S/S 소방시설공사</t>
    <phoneticPr fontId="4" type="noConversion"/>
  </si>
  <si>
    <t>154kV 북임실S/S 토건공사</t>
    <phoneticPr fontId="4" type="noConversion"/>
  </si>
  <si>
    <t>154kV 남고창S/S 토건공사</t>
    <phoneticPr fontId="4" type="noConversion"/>
  </si>
  <si>
    <t>154kV 동부안S/S 조경공사</t>
    <phoneticPr fontId="4" type="noConversion"/>
  </si>
  <si>
    <t>154kV 소성S/S 조경공사</t>
    <phoneticPr fontId="4" type="noConversion"/>
  </si>
  <si>
    <t>광주전남건설지사</t>
    <phoneticPr fontId="4" type="noConversion"/>
  </si>
  <si>
    <t>154kV 소태분기 송전선로 건설공사</t>
    <phoneticPr fontId="4" type="noConversion"/>
  </si>
  <si>
    <t>154kV 영신S/S 개폐장치 설치공사(전문)</t>
    <phoneticPr fontId="4" type="noConversion"/>
  </si>
  <si>
    <t xml:space="preserve">장기 </t>
    <phoneticPr fontId="4" type="noConversion"/>
  </si>
  <si>
    <t>154kV 남창-완도T/L 1Π분기 OPGW 시설공사</t>
    <phoneticPr fontId="4" type="noConversion"/>
  </si>
  <si>
    <t>계약사무규칙 제8조 1항 2호(자회사)</t>
    <phoneticPr fontId="17" type="noConversion"/>
  </si>
  <si>
    <t>154kV 오곡개폐소 개폐장치 설치공사(전문)</t>
    <phoneticPr fontId="4" type="noConversion"/>
  </si>
  <si>
    <t>154kV 청용개폐소 개폐장치 설치공사(전문)</t>
    <phoneticPr fontId="4" type="noConversion"/>
  </si>
  <si>
    <t>154kV 소태분기T/L OPGW 시설공사</t>
    <phoneticPr fontId="4" type="noConversion"/>
  </si>
  <si>
    <t>154kV 운남-신안-읍동 OPGW 시설공사</t>
    <phoneticPr fontId="4" type="noConversion"/>
  </si>
  <si>
    <t>154kV 읍동개폐소 구내통신설비 시설공사</t>
    <phoneticPr fontId="4" type="noConversion"/>
  </si>
  <si>
    <t>154kV 신안S/S 개폐장치 설치공사(전문)</t>
    <phoneticPr fontId="4" type="noConversion"/>
  </si>
  <si>
    <t>154kV 광양항S/S 개폐장치 설치공사(전문)</t>
    <phoneticPr fontId="4" type="noConversion"/>
  </si>
  <si>
    <t>154kV 문내S/Y 개폐장치 설치공사(전문)</t>
    <phoneticPr fontId="4" type="noConversion"/>
  </si>
  <si>
    <t>154kV 광양항S/S 구내통신설비 시설공사</t>
    <phoneticPr fontId="4" type="noConversion"/>
  </si>
  <si>
    <t>154kV 영신S/S M.Tr 설치공사(전문)</t>
    <phoneticPr fontId="4" type="noConversion"/>
  </si>
  <si>
    <t>154kV 신안S/S M.Tr 설치공사(전문)</t>
    <phoneticPr fontId="4" type="noConversion"/>
  </si>
  <si>
    <t>154kV 송광개폐소 개폐장치 설치공사(전문)</t>
    <phoneticPr fontId="4" type="noConversion"/>
  </si>
  <si>
    <t>154kV 광양항S/S M.Tr 설치공사(전문)</t>
    <phoneticPr fontId="4" type="noConversion"/>
  </si>
  <si>
    <t>154kV 계림-일곡T/L OPGW시설공사</t>
    <phoneticPr fontId="4" type="noConversion"/>
  </si>
  <si>
    <t>154kV 신안S/S 전력통신설비 시설공사</t>
    <phoneticPr fontId="4" type="noConversion"/>
  </si>
  <si>
    <t>154kV 읍동개폐소 전력통신설비 시설공사</t>
    <phoneticPr fontId="4" type="noConversion"/>
  </si>
  <si>
    <t>154kV 황금개폐소 건설공사(일반)</t>
    <phoneticPr fontId="4" type="noConversion"/>
  </si>
  <si>
    <t>154kV 황금개폐소 개폐장치 설치공사(전문)</t>
    <phoneticPr fontId="4" type="noConversion"/>
  </si>
  <si>
    <t>154kV 황금개폐소 건설공사(소방)</t>
    <phoneticPr fontId="4" type="noConversion"/>
  </si>
  <si>
    <t>154kV 고옥S/S 조경공사</t>
    <phoneticPr fontId="4" type="noConversion"/>
  </si>
  <si>
    <t>154kV 광양항S/S 토건공사</t>
    <phoneticPr fontId="4" type="noConversion"/>
  </si>
  <si>
    <t>154kV 포두S/S 토건공사</t>
    <phoneticPr fontId="4" type="noConversion"/>
  </si>
  <si>
    <t>154kV 시종S/S 토건공사</t>
    <phoneticPr fontId="4" type="noConversion"/>
  </si>
  <si>
    <t>154kV 벌교-고흥 지중T/L 용량증대 건설사업</t>
    <phoneticPr fontId="4" type="noConversion"/>
  </si>
  <si>
    <t>154kV 염산풍력-장성 지중T/L 용량증대 건설사업</t>
    <phoneticPr fontId="4" type="noConversion"/>
  </si>
  <si>
    <t>154kV 광양항분기 지중T/L 건설사업</t>
    <phoneticPr fontId="4" type="noConversion"/>
  </si>
  <si>
    <t>154kV 소태분기 지중T/L 건설사업</t>
    <phoneticPr fontId="4" type="noConversion"/>
  </si>
  <si>
    <r>
      <t>154kV 남창-완도1</t>
    </r>
    <r>
      <rPr>
        <sz val="10"/>
        <rFont val="Calibri"/>
        <family val="3"/>
        <charset val="161"/>
      </rPr>
      <t>π</t>
    </r>
    <r>
      <rPr>
        <sz val="10"/>
        <rFont val="맑은 고딕"/>
        <family val="3"/>
        <charset val="129"/>
      </rPr>
      <t>분기 지중T/L 건설사업</t>
    </r>
    <phoneticPr fontId="4" type="noConversion"/>
  </si>
  <si>
    <t>345kV 광양-여수T/P T/L 일부구간 지중화사업</t>
    <phoneticPr fontId="4" type="noConversion"/>
  </si>
  <si>
    <t>154kV 강진-남창#2 지중T/L 복도체화 건설사업</t>
    <phoneticPr fontId="4" type="noConversion"/>
  </si>
  <si>
    <t>154kV 남창-완도#1 지중T/L 복도체화 건설사업</t>
    <phoneticPr fontId="4" type="noConversion"/>
  </si>
  <si>
    <t>154kV 수완-하남 지중T/L 건설사업</t>
    <phoneticPr fontId="4" type="noConversion"/>
  </si>
  <si>
    <t>154kV 첨단분기 지중T/L 건설사업</t>
    <phoneticPr fontId="4" type="noConversion"/>
  </si>
  <si>
    <t>고옥S/S, 백운 S/S 인출 전력구 부대설비 책임감리용역(전기)</t>
    <phoneticPr fontId="4" type="noConversion"/>
  </si>
  <si>
    <t>고옥S/S, 백운 S/S 인출 전력구 부대설비 책임감리용역(소방)</t>
    <phoneticPr fontId="4" type="noConversion"/>
  </si>
  <si>
    <t>154kV 고옥-보성#2 해저케이블 건설사업</t>
    <phoneticPr fontId="4" type="noConversion"/>
  </si>
  <si>
    <t>중대재해처벌법 대응 외부 안전 전문기관 컨설팅 용역</t>
  </si>
  <si>
    <t>안전활동 수준평가 대응 안전 전문기관 기술지원 용역</t>
  </si>
  <si>
    <t>345kV 신장성S/S 건설공사 변전설계 용역</t>
  </si>
  <si>
    <t>345kV 신장수S/S 건설공사 변전설계 요역</t>
  </si>
  <si>
    <t>345kV 신정읍S/S 건설공사 변전설계 용역</t>
  </si>
  <si>
    <t>345kV 신성연분기T/L 건설공사 책임감리용역</t>
  </si>
  <si>
    <t>154kV 신성연분기T/L 건설공사 책임감리용역</t>
  </si>
  <si>
    <t>154㎸ 신성연-태안T/L 계통변경 외 1개 건설공사 책임감리용역</t>
  </si>
  <si>
    <t>154kV 화순-곡성T/L 입지선정용역</t>
  </si>
  <si>
    <t>주민주도의 송전선로 입지선정 용역(345kV 신임실-신계룡T/L)</t>
  </si>
  <si>
    <t>154kV 신진천-문백 지중T/L 건설공사 책임감리용역</t>
  </si>
  <si>
    <t>154kV 북오송S/S 배전인출 전력구 전기설비공사 책임감리용역</t>
  </si>
  <si>
    <t>154kV 북오송S/S 배전인출 전력구 소방설비공사 소방감리용역</t>
  </si>
  <si>
    <t>154kV 북오송S/S 배전인출 전력구 전기 및 소방설비 도면작성용역</t>
  </si>
  <si>
    <t>154kV 문백S/S 송전인출 전력구 전기설비 도면작성용역</t>
  </si>
  <si>
    <t>신청주 2pi분기 지중T/L 건설사업 책임감리용역</t>
  </si>
  <si>
    <t>신청주 2pi분기 전력구 부대설비 설계용역</t>
  </si>
  <si>
    <t>음성-진천지역 전력구 소방설비공사 소방감리용역(광혜원-대소 지중)</t>
  </si>
  <si>
    <t xml:space="preserve">154kV 동부안S/S 배전인출 전력구 전기설비공사 책임감리용역 </t>
  </si>
  <si>
    <t xml:space="preserve">154kV 동부안S/S 배전인출 전력구 소방시설공사 책임감리용역 </t>
  </si>
  <si>
    <t>154kV 신탕정-탕정#3 지중T/L 건설공사 책임감리용역</t>
  </si>
  <si>
    <t>154kV 금왕-성본 지중T/L 건설공사 책임감리용역</t>
  </si>
  <si>
    <t>154kV 성본-대소 지중T/L 건설공사 책임감리용역</t>
  </si>
  <si>
    <t>154kV 운남-읍동 지중T/L 건설공사 책임감리용역</t>
  </si>
  <si>
    <t>무안지역 전기공급시설 전력구 전기설비공사 설계용역</t>
  </si>
  <si>
    <t>무안지역 전기공급시설 전력구 전기설비공사 책임감리용역</t>
  </si>
  <si>
    <t>765kV 신평창변전소 및 분기T/L 문화재 지표조사용역</t>
  </si>
  <si>
    <t>154kV 대산개폐소 책임감리 용역</t>
  </si>
  <si>
    <t>154KV 첨단변전소 소방감리 용역</t>
  </si>
  <si>
    <t>충남지역 전기공급시설 전력구공사(신창분기) 설계용역</t>
  </si>
  <si>
    <t>신안-목포지역 전기공급시설 전력구공사(운남#3-북항) 설계용역</t>
  </si>
  <si>
    <t>154kV 남고창분기 T/L 실시설계용역</t>
  </si>
  <si>
    <t>345kV 신장성S/S 토건공사 실시설계용역</t>
  </si>
  <si>
    <t>345kV 신장성S/S 토건공사 지반조사용역</t>
  </si>
  <si>
    <t>춘천지역 전기공급시설 전력구공사(남춘천-춘천) 설계용역</t>
  </si>
  <si>
    <t>154kV 남고창분기 T/L 지반조사용역</t>
  </si>
  <si>
    <t>154kV 남고창S/S 토건공사 실시설계용역</t>
  </si>
  <si>
    <t>345kV 신정읍분기 T/L 실시설계용역</t>
  </si>
  <si>
    <t>154kV 신정읍-소성 T/L 실시설계용역</t>
  </si>
  <si>
    <t>서충주S/S 배전전력구 건설공사 설계용역</t>
  </si>
  <si>
    <t>군산-익산 전기공급시설 전력구공사(군산-함열) 설계용역</t>
  </si>
  <si>
    <t>음성지역 전기공급시설 전력구공사(성본S/S 배전인출) 설계용역</t>
  </si>
  <si>
    <t>운남#2S/S 토건공사 설계용역</t>
  </si>
  <si>
    <t>운남#2S/S 토건공사 지반조사용역</t>
  </si>
  <si>
    <t xml:space="preserve">장성지역 전기공급시설 전력구공사(신장성분기) </t>
  </si>
  <si>
    <t>154kV 포두S/S 토건공사 실시설계용역(토목분)</t>
  </si>
  <si>
    <t>전남지역 154kV S/S 토건공사 지반조사 용역</t>
  </si>
  <si>
    <t>청주지역 전기공급시설 전력구공사(서오창 배전인출) 설계용역</t>
  </si>
  <si>
    <t>무안-신안지역 전기공급시설 전력구공사(운남#3-북항) 설계용역</t>
  </si>
  <si>
    <t>운남#3S/S 토건공사 설계용역</t>
  </si>
  <si>
    <t>운남#3S/S 토건공사 지반조사용역</t>
  </si>
  <si>
    <t>무안지역 전기공급시설 전력구공사(운남#2-영광) 설계용역</t>
  </si>
  <si>
    <t>무안지역 전기공급시설 전력구공사(운남#2-운남#3) 설계용역</t>
  </si>
  <si>
    <t>운남#2-영광#2 T/L 특수기초 실시설계용역</t>
  </si>
  <si>
    <t>345kV 신평창-강릉안인 송전선로 환경영향평가용역(평창,정선구간)</t>
  </si>
  <si>
    <t>345kV 신평창-강릉안인 송전선로 자재운반선정용역(평창,정선구간)</t>
  </si>
  <si>
    <t>당진화력S/Y 증설 토건공사 건설폐기물처리용역</t>
  </si>
  <si>
    <t>345kV 신평창-강릉안인 송전선로 재해영향평가용역(평창,정선구간)</t>
  </si>
  <si>
    <t>765kV 신평창S/S 토건공사 실시설계용역(건축분)</t>
  </si>
  <si>
    <t>345kV 신장성S/S 토건공사 실시설계용역(건축분)</t>
  </si>
  <si>
    <t>154kV 남고창S/S 토건공사 및 대규모 대용량 표준모델 실시설계용역(건축분)</t>
  </si>
  <si>
    <t>345kV 신장수S/S 토건공사 실시설계용역(건축분)</t>
  </si>
  <si>
    <t>154kV 화원-안좌 2단계 용량증대 해저케이블 경과지 선정용역</t>
  </si>
  <si>
    <t>154kV 운남#2-영광#2 해저케이블 경과지 선정용역</t>
  </si>
  <si>
    <t>신양산변전소 FACTS 제어동 소방감리용역</t>
  </si>
  <si>
    <t>신울산변전소 FACTS 제어동 소방감리용역</t>
  </si>
  <si>
    <t>345kV 신양산S/S STATCOM 설치공사 책임감리용역</t>
  </si>
  <si>
    <t>345kV 신울산S/S STATCOM 설치공사 책임감리용역</t>
  </si>
  <si>
    <t>345kV 신양산S/S STATCOM 중량물 수송로 보강공사 설계용역</t>
  </si>
  <si>
    <t>345kV 신울산S/S STATCOM 중량물 수송로 보강공사 설계용역</t>
  </si>
  <si>
    <t>345kV 신양산S/S STATCOM 중량물 수송로 보강공사 안전진단용역</t>
  </si>
  <si>
    <t>345kV 신울산S/S STATCOM 중량물 수송로 보강공사 안전진단용역</t>
  </si>
  <si>
    <t>154kV 신청주-문백T/L 건설공사 책임감리 용역</t>
  </si>
  <si>
    <t>154kV 초정-보은T/L 건설사업 재해위험성 검토 용역</t>
  </si>
  <si>
    <t>154kV 초정-보은T/L 건설사업 책임감리용역</t>
  </si>
  <si>
    <t>154kV 성본S/S 책임감리용역</t>
  </si>
  <si>
    <t>154kV 성본S/S 소방감리용역</t>
  </si>
  <si>
    <t>345kV 충강개폐소 전력영향평가 용역</t>
  </si>
  <si>
    <t>154kV 음성천연가스S/Y 소방설비 감리용역</t>
  </si>
  <si>
    <t>154kV 음성천연가스S/Y 건설공사 책임감리용역</t>
  </si>
  <si>
    <t>음성지역 관로공사(성본-대소) 감독권한대행등 건설사업관리용역</t>
  </si>
  <si>
    <t>음성지역 관로공사(성본-대소) 폐기물처리용역</t>
  </si>
  <si>
    <t>음성지역 관로공사(성본-대소) 지하시설물도 작성용역</t>
  </si>
  <si>
    <t>춘천지역 전력구공사(동춘천#1-동춘천#2) 감독권한대행등 건설사업관리용역</t>
  </si>
  <si>
    <t>춘천지역 전력구공사(동춘천#1-동춘천#2) 폐기물처리용역</t>
  </si>
  <si>
    <t>춘천지역 전력구공사(동춘천#1-동춘천#2) 지하시설물도 작성용역</t>
  </si>
  <si>
    <t>154kV 옥계분기T/L 소규모환경영향평가용역</t>
  </si>
  <si>
    <t>154kV 옥계분기T/L 소규모재해영향평가용역</t>
  </si>
  <si>
    <t>154kV 음성천연가스발전소S/Y 토건공사 폐기물 처리용역</t>
  </si>
  <si>
    <t>음성지역 전력구공사(금왕-성본) 감독권한대행등 건설사업관리용역</t>
  </si>
  <si>
    <t>음성지역 전력구공사(금왕-성본) 폐기물처리용역</t>
  </si>
  <si>
    <t>음성지역 전력구공사(금왕-성본) 지하시설물도 작성용역</t>
  </si>
  <si>
    <t>154kV 성본S/S 토건공사 폐기물 처리용역</t>
  </si>
  <si>
    <t>154kV 음성천연가스발전소S/Y 토건공사 감독권한대행 등 건설사업관리용역</t>
  </si>
  <si>
    <t>154kV 성본S/S 토건공사 감독권한대행 등 건설사업관리용역</t>
  </si>
  <si>
    <t>154kV 주천분기T/L 건설공사 지질조사 용역</t>
  </si>
  <si>
    <t>154kV 주천분기T/L 건설공사 철탑기초 설계 용역</t>
  </si>
  <si>
    <t>70kV 괴산-장연T/L 건설공사 자재운반 선정용역</t>
  </si>
  <si>
    <t>70kV 괴산-장연T/L 건설공사 소규모환경평가 용역</t>
  </si>
  <si>
    <t>70kV 괴산-장연T/L 건설공사 재해영향평가 용역</t>
  </si>
  <si>
    <t>154kV 완산분기T/L 건설공사 책임감리용역</t>
  </si>
  <si>
    <t>345kV 신광주-신임실T/L 전력영향평가 용역</t>
  </si>
  <si>
    <t>154kV 북임실분기T/L 건설공사 책임감리용역</t>
  </si>
  <si>
    <t>154kV 군산CC-동군산 지중T/L 건설공사 책임감리용역</t>
  </si>
  <si>
    <t>154kV 동부안분기 지중T/L 건설공사 책임감리용역</t>
  </si>
  <si>
    <t>154kV 남고창분기T/L 건설공사 책임감리용역</t>
  </si>
  <si>
    <t>345kV 신임실개폐소 및 분기T/L 전력영향평가 용역</t>
  </si>
  <si>
    <t>154kV 남고창S/S 건설공사 책임감리용역</t>
  </si>
  <si>
    <t>154kV 남고창S/S 소방감리용역</t>
  </si>
  <si>
    <t>154kV 북임실S/S 건설공사 책임감리용역</t>
  </si>
  <si>
    <t>154kV 북임실S/S 소방감리용역</t>
  </si>
  <si>
    <t>154kV 완산S/S 건설공사 책임감리용역</t>
  </si>
  <si>
    <t>154kV 완산S/S 소방감리용역</t>
  </si>
  <si>
    <t>154kV 북임실S/S 토건공사 감독권한대행 등 건설사업관리용역</t>
  </si>
  <si>
    <t>154kV 남고창S/S 토건공사 감독권한대행 등 건설사업관리용역</t>
  </si>
  <si>
    <t>군산지역 2개 전기공급시설 전력구공사 감독권한대행 등 통합건설사업관리용역(비응-비응#2, 군산CC-동군산)</t>
  </si>
  <si>
    <t>군산지역 전기공급시설 전력구공사(군산CC-동군산) 건설폐기물처리용역</t>
  </si>
  <si>
    <t>군산지역 2개 전기공급시설 전력구공사 지하시설물도 작성용역(비응-비응#2, 군산CC-동군산)</t>
  </si>
  <si>
    <t>154kV 정읍, 북김제 소규모 재해영향평가, 소규모 환경영향평가</t>
  </si>
  <si>
    <t>345kV 신광주-신화순T/L 입지선정 및 경과지 설계 용역</t>
  </si>
  <si>
    <t>345kV 신장성-신해남T/L 전력영향평가 및 경과지설계용역</t>
  </si>
  <si>
    <t>345kV 신해남-신강진T/L 입지선정 및 경과지 설계 용역</t>
  </si>
  <si>
    <t>154kV 소태분기T/L 건설공사 책임감리용역</t>
  </si>
  <si>
    <t xml:space="preserve">154kV 운남#3분기T/L 전력영향평가 및 경과지설계용역 </t>
  </si>
  <si>
    <t>154kV 영신S/S 건설공사 소방감리용역</t>
  </si>
  <si>
    <t>154kV 읍동개폐소 건설공사 책임감리용역</t>
  </si>
  <si>
    <t>154kV 읍동개폐소 건설공사 소방감리용역</t>
  </si>
  <si>
    <t>154kV 광양항S/S 건설공사 책임감리용역</t>
  </si>
  <si>
    <t>154kV 광양항S/S 건설공사 소방감리용역</t>
  </si>
  <si>
    <t>154kV 청용개폐소 건설공사 책임감리용역</t>
  </si>
  <si>
    <t>154kV 청용개폐소 건설공사 소방감리용역</t>
  </si>
  <si>
    <t>154kV 오곡개폐소 건설공사 책임감리용역</t>
  </si>
  <si>
    <t>154kV 오곡개폐소 건설공사 소방감리용역</t>
  </si>
  <si>
    <t>154kV 송광개폐소 건설공사 책임감리용역</t>
  </si>
  <si>
    <t>154kV 송광개폐소 건설공사 소방감리용역</t>
  </si>
  <si>
    <t>154kV 문내개폐소 건설공사 책임감리용역</t>
  </si>
  <si>
    <t>154kV 황금개폐소 건설공사 책임감리용역</t>
  </si>
  <si>
    <t>154kV 황금개폐소 건설공사 소방감리용역</t>
  </si>
  <si>
    <t>건설폐기물 처리 용역(154kV 남창-완도분기T/L)</t>
  </si>
  <si>
    <t>건설폐기물 처리 용역(154kV 신안S/S)</t>
  </si>
  <si>
    <t>특수기초 설계용역(154kV 영신분기 T/L 건설공사)</t>
  </si>
  <si>
    <t>154kV 첨단분기 지중T/L 전력구 건설공사 지하시설물도 작성용역</t>
  </si>
  <si>
    <t>154kV 첨단분기 지중T/L 전력구 건설공사 건설폐기물 처리용역</t>
  </si>
  <si>
    <t>154kV 읍동개폐소 토건공사 건설폐기물 처리용역</t>
  </si>
  <si>
    <t>154kV 첨단S/S 토건공사 건설폐기물 처리용역</t>
  </si>
  <si>
    <t>154kV 벌교-고흥 지중T/L 용량증대 건설공사 책임감리용역</t>
  </si>
  <si>
    <t>154kV 염산풍력-장성 지중T/L 용량증대 건설공사 책임감리용역</t>
  </si>
  <si>
    <t>154kV 광양항분기 지중T/L 건설공사 책임감리용역</t>
  </si>
  <si>
    <t>154kV 소태분기 지중T/L 건설공사 책임감리용역</t>
  </si>
  <si>
    <t>154kV 남창-완도1π분기 지중T/L 건설공사 책임감리용역</t>
  </si>
  <si>
    <t>345kV 광양-여수T/P T/L 일부구간 지중화사업 책임감리용역</t>
  </si>
  <si>
    <t>345kV 광양-여수T/P T/L 일부구간 지중화사업 부대설비(소방/전기) 설계용역</t>
  </si>
  <si>
    <t>154kV 강진-남창#2, 남창-완도#1 지중T/L 복도체화 건설사업 책임감리용역</t>
  </si>
  <si>
    <t>154kV 수완-하남 지중T/L 건설사업 책임감리용역</t>
  </si>
  <si>
    <t>154kV 수완-하남 지중T/L 건설사업 부대설비(소방/전기) 설계용역</t>
  </si>
  <si>
    <t>154kV 첨단분기 지중T/L 건설사업 책임감리용역</t>
  </si>
  <si>
    <t>고옥S/S, 백운S/S 인출 전력구 부대설비공사(전기) 책임감리용역</t>
  </si>
  <si>
    <t>고옥S/S, 백운S/S 인출 전력구 부대설비공사(소방) 책임감리용역</t>
  </si>
  <si>
    <t>154kV 고옥-보성#2 해저케이블 건설공사 책임감리용역</t>
  </si>
  <si>
    <t>충북본부</t>
  </si>
  <si>
    <t>영동 관내 전력통신망 자가광케이블 이설공사</t>
  </si>
  <si>
    <t>청주 밀레니엄타운 배전자동화용 자가광통신망 구축</t>
  </si>
  <si>
    <t>청주 지북지구 관로설치공사</t>
  </si>
  <si>
    <t>청주 지북지구 관로설치공사 도통시험공사</t>
  </si>
  <si>
    <t>음성용산 산업단지 간선설치공사(단지내 지중)</t>
  </si>
  <si>
    <t>음성용산 산업단지 간선설치공사(단지외 가공)</t>
  </si>
  <si>
    <t>음성용산 산업단지 간선설치공사(단지내 도통시험공사)</t>
  </si>
  <si>
    <t>음성용산 산업단지 간선설치공사(단지외 도통시험공사)</t>
  </si>
  <si>
    <t>음성용산 산업단지 간선설치공사(단지외 포장복구공사)</t>
  </si>
  <si>
    <t>가경동 에이치디씨현대산업개발 단지조성 지장주 이설공사</t>
  </si>
  <si>
    <t>사리S/S 154kV #1M.Tr 설치공사(전문)</t>
  </si>
  <si>
    <t>사리S/S 154kV #1M.Tr 전력케이블 설치공사(전문)</t>
  </si>
  <si>
    <t>345kV 남청주S/S #5 M.Tr 설치공사(전문)</t>
  </si>
  <si>
    <t>345kV 남청주S/S #5 M.Tr 2차 전력케이블 설치공사(전문)</t>
  </si>
  <si>
    <t>세종 캠트로닉스 증설 북오송S/S 1회선 인출공사</t>
  </si>
  <si>
    <t>세종 캠트로닉스 증설 북오송S/S 1회선 인출공사 도통시험공사</t>
  </si>
  <si>
    <t>동청주지사</t>
  </si>
  <si>
    <t>문백S/S 3회선 인출공사</t>
  </si>
  <si>
    <t>삼성SDI 예비전력(갑) 10,000kW 신설</t>
  </si>
  <si>
    <t>국도19호선 미원 단구간 도로확포장 지장전주 이설공사</t>
  </si>
  <si>
    <t>청주 에어로폴리스 2지구 진입도로 지장전주 이설공사</t>
  </si>
  <si>
    <t>영동지사</t>
  </si>
  <si>
    <t>양강면 지촌리 영동군청 지촌~남전간 도로확포장(지)이설</t>
  </si>
  <si>
    <t>음성지사</t>
  </si>
  <si>
    <t>맹동면 인곡산단 진입도로 개설 지장전주</t>
  </si>
  <si>
    <t>제천지사</t>
  </si>
  <si>
    <t>제천시 동명로 지중화공사</t>
  </si>
  <si>
    <t xml:space="preserve">중앙로1가 제천시청 내토동문시장 주차타워 지상기기 이설공사 </t>
  </si>
  <si>
    <t>월악지 51 ~ 79호 노후 및 단척전주 교체공사</t>
  </si>
  <si>
    <t>대전지방국토관리청 충청내륙(제4공구) 지장전주 이설공사</t>
  </si>
  <si>
    <t>증평괴산지사</t>
  </si>
  <si>
    <t>칠성 괴산군수 산막이옛길 진입도로 조성사업 지장주</t>
  </si>
  <si>
    <t>충주지사</t>
  </si>
  <si>
    <t>한포천정비사업 충청북도지사 지장전주 이설공사</t>
  </si>
  <si>
    <t>청주전력지사</t>
  </si>
  <si>
    <t>345kV 신옥천-북경남 등 8개T/L 추락방지시설 설치공사</t>
  </si>
  <si>
    <t>충청북도,충청남도</t>
  </si>
  <si>
    <t>옥천지사 관내 배전자동화용 자가광통신망 구축</t>
  </si>
  <si>
    <t>디지털기술TF</t>
  </si>
  <si>
    <t>2023년 신충주S/S 345kV STATCOM 보통점검공사</t>
  </si>
  <si>
    <t>청주 에어로폴리스2지구 단지내 간선설치공사 관로</t>
  </si>
  <si>
    <t>청주 에어로폴리스2지구 단지내 간선설치공사 케이블</t>
  </si>
  <si>
    <t>청주 에어로폴리스2지구 단지내 간선설치공사 도통시험</t>
  </si>
  <si>
    <t>진천 교성지구 간선설치공사</t>
  </si>
  <si>
    <t>2023년 충북본부 ADMS 배전자동화 공사</t>
  </si>
  <si>
    <t>154kV 죽림S/S 청주열병합#2T/L GIS 설치공사(전문)</t>
  </si>
  <si>
    <t>2023년 상반기 충북본부 직할 154kV GIS 정밀점검공사</t>
  </si>
  <si>
    <t>사리S/S 154kV #1M.Tr 증설공사(일반)</t>
  </si>
  <si>
    <t>사리S/S 154kV #1M.Tr용 GIS 설치공사(전문)</t>
  </si>
  <si>
    <t>강내면 미호천교 대비관로 시설공사</t>
  </si>
  <si>
    <t>남청주 #5M.Tr 중량물 수송로 보강공사</t>
  </si>
  <si>
    <t>컴팩트S/S 환기설비 보강공사</t>
  </si>
  <si>
    <t>2023년 관내 변전소 노후 냉난방기 교체공사</t>
  </si>
  <si>
    <t>345kV 신제천-신영주T/L OPGW 낙뢰소손 관련 교체공사</t>
  </si>
  <si>
    <t>154kV 국사-봉명T/L 첥찹이설 관련 OPGW 이설공사</t>
  </si>
  <si>
    <t>765kV 신중부-신안성T/L OPGW 항공장애표시구 교체공사</t>
  </si>
  <si>
    <t xml:space="preserve">노후 ICT용 전원설비 교체 </t>
  </si>
  <si>
    <t>옥천지사</t>
  </si>
  <si>
    <t>동안D/L 수지상선로 연계력 확보를 위한 선로강화공사</t>
  </si>
  <si>
    <t>남초D/L 연계력 확보를 위한 선로강화공사</t>
  </si>
  <si>
    <t>창전D/L 용량부족 해소공사</t>
  </si>
  <si>
    <t>충주전력지사</t>
  </si>
  <si>
    <t>345kV 신제천-신영주 등 15개 T/L 수평 추락방지장치 설치공사</t>
  </si>
  <si>
    <t>충주전력지사 효성제 170kV GIS 메커니즘 부품교체 및 점검공사</t>
  </si>
  <si>
    <t>청주 에어로폴리스 2지구 배전자동화용 자가광통신망 구축</t>
  </si>
  <si>
    <t>진천지사 사옥 경계담장 보수공사</t>
  </si>
  <si>
    <t>오송 역세권지구 관로설치공사</t>
  </si>
  <si>
    <t>오송 역세권지구 케이블설치공사</t>
  </si>
  <si>
    <t>오송 역세권지구 관로설치공사 도통시험공사</t>
  </si>
  <si>
    <t>서오창 테크노밸리 관로설치공사</t>
  </si>
  <si>
    <t>서오창 테크노밸리 관로설치공사 도통시험공사</t>
  </si>
  <si>
    <t>청주테크노폴리스 3공구 간선설치공사(단지내 관로)</t>
  </si>
  <si>
    <t>청주테크노폴리스 3공구 간선설치공사(단지내 케이블)</t>
  </si>
  <si>
    <t>청주테크노폴리스 3공구 간선설치공사(도통시험공사)</t>
  </si>
  <si>
    <t>2023년 신중부S/S 765kV #4,5M.Tr 보통점검 공사</t>
  </si>
  <si>
    <t>154kV 국사-봉명T/L 지장철탑이설공사</t>
  </si>
  <si>
    <t>154kV 서청주-사직T/L On-line PD진단시스템 설치공사</t>
  </si>
  <si>
    <t>변전소 장비반입구 보강공사</t>
  </si>
  <si>
    <t>신제천 #4M.Tr 중량물 수송로 보강공사</t>
  </si>
  <si>
    <t>초정S/S 방재설비 교체공사</t>
  </si>
  <si>
    <t>154kV 죽림 등 5개 변전소 LED조명기구 교체공사</t>
  </si>
  <si>
    <t>23년도 송변전광단말장치 PIU 시설공사</t>
  </si>
  <si>
    <t>23년도 노후 소형광단국장치 교체공사</t>
  </si>
  <si>
    <t>황간면 소계리 영동군수 농사용(을) 저압 5kw 신설</t>
  </si>
  <si>
    <t>대소S/S 신설에 따른 2회선 선로확충공사</t>
  </si>
  <si>
    <t>생단D/L 연계력 확보를 위한 선로강화공사</t>
  </si>
  <si>
    <t>삼성면 선정리 미호천 정비사업 지장전주</t>
  </si>
  <si>
    <t>괴산 지장 목도간 도로선형개량사업 지장주</t>
  </si>
  <si>
    <t>진천지사</t>
  </si>
  <si>
    <t>대소S/S 신설에 따른 3회선 선로확충공사</t>
  </si>
  <si>
    <t>문백변전소 2회선 신설공사(2년차)</t>
  </si>
  <si>
    <t>문덕 - 교성 선로간 연계력 확보공사</t>
  </si>
  <si>
    <t>2023년 청주전력지사 154kV 주변압기/OLTC 정밀점검</t>
  </si>
  <si>
    <t>2023년 청주전력지사 170kV GIS 정밀점검</t>
  </si>
  <si>
    <t>광명제 25.8kV 차단기 메커니즘 부품 교체 및 점검공사</t>
  </si>
  <si>
    <t>금왕S/S 종합예방진단 시스템 구축공사</t>
  </si>
  <si>
    <t>동청주지사 사옥 휴게실 조성공사</t>
  </si>
  <si>
    <t>345kV 신제천 #4 M.Tr 대체공사(전문)</t>
  </si>
  <si>
    <t>345kV 신제천 #4 M.Tr 대체공사(일반)</t>
  </si>
  <si>
    <t>북청주S/S 노후 무인보안시스템 교체공사</t>
  </si>
  <si>
    <t>대소원면 영평리 천보신소재 7MW 증설공사</t>
  </si>
  <si>
    <t>우암동 청춘허브센터 지중화공사</t>
  </si>
  <si>
    <t>2023년 하반기 충북본부 직할 154kV GIS 정밀점검공사</t>
  </si>
  <si>
    <t>남청주S/S 23kV 장기사용 GIS 대체(일반)</t>
  </si>
  <si>
    <t>남청주S/S 23kV 장기사용 GIS 대체(전문)</t>
  </si>
  <si>
    <t>장연S/S 154kV 장기사용 GIS 대체(전문)</t>
  </si>
  <si>
    <t>장연S/S 23kV 장기사용 GIS 대체(전문)</t>
  </si>
  <si>
    <t>장연S/S 154kV/23kV 장기사용 GIS 대체(일반)</t>
  </si>
  <si>
    <t>초정변전소 외벽 리모델링공사</t>
  </si>
  <si>
    <t>오창변전소 누수보강 및 외벽 개선공사</t>
  </si>
  <si>
    <t>23년 접지보강공사(전기신기술)</t>
  </si>
  <si>
    <t>증평괴산지사 사옥 구내식당 타일 보수공사</t>
  </si>
  <si>
    <t>남청주S/S 23kV 전력케이블 설치공사</t>
  </si>
  <si>
    <t>장연S/S 23kV 전력케이블 설치공사</t>
  </si>
  <si>
    <t>2023년 관내 변전소 소방시설 보강공사</t>
  </si>
  <si>
    <t>신충주S/S 노후 울타리감지시스템 교체공사</t>
  </si>
  <si>
    <t>보은지사</t>
  </si>
  <si>
    <t>보은 속리~산외D/L 신재생연계 회선신설공사</t>
  </si>
  <si>
    <t>진천지사 사옥 구내도로 포장 및 환경개선공사</t>
  </si>
  <si>
    <t>청주 국사산업단지 간선설치공사</t>
  </si>
  <si>
    <t>청주 지북지구 케이블설치공사</t>
  </si>
  <si>
    <t>제천지사 사옥 석면 철거 및 대체마감재 설치공사</t>
  </si>
  <si>
    <t>제천시 제천상고 진입로 지중화공사</t>
  </si>
  <si>
    <t>2023년 청주전력지사 345kV 주변압기/OLTC 정밀점검</t>
  </si>
  <si>
    <t>2023년 청주전력지사 362kV GIS 정밀점검</t>
  </si>
  <si>
    <t>진천지사 사옥 석면 철거 및 대체마감재 설치공사</t>
  </si>
  <si>
    <t>2023년 신제천S/S 345kV SVC 보통점검공사</t>
  </si>
  <si>
    <t>음성 인곡산업단지 간선설치공사</t>
  </si>
  <si>
    <t>괴산미니복합타운 간선설치공사</t>
  </si>
  <si>
    <t>괴산미니복합타운 간선설치공사 도통시험 공사</t>
  </si>
  <si>
    <t>변전소 여직원화장실 설치공사</t>
  </si>
  <si>
    <t>광혜원변전소 GIS대체 관련 보수,보강공사</t>
  </si>
  <si>
    <t>효성제 25.8kV 차단기 메커니즘 부품 교체 및 점검공사</t>
  </si>
  <si>
    <t>신제천-신영주T/L 55호 철탑교체 관련 OPGW 이설공사</t>
  </si>
  <si>
    <t>괴산읍(산막이시장) 그린뉴딜 지중화사업</t>
  </si>
  <si>
    <t>2024-2025년 충북본부 직할 변전협력회사 총액공사</t>
  </si>
  <si>
    <t>2024-2025년 충북본부 방화구획재 총액공사</t>
  </si>
  <si>
    <t>23년 맨홀청소 및 점검 공사</t>
  </si>
  <si>
    <t>'24-'25년 직할 송전협력회사 총액공사</t>
  </si>
  <si>
    <t>'24-'25년 충주전력지사 송전협력회사 총액공사</t>
  </si>
  <si>
    <t>'24-'25년 충주전력지사 변전협력회사 총액공사</t>
  </si>
  <si>
    <t>모바일 APP 개발용역(아이템 미정)</t>
  </si>
  <si>
    <t>5-2차 AMI 시설공사 감리용역 시행</t>
  </si>
  <si>
    <t>오송 역세권지구 단지내 간선설치공사 통합감리용역</t>
  </si>
  <si>
    <t>오송 역세권지구 간선설치공사 위치탐사용역</t>
  </si>
  <si>
    <t>오송 역세권지구 간선설치공사 VLF진단용역</t>
  </si>
  <si>
    <t>청주 국사산업단지 간선설치공사 감리용역</t>
  </si>
  <si>
    <t>청주 국사산업단지 간선설치공사 위치탐사용역</t>
  </si>
  <si>
    <t>청주 국사산업단지 간선설치공사 폐기물처리용역</t>
  </si>
  <si>
    <t>음성 인곡산업단지 간선설치공사 기초자료조사용역</t>
  </si>
  <si>
    <t>음성 인곡산업단지 간선설치공사 감리용역</t>
  </si>
  <si>
    <t>음성 인곡산업단지 간선설치공사 위치탐사용역</t>
  </si>
  <si>
    <t>음성 인곡산업단지 간선설치공사 폐기물처리용역</t>
  </si>
  <si>
    <t>청주 지북지구 관로설치공사 감리용역</t>
  </si>
  <si>
    <t>청주 지북지구 관로설치공사 위치탐사용역</t>
  </si>
  <si>
    <t>청주 지북지구 케이블설치공사 감리용역</t>
  </si>
  <si>
    <t>청주 지북지구 케이블설치공사 VLF진단용역</t>
  </si>
  <si>
    <t>보은 삼산초등학교 통학로 지중화(2차) 도통탐사용역</t>
  </si>
  <si>
    <t>서오창 테크노밸리 관로설치공사 감리용역</t>
  </si>
  <si>
    <t>서오창 테크노밸리 관로설치공사 위치탐사용역</t>
  </si>
  <si>
    <t>청주 에어로폴리스2지구 단지내 간선설치공사 위치탐사용역</t>
  </si>
  <si>
    <t>청주 에어로폴리스2지구 단지내 간선설치공사 VLF진단용역</t>
  </si>
  <si>
    <t>청주 에어로폴리스2지구 단지내 간선설치공사 관로공사 감리용역</t>
  </si>
  <si>
    <t>청주 에어로폴리스2지구 단지내 간선설치공사 케이블공사 감리용역</t>
  </si>
  <si>
    <t>진천 교성지구 간선설치공사 감리용역</t>
  </si>
  <si>
    <t>음성용산 산업단지 간선설치공사 VLF진단용역(단지외)</t>
  </si>
  <si>
    <t>음성용산 산업단지 간선설치공사 폐기물처리용역(단지외)</t>
  </si>
  <si>
    <t>청주테크노폴리스 3공구 간선설치공사 위치탐사용역</t>
  </si>
  <si>
    <t>청주테크노폴리스 3공구 간선설치공사 VLF진단용역</t>
  </si>
  <si>
    <t>괴산미니복합타운 간선설치 감리용역</t>
  </si>
  <si>
    <t>괴산미니복합타운 간선설치 위치탐사 용역</t>
  </si>
  <si>
    <t>괴산읍(산막이시장) 그린뉴딜 지중화사업 감리용역</t>
  </si>
  <si>
    <t>괴산읍(산막이시장) 그린뉴딜 지중화사업 도통탐사 용역</t>
  </si>
  <si>
    <t>괴산읍(산막이시장) 그린뉴딜 지중화사업 폐기물 처리 용역</t>
  </si>
  <si>
    <t>공군 광역발전시스템 DAS 연계</t>
  </si>
  <si>
    <t>국가계약법시행령 제26조 1항 2호 (단독) 및 (연관)</t>
  </si>
  <si>
    <t>우암동 청춘허브센터 지중화공사 감리용역</t>
  </si>
  <si>
    <t>우암동 청춘허브센터 지중화공사 도통탐사 동시용역</t>
  </si>
  <si>
    <t>우암동 청춘허브센터 지중화공사 폐기물 처리용역</t>
  </si>
  <si>
    <t>2023년 충북본부 직할 가공배전설비 열화상 진단용역</t>
  </si>
  <si>
    <t>2023년 충북본부 콘크리트전주 내부진단용역</t>
  </si>
  <si>
    <t>가경동 에이치디씨현대산업개발 단지조성 지장주 이설 감리</t>
  </si>
  <si>
    <t>LH 남청주현도 일반산업지구 지장전주 이설 감리</t>
  </si>
  <si>
    <t>2023년 충북본부 직할 관내변전소 환경정비용역</t>
  </si>
  <si>
    <t>2024년 직할변전소 소방설비 종합정밀점검 및 보수용역</t>
  </si>
  <si>
    <t>345kV 신제천 #4 M.Tr 대체공사 감리용역</t>
  </si>
  <si>
    <t>154kV 국사-봉명T/L 지장철탑이설공사 책임감리용역</t>
  </si>
  <si>
    <t>'24-'25년 직할 송전협력회사 총액공사 책임감리용역</t>
  </si>
  <si>
    <t>2023년 사업장 자율안전진단 위탁용역</t>
  </si>
  <si>
    <t>2023년 충북본부 안전장구시험 위탁용역</t>
  </si>
  <si>
    <t>2024년 충북본부 안전관리업무 위탁용역</t>
  </si>
  <si>
    <t>2024년 충북본부 청구서 운송용역</t>
  </si>
  <si>
    <t>세종 캠트로닉스 증설 북오송S/S 1회선 인출공사 감리용역</t>
  </si>
  <si>
    <t>세종 캠트로닉스 증설 북오송S/S 1회선 인출공사 폐기물처리용역</t>
  </si>
  <si>
    <t>오송S/S 오대오단D/L 용량부족 해소공사 감리용역</t>
  </si>
  <si>
    <t>강내면 미호천교 대비관로 시설공사 감리용역</t>
  </si>
  <si>
    <t>2023년 지상기기 열화상진단 위탁용역</t>
  </si>
  <si>
    <t>2023년 지상개폐기 PD진단 위탁용역</t>
  </si>
  <si>
    <t>2023년도 직할 특고압고객 열화상진단 위탁용역</t>
  </si>
  <si>
    <t>단양지사</t>
  </si>
  <si>
    <t>2023년 단양지사 가공배전설비 열화상 진단용역</t>
  </si>
  <si>
    <t>2023년 단양지사 맨홀청소및점검공사</t>
  </si>
  <si>
    <t>보은전력구 내부벽체 누수 보수공사</t>
  </si>
  <si>
    <t>속리산면 보은군수 법주사 지중화 공사 도통시험</t>
  </si>
  <si>
    <t>배전설비 광학카메라 진단용역 시행</t>
  </si>
  <si>
    <t>2023년 보은지사 가공배전설비 열화상 진단용역</t>
  </si>
  <si>
    <t>문백S/S 3회선 인출공사 감리용역</t>
  </si>
  <si>
    <t>문백S/S 3회선 인출공사 폐기물 처리용역</t>
  </si>
  <si>
    <t>문백S/S 3회선 인출공사 도통시험용역</t>
  </si>
  <si>
    <t>문백S/S 3회선 인출공사 위치탐사용역</t>
  </si>
  <si>
    <t>문백S/S 3회선 인출공사 VLF 진단용역</t>
  </si>
  <si>
    <t>삼성SDI 예비전력(갑) 10,000kW 신설 위치탐사용역</t>
  </si>
  <si>
    <t>국도19호선 미원 단구간 도로확포장 지장전주 이설공사 감리</t>
  </si>
  <si>
    <t>제천시 동명로 지중화공사 감리용역</t>
  </si>
  <si>
    <t>제천시 동명로 지중화공사 위치탐사용역</t>
  </si>
  <si>
    <t>제천시 동명로 지중화공사 폐기물처리용역</t>
  </si>
  <si>
    <t>제천시 동명로 지중화공사 VLF 진단용역</t>
  </si>
  <si>
    <t>중앙로1가 제천시청 내토동문시장 주차타워 지상기기 이설공사 감리용역</t>
  </si>
  <si>
    <t>월악지 51 ~ 79호 노후 및 단척전주 교체공사 감리용역</t>
  </si>
  <si>
    <t>23년도 제천지사 배전선로 광학카메라 진단용역</t>
  </si>
  <si>
    <t>23년 노후 지중케이블 VLF진단 용역</t>
  </si>
  <si>
    <t>23년도 고압수전설비 열화상진단 위탁용역</t>
  </si>
  <si>
    <t xml:space="preserve">23년 맨홀 청소 및 점검 용역 </t>
  </si>
  <si>
    <t>제천시 제천상고 진입로 지중화공사 감리용역</t>
  </si>
  <si>
    <t>제천시 제천상고 진입로 지중화공사 위치탐사용역</t>
  </si>
  <si>
    <t>제천시 제천상고 진입로 지중화공사 폐기물처리용역</t>
  </si>
  <si>
    <t>제천시 제천상고 진입로 지중화공사 VLF 진단용역</t>
  </si>
  <si>
    <t>2023년 콘크리트전주 내부진단 위탁용역</t>
  </si>
  <si>
    <t>2023년 배전설비 광학카메라진단 위탁용역</t>
  </si>
  <si>
    <t>2023년 지상기기 정밀점검 위탁용역</t>
  </si>
  <si>
    <t>2023년 고압고객 수전설비 열화상진단 위탁용역</t>
  </si>
  <si>
    <t>2023년 배전설비 열화상진단 위탁용역</t>
  </si>
  <si>
    <t xml:space="preserve">2023년 맨홀 청소및 검사 위탁용역 </t>
  </si>
  <si>
    <t>칠성 괴산군수 산막이옛길 진입도로 조성사업 지장주(감리)</t>
  </si>
  <si>
    <t>괴산 지장 목도간 도로선형개량사업 지장주(감리)</t>
  </si>
  <si>
    <t>LH 저압 단상 공급 아파트 노후 설비 보강공사 VLF 진단</t>
  </si>
  <si>
    <t>대소S/S 신설에 따른 3회선 선로확충공사 감리</t>
  </si>
  <si>
    <t>문백변전소 2회선 신설공사(2년차) 감리</t>
  </si>
  <si>
    <t>문덕 - 교성 선로간 연계력 확보공사 감리</t>
  </si>
  <si>
    <t>23년 진천지사 배전선로 열화상카메라 진단용역</t>
  </si>
  <si>
    <t>23년 진천지사 배전선로 광학카메라 진단용역</t>
  </si>
  <si>
    <t>23년 진천지사 고객 수전설비 열화상카메라 진단용역</t>
  </si>
  <si>
    <t>23년 진천지사 하우징일체형 지중 저압접속함 진단용역</t>
  </si>
  <si>
    <t>창전D/L 용량부족 해소공사 감리용역</t>
  </si>
  <si>
    <t>대소원면 영평리 천보신소재 7MW 증설공사 감리용역</t>
  </si>
  <si>
    <t>한포천정비사업 충청북도지사 지장전주 이설공사 감리용역</t>
  </si>
  <si>
    <t>2023년 청주전력지사 관내변전소 환경정비용역</t>
  </si>
  <si>
    <t>2023년 청주전력지사 변전소 소방시설 점검용역 및 보수공사</t>
  </si>
  <si>
    <t>345kV 신옥천-북경남 등 8개T/L 추락방지시설 설치공사 감리용역</t>
  </si>
  <si>
    <t>345kV 신제천-신영주 등 15개 T/L 수평 추락방지장치 설치공사 감리용역</t>
  </si>
  <si>
    <t>'24~'25년 충주전력지사 송전 협력회사 총액공사 감리용역</t>
  </si>
  <si>
    <t>2023년 충주전력지사 관내변전소 환경정비용역</t>
  </si>
  <si>
    <t>2024년 충주전력지사 변전소 소방시설 점검용역 및 보수공사</t>
  </si>
  <si>
    <t>기술품질처</t>
  </si>
  <si>
    <t>기술표준부</t>
  </si>
  <si>
    <t>디지털 공사비정보 알고리즘 개발 용역</t>
  </si>
  <si>
    <t>발주담당 처(실)/1차사업소명</t>
    <phoneticPr fontId="4" type="noConversion"/>
  </si>
  <si>
    <t>발주담당 처(실)
/1차사업소명</t>
    <phoneticPr fontId="4" type="noConversion"/>
  </si>
  <si>
    <t>기획처</t>
  </si>
  <si>
    <t>정책조정실</t>
  </si>
  <si>
    <t>2023년 지속가능경영보고서 및 DJSI평가 자문 용역</t>
  </si>
  <si>
    <t>마케팅배전시스템실</t>
  </si>
  <si>
    <t>배전디지털담당</t>
  </si>
  <si>
    <t>Smallworld Upgrade 추진</t>
  </si>
  <si>
    <t>배전공사 준공도면 기설화시스템 재개발</t>
  </si>
  <si>
    <t>(잠정)통신업무 영배시스템 수용을 위한 AMI 전 업무 시스템화</t>
  </si>
  <si>
    <t>배전계획처</t>
  </si>
  <si>
    <t>신재생연계실 ADMS담당</t>
  </si>
  <si>
    <t>23년도 ADMS 플랫폼 S/W 유지보수 용역</t>
  </si>
  <si>
    <t>23년도 ADMS 응용 S/W 유지보수 용역</t>
  </si>
  <si>
    <t>23년도 ADMS S/W 구축 용역</t>
  </si>
  <si>
    <t>자재처</t>
  </si>
  <si>
    <t>가격조사부</t>
  </si>
  <si>
    <t>23년 원가계산용역</t>
  </si>
  <si>
    <t>자재운영부</t>
  </si>
  <si>
    <t>23년 불용품 감정평가 연간단가 용역(A)</t>
  </si>
  <si>
    <t>23년 불용품 감정평가 연간단가 용역(B)</t>
  </si>
  <si>
    <t>23년 불용품 감정평가 연간단가 용역(C)</t>
  </si>
  <si>
    <t>23년 불용품 감정평가 연간단가 용역(D)</t>
  </si>
  <si>
    <t>23년 불용품 감정평가 연간단가 용역(E)</t>
  </si>
  <si>
    <t>23년 불용품 감정평가 연간단가 용역(F)</t>
  </si>
  <si>
    <t>23년 불용품 감정평가 연간단가 용역(G)</t>
  </si>
  <si>
    <t>24년 PCBs 분석용역(A)</t>
  </si>
  <si>
    <t>24년 PCBs 분석용역(B)</t>
  </si>
  <si>
    <t>24년 PCBs 분석용역(C)</t>
  </si>
  <si>
    <t>24년 PCBs 분석용역(D)</t>
  </si>
  <si>
    <t>24년 PCBs 분석용역(E)</t>
  </si>
  <si>
    <t>24년 PCBs 분석용역(F)</t>
  </si>
  <si>
    <t>24년 PCBs 분석용역(G)</t>
  </si>
  <si>
    <t>24년 PCBs 분석용역(H)</t>
  </si>
  <si>
    <t>24년 PCBs 분석용역(I)</t>
  </si>
  <si>
    <t>24년 PCBs 분석용역(J)</t>
  </si>
  <si>
    <t>24년 PCBs 분석용역(K)</t>
  </si>
  <si>
    <t>24년 PCBs 분석용역(L)</t>
  </si>
  <si>
    <t>24년 PCBs 처리용역(A)</t>
  </si>
  <si>
    <t>24년 PCBs 처리용역(B)</t>
  </si>
  <si>
    <t>24년 PCBs 처리용역(C)</t>
  </si>
  <si>
    <t>24년 PCBs 처리용역(D)</t>
  </si>
  <si>
    <t>24년 PCBs 처리용역(E)</t>
  </si>
  <si>
    <t>24년 PCBs 처리용역(F)</t>
  </si>
  <si>
    <t>24년 PCBs 처리용역(G)</t>
  </si>
  <si>
    <t>24년 물자수송용역(A)</t>
  </si>
  <si>
    <t>24년 물자수송용역(B)</t>
  </si>
  <si>
    <t>24년 물자수송용역(C)</t>
  </si>
  <si>
    <t>24년 물자수송용역(D)</t>
  </si>
  <si>
    <t>24년 물자수송용역(E)</t>
  </si>
  <si>
    <t>24년 물자수송용역(F)</t>
  </si>
  <si>
    <t>23년 자재센터 폐기물 처리용역</t>
  </si>
  <si>
    <t>24년 자재센터 재산종합보험</t>
  </si>
  <si>
    <t>24년 자재센터 폐기물처리비 원가계산용역</t>
  </si>
  <si>
    <t>재무처</t>
  </si>
  <si>
    <t>금융실</t>
  </si>
  <si>
    <t>해외공시(Form 20-F/Form 6-K) 관련 국제법률자문용역</t>
  </si>
  <si>
    <t>해외공시(Form 20-F) 관련 국내법률자문용역</t>
  </si>
  <si>
    <t>미 SEC 해외공시(Form 20-F) 관련 iXBRL 전문용역</t>
  </si>
  <si>
    <t>미 SEC 해외공시(Form 20-F) 관련 iXBRL 자문용역</t>
  </si>
  <si>
    <t>해외공시 관련 전자공시 대행용역</t>
  </si>
  <si>
    <t>외국인 주주정보 제공서비스 구독 계약</t>
  </si>
  <si>
    <t>결산부</t>
  </si>
  <si>
    <t>2023회계연도 외부 자문회계법인(PA) 선임 용역</t>
  </si>
  <si>
    <t>2023회계연도 자산손상 평가용역</t>
  </si>
  <si>
    <t>내부회계통제부</t>
  </si>
  <si>
    <t>2022회계연도 구분회계 재무제표 검증 용역</t>
  </si>
  <si>
    <t>부동산기획부</t>
  </si>
  <si>
    <t>한전 남서울본부 부지 세부개발계획 수립용역</t>
  </si>
  <si>
    <t>업무공간 개선을 위한 사옥신축기준 개정 자문용역</t>
  </si>
  <si>
    <t>월포동사택 감정평가 용역</t>
  </si>
  <si>
    <t>마장자재센터 감정평가 용역</t>
  </si>
  <si>
    <t>화양변전소 예비타당성 사전조사 용역</t>
  </si>
  <si>
    <t>세무부</t>
  </si>
  <si>
    <t>자산재평가 도입 사전용역</t>
  </si>
  <si>
    <t>2023 세무조정 및 법인세 자문 용역</t>
  </si>
  <si>
    <t>2023 국제거래정보통합보고서 작성용역</t>
  </si>
  <si>
    <t>전력시장처</t>
  </si>
  <si>
    <t>전력거래실</t>
  </si>
  <si>
    <t>전력시장 미래전략 연구회</t>
  </si>
  <si>
    <t>신시장제도부</t>
  </si>
  <si>
    <t>CHPS 이행비용 전기요금 단가산정 방안</t>
  </si>
  <si>
    <t>커뮤니케이션처</t>
  </si>
  <si>
    <t>뉴미디어팀</t>
  </si>
  <si>
    <t>24년 소셜미디어 용역</t>
  </si>
  <si>
    <t>방송출판부</t>
  </si>
  <si>
    <t>2024년 사보(KEPCO) 기획 및 제작 용역</t>
  </si>
  <si>
    <t>2024년 사외보(빛으로여는세상) 기획 및 제작 용역</t>
  </si>
  <si>
    <t>홍보기획부</t>
  </si>
  <si>
    <t>한전아트센터 공연장 및 전력홍보관 운영지원용역</t>
  </si>
  <si>
    <t>전시 및 행사</t>
  </si>
  <si>
    <t>2024년 비상설전시회 KEPCO 홍보관 설치 및 운영 용역</t>
  </si>
  <si>
    <t>대한민국 에너지체험전</t>
  </si>
  <si>
    <t>해상풍력사업단</t>
  </si>
  <si>
    <t>사업운영부</t>
  </si>
  <si>
    <t>해상풍력 사업실사 자문용역</t>
  </si>
  <si>
    <t>사업기술실</t>
  </si>
  <si>
    <t>신안 풍력자원계측기용 사설항로표지 위탁관리용역(’24년도)</t>
  </si>
  <si>
    <t>전북 서남권 해상풍력 1단계 확산사업 타당성 조사</t>
  </si>
  <si>
    <t>전기(송변전)</t>
    <phoneticPr fontId="4" type="noConversion"/>
  </si>
  <si>
    <t>전기(배전)</t>
    <phoneticPr fontId="4" type="noConversion"/>
  </si>
  <si>
    <t>건축</t>
    <phoneticPr fontId="4" type="noConversion"/>
  </si>
  <si>
    <t>기술</t>
    <phoneticPr fontId="4" type="noConversion"/>
  </si>
  <si>
    <t>학술연구</t>
    <phoneticPr fontId="4" type="noConversion"/>
  </si>
  <si>
    <t>기타</t>
    <phoneticPr fontId="4" type="noConversion"/>
  </si>
  <si>
    <t>일반</t>
    <phoneticPr fontId="4" type="noConversion"/>
  </si>
  <si>
    <t>전시 및 행사</t>
    <phoneticPr fontId="4" type="noConversion"/>
  </si>
  <si>
    <t>마케팅기획처</t>
    <phoneticPr fontId="4" type="noConversion"/>
  </si>
  <si>
    <t>마케팅운영실</t>
    <phoneticPr fontId="4" type="noConversion"/>
  </si>
  <si>
    <t xml:space="preserve">2023년 고객센터 업무위탁용역 </t>
    <phoneticPr fontId="4" type="noConversion"/>
  </si>
  <si>
    <t>수의계약</t>
    <phoneticPr fontId="4" type="noConversion"/>
  </si>
  <si>
    <t>분기</t>
    <phoneticPr fontId="4" type="noConversion"/>
  </si>
  <si>
    <t>1분기</t>
    <phoneticPr fontId="4" type="noConversion"/>
  </si>
  <si>
    <t>2분기</t>
    <phoneticPr fontId="4" type="noConversion"/>
  </si>
  <si>
    <t>3분기</t>
    <phoneticPr fontId="4" type="noConversion"/>
  </si>
  <si>
    <t>4분기</t>
    <phoneticPr fontId="4" type="noConversion"/>
  </si>
  <si>
    <t>전력관리처/변전운영부</t>
    <phoneticPr fontId="4" type="noConversion"/>
  </si>
  <si>
    <t>전력사업처/ICT운영부</t>
    <phoneticPr fontId="4" type="noConversion"/>
  </si>
  <si>
    <t xml:space="preserve"> 전력사업처/ICT운영부</t>
    <phoneticPr fontId="4" type="noConversion"/>
  </si>
  <si>
    <t>전력관리처/설비보강부</t>
    <phoneticPr fontId="4" type="noConversion"/>
  </si>
  <si>
    <t>전력관리처/송전운영부</t>
    <phoneticPr fontId="4" type="noConversion"/>
  </si>
  <si>
    <t>전력관리처/전자제어부</t>
    <phoneticPr fontId="4" type="noConversion"/>
  </si>
  <si>
    <t>남인천지사</t>
    <phoneticPr fontId="4" type="noConversion"/>
  </si>
  <si>
    <t>전력사업처/배전건설부</t>
    <phoneticPr fontId="4" type="noConversion"/>
  </si>
  <si>
    <t>전력사업처/배전운영부</t>
    <phoneticPr fontId="4" type="noConversion"/>
  </si>
  <si>
    <t>전력관리처/토건운영부</t>
    <phoneticPr fontId="4" type="noConversion"/>
  </si>
  <si>
    <t>전력사업처/전력공급부</t>
    <phoneticPr fontId="4" type="noConversion"/>
  </si>
  <si>
    <t>HVDC건설본부</t>
    <phoneticPr fontId="4" type="noConversion"/>
  </si>
  <si>
    <t>남서울인천건설지사</t>
    <phoneticPr fontId="4" type="noConversion"/>
  </si>
  <si>
    <t>경기건설지사</t>
    <phoneticPr fontId="4" type="noConversion"/>
  </si>
  <si>
    <t>전북본부</t>
    <phoneticPr fontId="4" type="noConversion"/>
  </si>
  <si>
    <t>전력사업처/요금관리부</t>
    <phoneticPr fontId="4" type="noConversion"/>
  </si>
  <si>
    <t>2023년도 DAS분야 연간 단가계약</t>
    <phoneticPr fontId="4" type="noConversion"/>
  </si>
  <si>
    <t>남서울본부</t>
    <phoneticPr fontId="4" type="noConversion"/>
  </si>
  <si>
    <t>부산울산본부</t>
    <phoneticPr fontId="4" type="noConversion"/>
  </si>
  <si>
    <t>서울특별시</t>
    <phoneticPr fontId="4" type="noConversion"/>
  </si>
  <si>
    <t>대전광역시,세종특별자치시,충청남도</t>
    <phoneticPr fontId="4" type="noConversion"/>
  </si>
  <si>
    <t>부산광역시,경상남도</t>
    <phoneticPr fontId="4" type="noConversion"/>
  </si>
  <si>
    <t>울산광역시</t>
    <phoneticPr fontId="4" type="noConversion"/>
  </si>
  <si>
    <t>부산광역시,울산광역시,경상남도</t>
    <phoneticPr fontId="4" type="noConversion"/>
  </si>
  <si>
    <t>경상남도</t>
    <phoneticPr fontId="4" type="noConversion"/>
  </si>
  <si>
    <t>부산광역시</t>
    <phoneticPr fontId="4" type="noConversion"/>
  </si>
  <si>
    <t>울산광역시,경상북도</t>
    <phoneticPr fontId="4" type="noConversion"/>
  </si>
  <si>
    <t>경기도</t>
    <phoneticPr fontId="4" type="noConversion"/>
  </si>
  <si>
    <t>경기도,인천광역시</t>
    <phoneticPr fontId="4" type="noConversion"/>
  </si>
  <si>
    <t>경기도,충청남도</t>
    <phoneticPr fontId="4" type="noConversion"/>
  </si>
  <si>
    <t>전라남도,제주특별자치도</t>
    <phoneticPr fontId="4" type="noConversion"/>
  </si>
  <si>
    <t>광주광역시,전라남도</t>
    <phoneticPr fontId="4" type="noConversion"/>
  </si>
  <si>
    <t>서울특별시,경기도</t>
    <phoneticPr fontId="4" type="noConversion"/>
  </si>
  <si>
    <t>인천광역시,경기도</t>
    <phoneticPr fontId="4" type="noConversion"/>
  </si>
  <si>
    <t>경상북도,강원도</t>
    <phoneticPr fontId="4" type="noConversion"/>
  </si>
  <si>
    <t>대전광역시,충청남도</t>
    <phoneticPr fontId="4" type="noConversion"/>
  </si>
  <si>
    <t>부산광역시,울산광역시</t>
    <phoneticPr fontId="4" type="noConversion"/>
  </si>
  <si>
    <t>중부건설본부</t>
    <phoneticPr fontId="4" type="noConversion"/>
  </si>
  <si>
    <t>ICT운영처</t>
    <phoneticPr fontId="4" type="noConversion"/>
  </si>
  <si>
    <t>네트워크부</t>
    <phoneticPr fontId="4" type="noConversion"/>
  </si>
  <si>
    <t>네트워크부</t>
    <phoneticPr fontId="4" type="noConversion"/>
  </si>
  <si>
    <t>'24~25년 DAS통신설비 시설공사 단가계약</t>
    <phoneticPr fontId="4" type="noConversion"/>
  </si>
  <si>
    <t>ICT</t>
    <phoneticPr fontId="4" type="noConversion"/>
  </si>
  <si>
    <t>전국</t>
    <phoneticPr fontId="4" type="noConversion"/>
  </si>
  <si>
    <t>인프라관제부</t>
    <phoneticPr fontId="4" type="noConversion"/>
  </si>
  <si>
    <t>그리드시스템부</t>
    <phoneticPr fontId="4" type="noConversion"/>
  </si>
  <si>
    <t>ICT운영총괄부</t>
    <phoneticPr fontId="4" type="noConversion"/>
  </si>
  <si>
    <t>1분기</t>
    <phoneticPr fontId="4" type="noConversion"/>
  </si>
  <si>
    <t>2분기</t>
    <phoneticPr fontId="4" type="noConversion"/>
  </si>
  <si>
    <t>청주백업센터 설비 → 대전ICT센터 이설</t>
    <phoneticPr fontId="4" type="noConversion"/>
  </si>
  <si>
    <t>23년도 계통보호전송장치 제작사 기술지원 용역(송암시스콤)</t>
    <phoneticPr fontId="4" type="noConversion"/>
  </si>
  <si>
    <t>23년도 계통보호전송장치 제작사 기술지원 용역(에이스넷)</t>
    <phoneticPr fontId="4" type="noConversion"/>
  </si>
  <si>
    <t>배전자동화통신망 통합관리시스템 고도화</t>
    <phoneticPr fontId="4" type="noConversion"/>
  </si>
  <si>
    <t>국가계약법시행령 제26조 1항 2호(단독,연관,제작사설치)</t>
    <phoneticPr fontId="4" type="noConversion"/>
  </si>
  <si>
    <t>안성지역 전기공급시설 전력구공사(추곡S/S 배전인출)</t>
    <phoneticPr fontId="4" type="noConversion"/>
  </si>
  <si>
    <t>2023~2024년 ICT분야 업무위탁용역</t>
    <phoneticPr fontId="4" type="noConversion"/>
  </si>
  <si>
    <t>안전보건처</t>
    <phoneticPr fontId="4" type="noConversion"/>
  </si>
  <si>
    <t>비상계획실</t>
    <phoneticPr fontId="4" type="noConversion"/>
  </si>
  <si>
    <t>3분기</t>
    <phoneticPr fontId="4" type="noConversion"/>
  </si>
  <si>
    <t>2024년 시설방호용역</t>
    <phoneticPr fontId="4" type="noConversion"/>
  </si>
  <si>
    <t>일반</t>
    <phoneticPr fontId="4" type="noConversion"/>
  </si>
  <si>
    <t>수의계약</t>
    <phoneticPr fontId="4" type="noConversion"/>
  </si>
  <si>
    <t>국가계약법시행령 제26조 1항 2호(디자인공모)</t>
    <phoneticPr fontId="4" type="noConversion"/>
  </si>
  <si>
    <t>계약사무규칙 제8조 1항 2호(자회사)</t>
    <phoneticPr fontId="4" type="noConversion"/>
  </si>
  <si>
    <t>2024~2025 중부전력지사 전력구 소방시설 점검 및 보수용역</t>
    <phoneticPr fontId="4" type="noConversion"/>
  </si>
  <si>
    <t>전기</t>
    <phoneticPr fontId="4" type="noConversion"/>
  </si>
  <si>
    <t>경상북도</t>
    <phoneticPr fontId="4" type="noConversion"/>
  </si>
  <si>
    <t>경기도,강원도</t>
    <phoneticPr fontId="4" type="noConversion"/>
  </si>
  <si>
    <t>부산광역시,울산광역시,경상남도</t>
    <phoneticPr fontId="4" type="noConversion"/>
  </si>
  <si>
    <t>경기도,강원도,충청남도,전라남도,경상북도,경상남도,제주특별자치도</t>
    <phoneticPr fontId="4" type="noConversion"/>
  </si>
  <si>
    <t>부산광역시,울산광역시</t>
    <phoneticPr fontId="4" type="noConversion"/>
  </si>
  <si>
    <t>대구광역시,경상북도</t>
    <phoneticPr fontId="4" type="noConversion"/>
  </si>
  <si>
    <t xml:space="preserve"> 대전광역시,충청남도,충청북도</t>
    <phoneticPr fontId="4" type="noConversion"/>
  </si>
  <si>
    <t>광주광역시,전라북도,전라남도</t>
    <phoneticPr fontId="4" type="noConversion"/>
  </si>
  <si>
    <t>기타</t>
    <phoneticPr fontId="4" type="noConversion"/>
  </si>
  <si>
    <t>바</t>
    <phoneticPr fontId="4" type="noConversion"/>
  </si>
  <si>
    <t>기술</t>
    <phoneticPr fontId="4" type="noConversion"/>
  </si>
  <si>
    <t>기타</t>
    <phoneticPr fontId="4" type="noConversion"/>
  </si>
  <si>
    <t>2023년 전력연구원 정기간행물 편집-디자인 및 출판 용역</t>
    <phoneticPr fontId="4" type="noConversion"/>
  </si>
  <si>
    <t>일반</t>
    <phoneticPr fontId="4" type="noConversion"/>
  </si>
  <si>
    <t>회생채권 출자전환 비상장 주식 매각주관사 용역</t>
    <phoneticPr fontId="4" type="noConversion"/>
  </si>
  <si>
    <t>배전운영처</t>
    <phoneticPr fontId="4" type="noConversion"/>
  </si>
  <si>
    <t>2023년 배전공가 기술관리업무 위탁용역</t>
    <phoneticPr fontId="4" type="noConversion"/>
  </si>
  <si>
    <t>수의계약</t>
    <phoneticPr fontId="4" type="noConversion"/>
  </si>
  <si>
    <t>2분기</t>
    <phoneticPr fontId="4" type="noConversion"/>
  </si>
  <si>
    <t>스마트미터링처</t>
    <phoneticPr fontId="4" type="noConversion"/>
  </si>
  <si>
    <t>미터링전략부</t>
    <phoneticPr fontId="4" type="noConversion"/>
  </si>
  <si>
    <t>ICT</t>
    <phoneticPr fontId="4" type="noConversion"/>
  </si>
  <si>
    <t>2023년 AMI분야 업무위탁용역</t>
    <phoneticPr fontId="4" type="noConversion"/>
  </si>
  <si>
    <t>배전공법개발실</t>
    <phoneticPr fontId="4" type="noConversion"/>
  </si>
  <si>
    <t>배전운영처</t>
    <phoneticPr fontId="4" type="noConversion"/>
  </si>
  <si>
    <t>배전계통부</t>
    <phoneticPr fontId="4" type="noConversion"/>
  </si>
  <si>
    <t>2023년 DAS 성능관리 위탁용역</t>
  </si>
  <si>
    <t>수의계약</t>
    <phoneticPr fontId="4" type="noConversion"/>
  </si>
  <si>
    <t>2023년 DAS S/W 유지보수 위탁용역</t>
  </si>
  <si>
    <t>국가계약법시행령 제26조 1항 2호(제작사설치)</t>
    <phoneticPr fontId="4" type="noConversion"/>
  </si>
  <si>
    <t>500㎸ HVDC 동해안∼신가평T/L 건설공사(서부-1구간)</t>
    <phoneticPr fontId="4" type="noConversion"/>
  </si>
  <si>
    <t>500㎸ HVDC 동해안∼신가평T/L 건설공사(서부-2구간)</t>
    <phoneticPr fontId="4" type="noConversion"/>
  </si>
  <si>
    <t>500㎸ HVDC 동해안∼신가평T/L 건설공사(서부-3구간)</t>
    <phoneticPr fontId="4" type="noConversion"/>
  </si>
  <si>
    <t xml:space="preserve">500㎸ HVDC 동해안∼신가평T/L 건설공사(서부-4구간) </t>
    <phoneticPr fontId="4" type="noConversion"/>
  </si>
  <si>
    <t>ICT운영처</t>
    <phoneticPr fontId="4" type="noConversion"/>
  </si>
  <si>
    <t>ICT서비스부</t>
    <phoneticPr fontId="4" type="noConversion"/>
  </si>
  <si>
    <t>파워챗봇 고도화</t>
    <phoneticPr fontId="4" type="noConversion"/>
  </si>
  <si>
    <t>ICT</t>
    <phoneticPr fontId="4" type="noConversion"/>
  </si>
  <si>
    <t>수의계약</t>
    <phoneticPr fontId="4" type="noConversion"/>
  </si>
  <si>
    <t>국가계약법시행령 제26조 1항 2호(연관)</t>
    <phoneticPr fontId="4" type="noConversion"/>
  </si>
  <si>
    <t>ICT서비스부</t>
    <phoneticPr fontId="4" type="noConversion"/>
  </si>
  <si>
    <t>1분기</t>
    <phoneticPr fontId="4" type="noConversion"/>
  </si>
  <si>
    <t>기록물관리시스템 고도화</t>
    <phoneticPr fontId="4" type="noConversion"/>
  </si>
  <si>
    <t>ICT</t>
    <phoneticPr fontId="4" type="noConversion"/>
  </si>
  <si>
    <t>일반경쟁</t>
    <phoneticPr fontId="4" type="noConversion"/>
  </si>
  <si>
    <t>2분기</t>
    <phoneticPr fontId="4" type="noConversion"/>
  </si>
  <si>
    <t>안전점검 시스템 고도화</t>
    <phoneticPr fontId="4" type="noConversion"/>
  </si>
  <si>
    <t>장기공사여부
(공기 1년 이상)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</si>
</sst>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25"/>
      <name val="HY헤드라인M"/>
      <family val="1"/>
      <charset val="129"/>
    </font>
    <font>
      <b/>
      <sz val="11"/>
      <color rgb="FFFF0000"/>
      <name val="맑은 고딕"/>
      <family val="3"/>
      <charset val="129"/>
    </font>
    <font>
      <sz val="22"/>
      <name val="돋움"/>
      <family val="3"/>
      <charset val="129"/>
    </font>
    <font>
      <sz val="12"/>
      <name val="바탕체"/>
      <family val="1"/>
      <charset val="129"/>
    </font>
    <font>
      <b/>
      <sz val="12"/>
      <name val="맑은 고딕"/>
      <family val="3"/>
      <charset val="129"/>
      <scheme val="minor"/>
    </font>
    <font>
      <b/>
      <sz val="12"/>
      <name val="바탕체"/>
      <family val="1"/>
      <charset val="129"/>
    </font>
    <font>
      <b/>
      <sz val="11"/>
      <color rgb="FFFF0000"/>
      <name val="돋움"/>
      <family val="3"/>
      <charset val="129"/>
    </font>
    <font>
      <sz val="11"/>
      <name val="굴림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Calibri"/>
      <family val="3"/>
      <charset val="16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>
      <alignment vertical="center"/>
    </xf>
    <xf numFmtId="0" fontId="8" fillId="0" borderId="0"/>
    <xf numFmtId="0" fontId="18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Fill="1" applyBorder="1" applyAlignment="1">
      <alignment vertical="center" shrinkToFi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1" fontId="21" fillId="0" borderId="1" xfId="1" applyFont="1" applyBorder="1" applyAlignment="1">
      <alignment vertical="center"/>
    </xf>
    <xf numFmtId="41" fontId="15" fillId="0" borderId="1" xfId="1" applyFont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15" fillId="0" borderId="1" xfId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41" fontId="15" fillId="3" borderId="1" xfId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41" fontId="20" fillId="0" borderId="1" xfId="1" applyFont="1" applyBorder="1" applyAlignment="1">
      <alignment horizontal="right" vertical="center"/>
    </xf>
    <xf numFmtId="0" fontId="20" fillId="0" borderId="1" xfId="0" applyFont="1" applyFill="1" applyBorder="1" applyAlignment="1">
      <alignment vertical="center" shrinkToFit="1"/>
    </xf>
    <xf numFmtId="0" fontId="15" fillId="3" borderId="1" xfId="0" applyFont="1" applyFill="1" applyBorder="1" applyAlignment="1">
      <alignment vertical="center" shrinkToFit="1"/>
    </xf>
    <xf numFmtId="41" fontId="20" fillId="0" borderId="1" xfId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41" fontId="15" fillId="0" borderId="1" xfId="1" quotePrefix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1" fontId="15" fillId="0" borderId="1" xfId="4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1" fontId="15" fillId="0" borderId="1" xfId="4" applyFont="1" applyFill="1" applyBorder="1" applyAlignment="1">
      <alignment horizontal="right" vertical="center"/>
    </xf>
    <xf numFmtId="0" fontId="21" fillId="3" borderId="1" xfId="0" applyFont="1" applyFill="1" applyBorder="1" applyAlignment="1">
      <alignment vertical="center"/>
    </xf>
    <xf numFmtId="41" fontId="15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21" fillId="0" borderId="1" xfId="4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1" fontId="21" fillId="0" borderId="1" xfId="4" applyFont="1" applyBorder="1" applyAlignment="1">
      <alignment horizontal="right" vertical="center"/>
    </xf>
    <xf numFmtId="0" fontId="21" fillId="0" borderId="1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41" fontId="21" fillId="0" borderId="1" xfId="4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41" fontId="21" fillId="3" borderId="1" xfId="4" applyNumberFormat="1" applyFont="1" applyFill="1" applyBorder="1" applyAlignment="1">
      <alignment horizontal="right" vertical="center"/>
    </xf>
    <xf numFmtId="41" fontId="21" fillId="3" borderId="1" xfId="0" applyNumberFormat="1" applyFont="1" applyFill="1" applyBorder="1" applyAlignment="1">
      <alignment horizontal="right" vertical="center"/>
    </xf>
    <xf numFmtId="41" fontId="21" fillId="3" borderId="1" xfId="4" applyFont="1" applyFill="1" applyBorder="1" applyAlignment="1">
      <alignment horizontal="right" vertical="center"/>
    </xf>
    <xf numFmtId="41" fontId="20" fillId="0" borderId="1" xfId="4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41" fontId="26" fillId="0" borderId="1" xfId="4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41" fontId="19" fillId="0" borderId="1" xfId="1" applyFont="1" applyBorder="1" applyAlignment="1">
      <alignment horizontal="right" vertical="center"/>
    </xf>
    <xf numFmtId="41" fontId="15" fillId="0" borderId="2" xfId="1" applyFont="1" applyBorder="1" applyAlignment="1">
      <alignment horizontal="right" vertical="center"/>
    </xf>
    <xf numFmtId="41" fontId="19" fillId="0" borderId="1" xfId="1" applyNumberFormat="1" applyFont="1" applyBorder="1" applyAlignment="1">
      <alignment horizontal="right" vertical="center"/>
    </xf>
    <xf numFmtId="176" fontId="0" fillId="0" borderId="1" xfId="4" applyNumberFormat="1" applyFont="1" applyBorder="1" applyAlignment="1">
      <alignment horizontal="right" vertical="center"/>
    </xf>
    <xf numFmtId="41" fontId="15" fillId="0" borderId="3" xfId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 shrinkToFit="1"/>
    </xf>
    <xf numFmtId="0" fontId="15" fillId="0" borderId="0" xfId="0" applyFont="1" applyBorder="1" applyAlignment="1">
      <alignment horizontal="left" vertical="center"/>
    </xf>
    <xf numFmtId="0" fontId="15" fillId="0" borderId="1" xfId="0" quotePrefix="1" applyFont="1" applyBorder="1" applyAlignment="1">
      <alignment vertical="center"/>
    </xf>
    <xf numFmtId="41" fontId="15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 2" xfId="3"/>
    <cellStyle name="표준_2008년도 발주계획 작성양식" xfId="2"/>
  </cellStyles>
  <dxfs count="0"/>
  <tableStyles count="0" defaultTableStyle="TableStyleMedium2" defaultPivotStyle="PivotStyleLight16"/>
  <colors>
    <mruColors>
      <color rgb="FF0000FF"/>
      <color rgb="FFF1E7FF"/>
      <color rgb="FFDDFFFF"/>
      <color rgb="FFCFFBF3"/>
      <color rgb="FFD1F9EA"/>
      <color rgb="FFEED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2617"/>
  <sheetViews>
    <sheetView zoomScaleNormal="100" workbookViewId="0">
      <pane ySplit="5" topLeftCell="A6" activePane="bottomLeft" state="frozen"/>
      <selection pane="bottomLeft" activeCell="A13" sqref="A13"/>
    </sheetView>
  </sheetViews>
  <sheetFormatPr defaultRowHeight="13.5" x14ac:dyDescent="0.15"/>
  <cols>
    <col min="1" max="1" width="5.88671875" style="1" customWidth="1"/>
    <col min="2" max="2" width="16" style="76" customWidth="1"/>
    <col min="3" max="3" width="22.44140625" style="76" customWidth="1"/>
    <col min="4" max="5" width="7.21875" style="76" customWidth="1"/>
    <col min="6" max="6" width="44.88671875" style="78" customWidth="1"/>
    <col min="7" max="7" width="14.5546875" style="1" customWidth="1"/>
    <col min="8" max="8" width="24.33203125" style="1" customWidth="1"/>
    <col min="9" max="9" width="13.88671875" style="1" customWidth="1"/>
    <col min="10" max="13" width="18.88671875" style="1" customWidth="1"/>
    <col min="14" max="14" width="33.6640625" style="1" customWidth="1"/>
    <col min="15" max="15" width="21.21875" style="76" customWidth="1"/>
    <col min="16" max="16" width="15.6640625" style="76" customWidth="1"/>
    <col min="17" max="20" width="8.88671875" style="1"/>
    <col min="21" max="21" width="0" style="1" hidden="1" customWidth="1"/>
    <col min="22" max="16384" width="8.88671875" style="1"/>
  </cols>
  <sheetData>
    <row r="1" spans="1:21" x14ac:dyDescent="0.15">
      <c r="U1" s="1" t="s">
        <v>9</v>
      </c>
    </row>
    <row r="2" spans="1:21" ht="32.25" x14ac:dyDescent="0.15">
      <c r="B2" s="99" t="s">
        <v>37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U2" s="1" t="s">
        <v>8</v>
      </c>
    </row>
    <row r="3" spans="1:21" ht="27" x14ac:dyDescent="0.15">
      <c r="A3" s="2"/>
      <c r="B3" s="77"/>
      <c r="C3" s="77"/>
      <c r="D3" s="77"/>
      <c r="E3" s="77"/>
      <c r="F3" s="79"/>
      <c r="G3" s="3"/>
      <c r="H3" s="3"/>
      <c r="I3" s="3"/>
      <c r="J3" s="3"/>
      <c r="K3" s="3"/>
      <c r="L3" s="3"/>
      <c r="M3" s="3"/>
      <c r="N3" s="3"/>
      <c r="O3" s="77"/>
      <c r="U3" s="1" t="s">
        <v>23</v>
      </c>
    </row>
    <row r="4" spans="1:21" ht="24" customHeight="1" x14ac:dyDescent="0.15">
      <c r="A4" s="4"/>
      <c r="C4" s="84"/>
      <c r="D4" s="83"/>
      <c r="E4" s="83"/>
      <c r="N4" s="7"/>
      <c r="P4" s="29" t="s">
        <v>0</v>
      </c>
    </row>
    <row r="5" spans="1:21" ht="32.25" customHeight="1" x14ac:dyDescent="0.15">
      <c r="A5" s="26" t="s">
        <v>13</v>
      </c>
      <c r="B5" s="26" t="s">
        <v>5082</v>
      </c>
      <c r="C5" s="26" t="s">
        <v>1</v>
      </c>
      <c r="D5" s="26" t="s">
        <v>2</v>
      </c>
      <c r="E5" s="26" t="s">
        <v>5192</v>
      </c>
      <c r="F5" s="27" t="s">
        <v>3</v>
      </c>
      <c r="G5" s="27" t="s">
        <v>29</v>
      </c>
      <c r="H5" s="27" t="s">
        <v>18</v>
      </c>
      <c r="I5" s="27" t="s">
        <v>4</v>
      </c>
      <c r="J5" s="28" t="s">
        <v>5</v>
      </c>
      <c r="K5" s="28" t="s">
        <v>6</v>
      </c>
      <c r="L5" s="28" t="s">
        <v>33</v>
      </c>
      <c r="M5" s="28" t="s">
        <v>7</v>
      </c>
      <c r="N5" s="26" t="s">
        <v>24</v>
      </c>
      <c r="O5" s="26" t="s">
        <v>32</v>
      </c>
      <c r="P5" s="26" t="s">
        <v>5310</v>
      </c>
    </row>
    <row r="6" spans="1:21" ht="18" customHeight="1" x14ac:dyDescent="0.15">
      <c r="A6" s="11">
        <v>1</v>
      </c>
      <c r="B6" s="33" t="s">
        <v>1687</v>
      </c>
      <c r="C6" s="33" t="s">
        <v>1726</v>
      </c>
      <c r="D6" s="33">
        <v>1</v>
      </c>
      <c r="E6" s="33" t="s">
        <v>5193</v>
      </c>
      <c r="F6" s="41" t="s">
        <v>1727</v>
      </c>
      <c r="G6" s="33" t="s">
        <v>1635</v>
      </c>
      <c r="H6" s="33" t="s">
        <v>19</v>
      </c>
      <c r="I6" s="33" t="s">
        <v>15</v>
      </c>
      <c r="J6" s="42">
        <v>75485100000</v>
      </c>
      <c r="K6" s="42">
        <v>47144259000</v>
      </c>
      <c r="L6" s="42">
        <v>11648822000</v>
      </c>
      <c r="M6" s="23">
        <f t="shared" ref="M6:M69" si="0">J6+K6+L6</f>
        <v>134278181000</v>
      </c>
      <c r="N6" s="14"/>
      <c r="O6" s="33" t="s">
        <v>10</v>
      </c>
      <c r="P6" s="33" t="s">
        <v>12</v>
      </c>
    </row>
    <row r="7" spans="1:21" ht="18" customHeight="1" x14ac:dyDescent="0.15">
      <c r="A7" s="11">
        <v>2</v>
      </c>
      <c r="B7" s="36" t="s">
        <v>1687</v>
      </c>
      <c r="C7" s="36" t="s">
        <v>1696</v>
      </c>
      <c r="D7" s="36">
        <v>1</v>
      </c>
      <c r="E7" s="33" t="s">
        <v>5193</v>
      </c>
      <c r="F7" s="37" t="s">
        <v>1697</v>
      </c>
      <c r="G7" s="36" t="s">
        <v>1580</v>
      </c>
      <c r="H7" s="36" t="s">
        <v>19</v>
      </c>
      <c r="I7" s="36" t="s">
        <v>15</v>
      </c>
      <c r="J7" s="38">
        <v>8263320000</v>
      </c>
      <c r="K7" s="38">
        <v>10289570000</v>
      </c>
      <c r="L7" s="38">
        <v>4151390000</v>
      </c>
      <c r="M7" s="23">
        <f t="shared" si="0"/>
        <v>22704280000</v>
      </c>
      <c r="N7" s="37"/>
      <c r="O7" s="36"/>
      <c r="P7" s="36" t="s">
        <v>12</v>
      </c>
    </row>
    <row r="8" spans="1:21" ht="18" customHeight="1" x14ac:dyDescent="0.15">
      <c r="A8" s="11">
        <v>3</v>
      </c>
      <c r="B8" s="36" t="s">
        <v>1687</v>
      </c>
      <c r="C8" s="36" t="s">
        <v>1696</v>
      </c>
      <c r="D8" s="36">
        <v>1</v>
      </c>
      <c r="E8" s="33" t="s">
        <v>5193</v>
      </c>
      <c r="F8" s="37" t="s">
        <v>1698</v>
      </c>
      <c r="G8" s="36" t="s">
        <v>1580</v>
      </c>
      <c r="H8" s="36" t="s">
        <v>19</v>
      </c>
      <c r="I8" s="36" t="s">
        <v>15</v>
      </c>
      <c r="J8" s="38">
        <v>5103780000</v>
      </c>
      <c r="K8" s="38">
        <v>1445550000</v>
      </c>
      <c r="L8" s="38">
        <v>0</v>
      </c>
      <c r="M8" s="23">
        <f t="shared" si="0"/>
        <v>6549330000</v>
      </c>
      <c r="N8" s="44"/>
      <c r="O8" s="36"/>
      <c r="P8" s="36" t="s">
        <v>12</v>
      </c>
    </row>
    <row r="9" spans="1:21" ht="18" customHeight="1" x14ac:dyDescent="0.15">
      <c r="A9" s="11">
        <v>4</v>
      </c>
      <c r="B9" s="11" t="s">
        <v>39</v>
      </c>
      <c r="C9" s="11" t="s">
        <v>40</v>
      </c>
      <c r="D9" s="11">
        <v>1</v>
      </c>
      <c r="E9" s="33" t="s">
        <v>5193</v>
      </c>
      <c r="F9" s="30" t="s">
        <v>45</v>
      </c>
      <c r="G9" s="11" t="s">
        <v>46</v>
      </c>
      <c r="H9" s="11" t="s">
        <v>43</v>
      </c>
      <c r="I9" s="11" t="s">
        <v>15</v>
      </c>
      <c r="J9" s="23">
        <v>1868500000</v>
      </c>
      <c r="K9" s="23">
        <f>K24</f>
        <v>0</v>
      </c>
      <c r="L9" s="23">
        <v>0</v>
      </c>
      <c r="M9" s="23">
        <f t="shared" si="0"/>
        <v>1868500000</v>
      </c>
      <c r="N9" s="30"/>
      <c r="O9" s="11" t="s">
        <v>44</v>
      </c>
      <c r="P9" s="11"/>
    </row>
    <row r="10" spans="1:21" ht="18" customHeight="1" x14ac:dyDescent="0.15">
      <c r="A10" s="11">
        <v>5</v>
      </c>
      <c r="B10" s="11" t="s">
        <v>39</v>
      </c>
      <c r="C10" s="11" t="s">
        <v>40</v>
      </c>
      <c r="D10" s="11">
        <v>1</v>
      </c>
      <c r="E10" s="33" t="s">
        <v>5193</v>
      </c>
      <c r="F10" s="30" t="s">
        <v>55</v>
      </c>
      <c r="G10" s="11" t="s">
        <v>52</v>
      </c>
      <c r="H10" s="11" t="s">
        <v>43</v>
      </c>
      <c r="I10" s="11" t="s">
        <v>22</v>
      </c>
      <c r="J10" s="23">
        <v>17500000</v>
      </c>
      <c r="K10" s="23">
        <v>28750000</v>
      </c>
      <c r="L10" s="23">
        <v>0</v>
      </c>
      <c r="M10" s="23">
        <f t="shared" si="0"/>
        <v>46250000</v>
      </c>
      <c r="N10" s="30"/>
      <c r="O10" s="11"/>
      <c r="P10" s="11"/>
    </row>
    <row r="11" spans="1:21" ht="18" customHeight="1" x14ac:dyDescent="0.15">
      <c r="A11" s="11">
        <v>6</v>
      </c>
      <c r="B11" s="11" t="s">
        <v>39</v>
      </c>
      <c r="C11" s="11" t="s">
        <v>86</v>
      </c>
      <c r="D11" s="11">
        <v>1</v>
      </c>
      <c r="E11" s="33" t="s">
        <v>5193</v>
      </c>
      <c r="F11" s="30" t="s">
        <v>87</v>
      </c>
      <c r="G11" s="11" t="s">
        <v>58</v>
      </c>
      <c r="H11" s="11" t="s">
        <v>43</v>
      </c>
      <c r="I11" s="11" t="s">
        <v>22</v>
      </c>
      <c r="J11" s="23">
        <v>950000000</v>
      </c>
      <c r="K11" s="23">
        <v>110000000</v>
      </c>
      <c r="L11" s="23">
        <v>0</v>
      </c>
      <c r="M11" s="23">
        <f t="shared" si="0"/>
        <v>1060000000</v>
      </c>
      <c r="N11" s="30"/>
      <c r="O11" s="11" t="s">
        <v>88</v>
      </c>
      <c r="P11" s="11"/>
    </row>
    <row r="12" spans="1:21" ht="18" customHeight="1" x14ac:dyDescent="0.15">
      <c r="A12" s="11">
        <v>7</v>
      </c>
      <c r="B12" s="11" t="s">
        <v>39</v>
      </c>
      <c r="C12" s="11" t="s">
        <v>94</v>
      </c>
      <c r="D12" s="11">
        <v>1</v>
      </c>
      <c r="E12" s="33" t="s">
        <v>5193</v>
      </c>
      <c r="F12" s="30" t="s">
        <v>97</v>
      </c>
      <c r="G12" s="11" t="s">
        <v>46</v>
      </c>
      <c r="H12" s="11" t="s">
        <v>43</v>
      </c>
      <c r="I12" s="11" t="s">
        <v>22</v>
      </c>
      <c r="J12" s="23">
        <v>96000000</v>
      </c>
      <c r="K12" s="23">
        <v>0</v>
      </c>
      <c r="L12" s="23">
        <v>0</v>
      </c>
      <c r="M12" s="23">
        <f t="shared" si="0"/>
        <v>96000000</v>
      </c>
      <c r="N12" s="30"/>
      <c r="O12" s="11" t="s">
        <v>44</v>
      </c>
      <c r="P12" s="11"/>
    </row>
    <row r="13" spans="1:21" ht="18" customHeight="1" x14ac:dyDescent="0.15">
      <c r="A13" s="11">
        <v>8</v>
      </c>
      <c r="B13" s="11" t="s">
        <v>39</v>
      </c>
      <c r="C13" s="11" t="s">
        <v>112</v>
      </c>
      <c r="D13" s="11">
        <v>1</v>
      </c>
      <c r="E13" s="33" t="s">
        <v>5193</v>
      </c>
      <c r="F13" s="30" t="s">
        <v>113</v>
      </c>
      <c r="G13" s="11" t="s">
        <v>114</v>
      </c>
      <c r="H13" s="11" t="s">
        <v>43</v>
      </c>
      <c r="I13" s="11" t="s">
        <v>22</v>
      </c>
      <c r="J13" s="23">
        <v>61724901</v>
      </c>
      <c r="K13" s="23">
        <v>0</v>
      </c>
      <c r="L13" s="23">
        <v>0</v>
      </c>
      <c r="M13" s="23">
        <f t="shared" si="0"/>
        <v>61724901</v>
      </c>
      <c r="N13" s="30"/>
      <c r="O13" s="11"/>
      <c r="P13" s="11"/>
    </row>
    <row r="14" spans="1:21" ht="18" customHeight="1" x14ac:dyDescent="0.15">
      <c r="A14" s="11">
        <v>9</v>
      </c>
      <c r="B14" s="11" t="s">
        <v>39</v>
      </c>
      <c r="C14" s="11" t="s">
        <v>115</v>
      </c>
      <c r="D14" s="11">
        <v>1</v>
      </c>
      <c r="E14" s="33" t="s">
        <v>5193</v>
      </c>
      <c r="F14" s="30" t="s">
        <v>117</v>
      </c>
      <c r="G14" s="11" t="s">
        <v>114</v>
      </c>
      <c r="H14" s="11" t="s">
        <v>43</v>
      </c>
      <c r="I14" s="11" t="s">
        <v>22</v>
      </c>
      <c r="J14" s="23">
        <v>800000000</v>
      </c>
      <c r="K14" s="23">
        <v>200000000</v>
      </c>
      <c r="L14" s="23">
        <v>0</v>
      </c>
      <c r="M14" s="23">
        <f t="shared" si="0"/>
        <v>1000000000</v>
      </c>
      <c r="N14" s="30"/>
      <c r="O14" s="11"/>
      <c r="P14" s="11" t="s">
        <v>118</v>
      </c>
    </row>
    <row r="15" spans="1:21" ht="18" customHeight="1" x14ac:dyDescent="0.15">
      <c r="A15" s="11">
        <v>10</v>
      </c>
      <c r="B15" s="11" t="s">
        <v>39</v>
      </c>
      <c r="C15" s="11" t="s">
        <v>122</v>
      </c>
      <c r="D15" s="11">
        <v>1</v>
      </c>
      <c r="E15" s="33" t="s">
        <v>5193</v>
      </c>
      <c r="F15" s="30" t="s">
        <v>124</v>
      </c>
      <c r="G15" s="11" t="s">
        <v>73</v>
      </c>
      <c r="H15" s="11" t="s">
        <v>43</v>
      </c>
      <c r="I15" s="11" t="s">
        <v>16</v>
      </c>
      <c r="J15" s="23">
        <v>500000000</v>
      </c>
      <c r="K15" s="23">
        <v>200000000</v>
      </c>
      <c r="L15" s="23">
        <v>0</v>
      </c>
      <c r="M15" s="23">
        <f t="shared" si="0"/>
        <v>700000000</v>
      </c>
      <c r="N15" s="30" t="s">
        <v>125</v>
      </c>
      <c r="O15" s="11"/>
      <c r="P15" s="11"/>
    </row>
    <row r="16" spans="1:21" ht="18" customHeight="1" x14ac:dyDescent="0.15">
      <c r="A16" s="11">
        <v>11</v>
      </c>
      <c r="B16" s="11" t="s">
        <v>39</v>
      </c>
      <c r="C16" s="11" t="s">
        <v>126</v>
      </c>
      <c r="D16" s="11">
        <v>1</v>
      </c>
      <c r="E16" s="33" t="s">
        <v>5193</v>
      </c>
      <c r="F16" s="30" t="s">
        <v>133</v>
      </c>
      <c r="G16" s="11" t="s">
        <v>58</v>
      </c>
      <c r="H16" s="11" t="s">
        <v>43</v>
      </c>
      <c r="I16" s="11" t="s">
        <v>22</v>
      </c>
      <c r="J16" s="23">
        <v>35606000</v>
      </c>
      <c r="K16" s="23">
        <v>27596500</v>
      </c>
      <c r="L16" s="23">
        <v>0</v>
      </c>
      <c r="M16" s="23">
        <f t="shared" si="0"/>
        <v>63202500</v>
      </c>
      <c r="N16" s="30"/>
      <c r="O16" s="11"/>
      <c r="P16" s="11"/>
    </row>
    <row r="17" spans="1:16" ht="18" customHeight="1" x14ac:dyDescent="0.15">
      <c r="A17" s="11">
        <v>12</v>
      </c>
      <c r="B17" s="11" t="s">
        <v>39</v>
      </c>
      <c r="C17" s="11" t="s">
        <v>126</v>
      </c>
      <c r="D17" s="11">
        <v>1</v>
      </c>
      <c r="E17" s="33" t="s">
        <v>5193</v>
      </c>
      <c r="F17" s="30" t="s">
        <v>134</v>
      </c>
      <c r="G17" s="11" t="s">
        <v>58</v>
      </c>
      <c r="H17" s="11" t="s">
        <v>43</v>
      </c>
      <c r="I17" s="11" t="s">
        <v>22</v>
      </c>
      <c r="J17" s="23">
        <v>285411388</v>
      </c>
      <c r="K17" s="23">
        <v>94781305</v>
      </c>
      <c r="L17" s="23">
        <v>0</v>
      </c>
      <c r="M17" s="23">
        <f t="shared" si="0"/>
        <v>380192693</v>
      </c>
      <c r="N17" s="30"/>
      <c r="O17" s="11"/>
      <c r="P17" s="11"/>
    </row>
    <row r="18" spans="1:16" ht="18" customHeight="1" x14ac:dyDescent="0.15">
      <c r="A18" s="11">
        <v>13</v>
      </c>
      <c r="B18" s="11" t="s">
        <v>39</v>
      </c>
      <c r="C18" s="11" t="s">
        <v>126</v>
      </c>
      <c r="D18" s="11">
        <v>1</v>
      </c>
      <c r="E18" s="33" t="s">
        <v>5193</v>
      </c>
      <c r="F18" s="30" t="s">
        <v>135</v>
      </c>
      <c r="G18" s="11" t="s">
        <v>58</v>
      </c>
      <c r="H18" s="11" t="s">
        <v>43</v>
      </c>
      <c r="I18" s="11" t="s">
        <v>16</v>
      </c>
      <c r="J18" s="23">
        <v>1200000000</v>
      </c>
      <c r="K18" s="23">
        <v>8749999980</v>
      </c>
      <c r="L18" s="23">
        <v>0</v>
      </c>
      <c r="M18" s="23">
        <f t="shared" si="0"/>
        <v>9949999980</v>
      </c>
      <c r="N18" s="30" t="s">
        <v>136</v>
      </c>
      <c r="O18" s="11"/>
      <c r="P18" s="11"/>
    </row>
    <row r="19" spans="1:16" ht="18" customHeight="1" x14ac:dyDescent="0.15">
      <c r="A19" s="11">
        <v>14</v>
      </c>
      <c r="B19" s="11" t="s">
        <v>39</v>
      </c>
      <c r="C19" s="11" t="s">
        <v>126</v>
      </c>
      <c r="D19" s="11">
        <v>1</v>
      </c>
      <c r="E19" s="33" t="s">
        <v>5193</v>
      </c>
      <c r="F19" s="30" t="s">
        <v>144</v>
      </c>
      <c r="G19" s="11" t="s">
        <v>58</v>
      </c>
      <c r="H19" s="11" t="s">
        <v>43</v>
      </c>
      <c r="I19" s="11" t="s">
        <v>22</v>
      </c>
      <c r="J19" s="23">
        <v>100000000</v>
      </c>
      <c r="K19" s="23">
        <v>700000000</v>
      </c>
      <c r="L19" s="23">
        <v>0</v>
      </c>
      <c r="M19" s="23">
        <f t="shared" si="0"/>
        <v>800000000</v>
      </c>
      <c r="N19" s="30"/>
      <c r="O19" s="11"/>
      <c r="P19" s="11"/>
    </row>
    <row r="20" spans="1:16" ht="18" customHeight="1" x14ac:dyDescent="0.15">
      <c r="A20" s="11">
        <v>15</v>
      </c>
      <c r="B20" s="11" t="s">
        <v>39</v>
      </c>
      <c r="C20" s="11" t="s">
        <v>147</v>
      </c>
      <c r="D20" s="11">
        <v>1</v>
      </c>
      <c r="E20" s="33" t="s">
        <v>5193</v>
      </c>
      <c r="F20" s="30" t="s">
        <v>149</v>
      </c>
      <c r="G20" s="11" t="s">
        <v>114</v>
      </c>
      <c r="H20" s="11" t="s">
        <v>43</v>
      </c>
      <c r="I20" s="11" t="s">
        <v>22</v>
      </c>
      <c r="J20" s="23">
        <v>780000000</v>
      </c>
      <c r="K20" s="23">
        <v>470000000</v>
      </c>
      <c r="L20" s="23">
        <v>1200000</v>
      </c>
      <c r="M20" s="23">
        <f t="shared" si="0"/>
        <v>1251200000</v>
      </c>
      <c r="N20" s="30"/>
      <c r="O20" s="11"/>
      <c r="P20" s="11" t="s">
        <v>118</v>
      </c>
    </row>
    <row r="21" spans="1:16" ht="18" customHeight="1" x14ac:dyDescent="0.15">
      <c r="A21" s="11">
        <v>16</v>
      </c>
      <c r="B21" s="11" t="s">
        <v>39</v>
      </c>
      <c r="C21" s="11" t="s">
        <v>158</v>
      </c>
      <c r="D21" s="11">
        <v>1</v>
      </c>
      <c r="E21" s="33" t="s">
        <v>5193</v>
      </c>
      <c r="F21" s="30" t="s">
        <v>161</v>
      </c>
      <c r="G21" s="11" t="s">
        <v>114</v>
      </c>
      <c r="H21" s="11" t="s">
        <v>43</v>
      </c>
      <c r="I21" s="11" t="s">
        <v>22</v>
      </c>
      <c r="J21" s="23">
        <v>937749137</v>
      </c>
      <c r="K21" s="23">
        <v>834924109</v>
      </c>
      <c r="L21" s="23"/>
      <c r="M21" s="23">
        <f t="shared" si="0"/>
        <v>1772673246</v>
      </c>
      <c r="N21" s="30"/>
      <c r="O21" s="11"/>
      <c r="P21" s="11" t="s">
        <v>118</v>
      </c>
    </row>
    <row r="22" spans="1:16" ht="18" customHeight="1" x14ac:dyDescent="0.15">
      <c r="A22" s="11">
        <v>17</v>
      </c>
      <c r="B22" s="11" t="s">
        <v>39</v>
      </c>
      <c r="C22" s="11" t="s">
        <v>158</v>
      </c>
      <c r="D22" s="11">
        <v>1</v>
      </c>
      <c r="E22" s="33" t="s">
        <v>5193</v>
      </c>
      <c r="F22" s="30" t="s">
        <v>162</v>
      </c>
      <c r="G22" s="11" t="s">
        <v>114</v>
      </c>
      <c r="H22" s="11" t="s">
        <v>43</v>
      </c>
      <c r="I22" s="11" t="s">
        <v>22</v>
      </c>
      <c r="J22" s="23">
        <v>460458653</v>
      </c>
      <c r="K22" s="23">
        <v>412521969</v>
      </c>
      <c r="L22" s="23">
        <v>3149672</v>
      </c>
      <c r="M22" s="23">
        <f t="shared" si="0"/>
        <v>876130294</v>
      </c>
      <c r="N22" s="30"/>
      <c r="O22" s="11"/>
      <c r="P22" s="11"/>
    </row>
    <row r="23" spans="1:16" ht="18" customHeight="1" x14ac:dyDescent="0.15">
      <c r="A23" s="11">
        <v>18</v>
      </c>
      <c r="B23" s="11" t="s">
        <v>39</v>
      </c>
      <c r="C23" s="11" t="s">
        <v>158</v>
      </c>
      <c r="D23" s="11">
        <v>1</v>
      </c>
      <c r="E23" s="33" t="s">
        <v>5193</v>
      </c>
      <c r="F23" s="30" t="s">
        <v>164</v>
      </c>
      <c r="G23" s="11" t="s">
        <v>114</v>
      </c>
      <c r="H23" s="11" t="s">
        <v>43</v>
      </c>
      <c r="I23" s="11" t="s">
        <v>22</v>
      </c>
      <c r="J23" s="23">
        <v>322777051</v>
      </c>
      <c r="K23" s="23">
        <v>279710587</v>
      </c>
      <c r="L23" s="23">
        <v>16942829</v>
      </c>
      <c r="M23" s="23">
        <f t="shared" si="0"/>
        <v>619430467</v>
      </c>
      <c r="N23" s="30"/>
      <c r="O23" s="11" t="s">
        <v>44</v>
      </c>
      <c r="P23" s="11"/>
    </row>
    <row r="24" spans="1:16" ht="18" customHeight="1" x14ac:dyDescent="0.15">
      <c r="A24" s="11">
        <v>19</v>
      </c>
      <c r="B24" s="11" t="s">
        <v>39</v>
      </c>
      <c r="C24" s="11" t="s">
        <v>165</v>
      </c>
      <c r="D24" s="11">
        <v>1</v>
      </c>
      <c r="E24" s="33" t="s">
        <v>5193</v>
      </c>
      <c r="F24" s="30" t="s">
        <v>166</v>
      </c>
      <c r="G24" s="11" t="s">
        <v>114</v>
      </c>
      <c r="H24" s="11" t="s">
        <v>43</v>
      </c>
      <c r="I24" s="11" t="s">
        <v>22</v>
      </c>
      <c r="J24" s="23">
        <v>107761982</v>
      </c>
      <c r="K24" s="23">
        <v>0</v>
      </c>
      <c r="L24" s="23">
        <v>0</v>
      </c>
      <c r="M24" s="23">
        <f t="shared" si="0"/>
        <v>107761982</v>
      </c>
      <c r="N24" s="30"/>
      <c r="O24" s="11"/>
      <c r="P24" s="11"/>
    </row>
    <row r="25" spans="1:16" ht="18" customHeight="1" x14ac:dyDescent="0.15">
      <c r="A25" s="11">
        <v>20</v>
      </c>
      <c r="B25" s="11" t="s">
        <v>39</v>
      </c>
      <c r="C25" s="11" t="s">
        <v>167</v>
      </c>
      <c r="D25" s="11">
        <v>1</v>
      </c>
      <c r="E25" s="33" t="s">
        <v>5193</v>
      </c>
      <c r="F25" s="30" t="s">
        <v>168</v>
      </c>
      <c r="G25" s="11" t="s">
        <v>114</v>
      </c>
      <c r="H25" s="11" t="s">
        <v>43</v>
      </c>
      <c r="I25" s="11" t="s">
        <v>22</v>
      </c>
      <c r="J25" s="23">
        <v>300000000</v>
      </c>
      <c r="K25" s="23">
        <v>0</v>
      </c>
      <c r="L25" s="23">
        <v>0</v>
      </c>
      <c r="M25" s="23">
        <f t="shared" si="0"/>
        <v>300000000</v>
      </c>
      <c r="N25" s="30"/>
      <c r="O25" s="11"/>
      <c r="P25" s="11"/>
    </row>
    <row r="26" spans="1:16" ht="18" customHeight="1" x14ac:dyDescent="0.15">
      <c r="A26" s="11">
        <v>21</v>
      </c>
      <c r="B26" s="11" t="s">
        <v>39</v>
      </c>
      <c r="C26" s="11" t="s">
        <v>167</v>
      </c>
      <c r="D26" s="11">
        <v>1</v>
      </c>
      <c r="E26" s="33" t="s">
        <v>5193</v>
      </c>
      <c r="F26" s="30" t="s">
        <v>169</v>
      </c>
      <c r="G26" s="11" t="s">
        <v>114</v>
      </c>
      <c r="H26" s="11" t="s">
        <v>43</v>
      </c>
      <c r="I26" s="11" t="s">
        <v>22</v>
      </c>
      <c r="J26" s="23">
        <v>107023889</v>
      </c>
      <c r="K26" s="23">
        <v>0</v>
      </c>
      <c r="L26" s="23">
        <v>0</v>
      </c>
      <c r="M26" s="23">
        <f t="shared" si="0"/>
        <v>107023889</v>
      </c>
      <c r="N26" s="30"/>
      <c r="O26" s="11"/>
      <c r="P26" s="11"/>
    </row>
    <row r="27" spans="1:16" ht="18" customHeight="1" x14ac:dyDescent="0.15">
      <c r="A27" s="11">
        <v>22</v>
      </c>
      <c r="B27" s="11" t="s">
        <v>39</v>
      </c>
      <c r="C27" s="11" t="s">
        <v>167</v>
      </c>
      <c r="D27" s="11">
        <v>1</v>
      </c>
      <c r="E27" s="33" t="s">
        <v>5193</v>
      </c>
      <c r="F27" s="30" t="s">
        <v>170</v>
      </c>
      <c r="G27" s="11" t="s">
        <v>114</v>
      </c>
      <c r="H27" s="11" t="s">
        <v>43</v>
      </c>
      <c r="I27" s="11" t="s">
        <v>22</v>
      </c>
      <c r="J27" s="23">
        <v>201025432</v>
      </c>
      <c r="K27" s="23">
        <v>0</v>
      </c>
      <c r="L27" s="23">
        <v>0</v>
      </c>
      <c r="M27" s="23">
        <f t="shared" si="0"/>
        <v>201025432</v>
      </c>
      <c r="N27" s="30"/>
      <c r="O27" s="11"/>
      <c r="P27" s="11"/>
    </row>
    <row r="28" spans="1:16" ht="18" customHeight="1" x14ac:dyDescent="0.15">
      <c r="A28" s="11">
        <v>23</v>
      </c>
      <c r="B28" s="11" t="s">
        <v>39</v>
      </c>
      <c r="C28" s="11" t="s">
        <v>167</v>
      </c>
      <c r="D28" s="11">
        <v>1</v>
      </c>
      <c r="E28" s="33" t="s">
        <v>5193</v>
      </c>
      <c r="F28" s="30" t="s">
        <v>171</v>
      </c>
      <c r="G28" s="11" t="s">
        <v>114</v>
      </c>
      <c r="H28" s="11" t="s">
        <v>43</v>
      </c>
      <c r="I28" s="11" t="s">
        <v>22</v>
      </c>
      <c r="J28" s="23">
        <v>162540804</v>
      </c>
      <c r="K28" s="23">
        <v>0</v>
      </c>
      <c r="L28" s="23">
        <v>0</v>
      </c>
      <c r="M28" s="23">
        <f t="shared" si="0"/>
        <v>162540804</v>
      </c>
      <c r="N28" s="30"/>
      <c r="O28" s="11"/>
      <c r="P28" s="11"/>
    </row>
    <row r="29" spans="1:16" ht="18" customHeight="1" x14ac:dyDescent="0.15">
      <c r="A29" s="11">
        <v>24</v>
      </c>
      <c r="B29" s="11" t="s">
        <v>39</v>
      </c>
      <c r="C29" s="11" t="s">
        <v>167</v>
      </c>
      <c r="D29" s="11">
        <v>1</v>
      </c>
      <c r="E29" s="33" t="s">
        <v>5193</v>
      </c>
      <c r="F29" s="30" t="s">
        <v>172</v>
      </c>
      <c r="G29" s="11" t="s">
        <v>114</v>
      </c>
      <c r="H29" s="11" t="s">
        <v>43</v>
      </c>
      <c r="I29" s="11" t="s">
        <v>22</v>
      </c>
      <c r="J29" s="23">
        <v>260252030</v>
      </c>
      <c r="K29" s="23">
        <v>0</v>
      </c>
      <c r="L29" s="23">
        <v>0</v>
      </c>
      <c r="M29" s="23">
        <f t="shared" si="0"/>
        <v>260252030</v>
      </c>
      <c r="N29" s="30"/>
      <c r="O29" s="11"/>
      <c r="P29" s="11"/>
    </row>
    <row r="30" spans="1:16" ht="18" customHeight="1" x14ac:dyDescent="0.15">
      <c r="A30" s="11">
        <v>25</v>
      </c>
      <c r="B30" s="11" t="s">
        <v>39</v>
      </c>
      <c r="C30" s="11" t="s">
        <v>167</v>
      </c>
      <c r="D30" s="11">
        <v>1</v>
      </c>
      <c r="E30" s="33" t="s">
        <v>5193</v>
      </c>
      <c r="F30" s="30" t="s">
        <v>173</v>
      </c>
      <c r="G30" s="11" t="s">
        <v>114</v>
      </c>
      <c r="H30" s="11" t="s">
        <v>43</v>
      </c>
      <c r="I30" s="11" t="s">
        <v>22</v>
      </c>
      <c r="J30" s="23">
        <v>99961119</v>
      </c>
      <c r="K30" s="23">
        <v>0</v>
      </c>
      <c r="L30" s="23">
        <v>0</v>
      </c>
      <c r="M30" s="23">
        <f t="shared" si="0"/>
        <v>99961119</v>
      </c>
      <c r="N30" s="30"/>
      <c r="O30" s="11"/>
      <c r="P30" s="11"/>
    </row>
    <row r="31" spans="1:16" ht="18" customHeight="1" x14ac:dyDescent="0.15">
      <c r="A31" s="11">
        <v>26</v>
      </c>
      <c r="B31" s="11" t="s">
        <v>39</v>
      </c>
      <c r="C31" s="11" t="s">
        <v>167</v>
      </c>
      <c r="D31" s="11">
        <v>1</v>
      </c>
      <c r="E31" s="33" t="s">
        <v>5193</v>
      </c>
      <c r="F31" s="30" t="s">
        <v>174</v>
      </c>
      <c r="G31" s="11" t="s">
        <v>114</v>
      </c>
      <c r="H31" s="11" t="s">
        <v>43</v>
      </c>
      <c r="I31" s="11" t="s">
        <v>22</v>
      </c>
      <c r="J31" s="23">
        <v>282952585</v>
      </c>
      <c r="K31" s="23">
        <v>0</v>
      </c>
      <c r="L31" s="23">
        <v>0</v>
      </c>
      <c r="M31" s="23">
        <f t="shared" si="0"/>
        <v>282952585</v>
      </c>
      <c r="N31" s="30"/>
      <c r="O31" s="11"/>
      <c r="P31" s="11"/>
    </row>
    <row r="32" spans="1:16" ht="18" customHeight="1" x14ac:dyDescent="0.15">
      <c r="A32" s="11">
        <v>27</v>
      </c>
      <c r="B32" s="11" t="s">
        <v>39</v>
      </c>
      <c r="C32" s="11" t="s">
        <v>167</v>
      </c>
      <c r="D32" s="11">
        <v>1</v>
      </c>
      <c r="E32" s="33" t="s">
        <v>5193</v>
      </c>
      <c r="F32" s="30" t="s">
        <v>175</v>
      </c>
      <c r="G32" s="11" t="s">
        <v>114</v>
      </c>
      <c r="H32" s="11" t="s">
        <v>43</v>
      </c>
      <c r="I32" s="11" t="s">
        <v>22</v>
      </c>
      <c r="J32" s="23">
        <v>153913471</v>
      </c>
      <c r="K32" s="23">
        <v>0</v>
      </c>
      <c r="L32" s="23">
        <v>0</v>
      </c>
      <c r="M32" s="23">
        <f t="shared" si="0"/>
        <v>153913471</v>
      </c>
      <c r="N32" s="30"/>
      <c r="O32" s="11"/>
      <c r="P32" s="11"/>
    </row>
    <row r="33" spans="1:16" ht="18" customHeight="1" x14ac:dyDescent="0.15">
      <c r="A33" s="11">
        <v>28</v>
      </c>
      <c r="B33" s="11" t="s">
        <v>39</v>
      </c>
      <c r="C33" s="11" t="s">
        <v>167</v>
      </c>
      <c r="D33" s="11">
        <v>1</v>
      </c>
      <c r="E33" s="33" t="s">
        <v>5193</v>
      </c>
      <c r="F33" s="30" t="s">
        <v>176</v>
      </c>
      <c r="G33" s="11" t="s">
        <v>114</v>
      </c>
      <c r="H33" s="11" t="s">
        <v>43</v>
      </c>
      <c r="I33" s="11" t="s">
        <v>22</v>
      </c>
      <c r="J33" s="23">
        <v>202439377</v>
      </c>
      <c r="K33" s="23">
        <v>0</v>
      </c>
      <c r="L33" s="23">
        <v>0</v>
      </c>
      <c r="M33" s="23">
        <f t="shared" si="0"/>
        <v>202439377</v>
      </c>
      <c r="N33" s="30"/>
      <c r="O33" s="11"/>
      <c r="P33" s="11"/>
    </row>
    <row r="34" spans="1:16" ht="18" customHeight="1" x14ac:dyDescent="0.15">
      <c r="A34" s="11">
        <v>29</v>
      </c>
      <c r="B34" s="11" t="s">
        <v>39</v>
      </c>
      <c r="C34" s="11" t="s">
        <v>167</v>
      </c>
      <c r="D34" s="11">
        <v>1</v>
      </c>
      <c r="E34" s="33" t="s">
        <v>5193</v>
      </c>
      <c r="F34" s="30" t="s">
        <v>177</v>
      </c>
      <c r="G34" s="11" t="s">
        <v>114</v>
      </c>
      <c r="H34" s="11" t="s">
        <v>43</v>
      </c>
      <c r="I34" s="11" t="s">
        <v>22</v>
      </c>
      <c r="J34" s="23">
        <v>125406057</v>
      </c>
      <c r="K34" s="23">
        <v>0</v>
      </c>
      <c r="L34" s="23">
        <v>0</v>
      </c>
      <c r="M34" s="23">
        <f t="shared" si="0"/>
        <v>125406057</v>
      </c>
      <c r="N34" s="30"/>
      <c r="O34" s="11"/>
      <c r="P34" s="11"/>
    </row>
    <row r="35" spans="1:16" ht="18" customHeight="1" x14ac:dyDescent="0.15">
      <c r="A35" s="11">
        <v>30</v>
      </c>
      <c r="B35" s="11" t="s">
        <v>39</v>
      </c>
      <c r="C35" s="11" t="s">
        <v>167</v>
      </c>
      <c r="D35" s="11">
        <v>1</v>
      </c>
      <c r="E35" s="33" t="s">
        <v>5193</v>
      </c>
      <c r="F35" s="30" t="s">
        <v>178</v>
      </c>
      <c r="G35" s="11" t="s">
        <v>114</v>
      </c>
      <c r="H35" s="11" t="s">
        <v>43</v>
      </c>
      <c r="I35" s="11" t="s">
        <v>22</v>
      </c>
      <c r="J35" s="23">
        <v>92715136</v>
      </c>
      <c r="K35" s="23">
        <v>0</v>
      </c>
      <c r="L35" s="23">
        <v>0</v>
      </c>
      <c r="M35" s="23">
        <f t="shared" si="0"/>
        <v>92715136</v>
      </c>
      <c r="N35" s="30"/>
      <c r="O35" s="11"/>
      <c r="P35" s="11"/>
    </row>
    <row r="36" spans="1:16" ht="18" customHeight="1" x14ac:dyDescent="0.15">
      <c r="A36" s="11">
        <v>31</v>
      </c>
      <c r="B36" s="11" t="s">
        <v>39</v>
      </c>
      <c r="C36" s="11" t="s">
        <v>167</v>
      </c>
      <c r="D36" s="11">
        <v>1</v>
      </c>
      <c r="E36" s="33" t="s">
        <v>5193</v>
      </c>
      <c r="F36" s="30" t="s">
        <v>179</v>
      </c>
      <c r="G36" s="11" t="s">
        <v>114</v>
      </c>
      <c r="H36" s="11" t="s">
        <v>43</v>
      </c>
      <c r="I36" s="11" t="s">
        <v>15</v>
      </c>
      <c r="J36" s="23">
        <v>40000000</v>
      </c>
      <c r="K36" s="23">
        <v>0</v>
      </c>
      <c r="L36" s="23">
        <v>0</v>
      </c>
      <c r="M36" s="23">
        <f t="shared" si="0"/>
        <v>40000000</v>
      </c>
      <c r="N36" s="30"/>
      <c r="O36" s="11"/>
      <c r="P36" s="11"/>
    </row>
    <row r="37" spans="1:16" ht="18" customHeight="1" x14ac:dyDescent="0.15">
      <c r="A37" s="11">
        <v>32</v>
      </c>
      <c r="B37" s="11" t="s">
        <v>39</v>
      </c>
      <c r="C37" s="11" t="s">
        <v>167</v>
      </c>
      <c r="D37" s="11">
        <v>1</v>
      </c>
      <c r="E37" s="33" t="s">
        <v>5193</v>
      </c>
      <c r="F37" s="30" t="s">
        <v>180</v>
      </c>
      <c r="G37" s="11" t="s">
        <v>52</v>
      </c>
      <c r="H37" s="11" t="s">
        <v>43</v>
      </c>
      <c r="I37" s="11" t="s">
        <v>15</v>
      </c>
      <c r="J37" s="23">
        <v>400000000</v>
      </c>
      <c r="K37" s="23">
        <v>0</v>
      </c>
      <c r="L37" s="23">
        <v>0</v>
      </c>
      <c r="M37" s="23">
        <f t="shared" si="0"/>
        <v>400000000</v>
      </c>
      <c r="N37" s="30"/>
      <c r="O37" s="11"/>
      <c r="P37" s="11"/>
    </row>
    <row r="38" spans="1:16" ht="18" customHeight="1" x14ac:dyDescent="0.15">
      <c r="A38" s="11">
        <v>33</v>
      </c>
      <c r="B38" s="11" t="s">
        <v>39</v>
      </c>
      <c r="C38" s="11" t="s">
        <v>167</v>
      </c>
      <c r="D38" s="11">
        <v>1</v>
      </c>
      <c r="E38" s="33" t="s">
        <v>5193</v>
      </c>
      <c r="F38" s="30" t="s">
        <v>181</v>
      </c>
      <c r="G38" s="11" t="s">
        <v>52</v>
      </c>
      <c r="H38" s="11" t="s">
        <v>43</v>
      </c>
      <c r="I38" s="11" t="s">
        <v>15</v>
      </c>
      <c r="J38" s="23">
        <v>100000000</v>
      </c>
      <c r="K38" s="23">
        <v>0</v>
      </c>
      <c r="L38" s="23">
        <v>0</v>
      </c>
      <c r="M38" s="23">
        <f t="shared" si="0"/>
        <v>100000000</v>
      </c>
      <c r="N38" s="30"/>
      <c r="O38" s="11"/>
      <c r="P38" s="11"/>
    </row>
    <row r="39" spans="1:16" ht="18" customHeight="1" x14ac:dyDescent="0.15">
      <c r="A39" s="11">
        <v>34</v>
      </c>
      <c r="B39" s="11" t="s">
        <v>39</v>
      </c>
      <c r="C39" s="11" t="s">
        <v>167</v>
      </c>
      <c r="D39" s="11">
        <v>1</v>
      </c>
      <c r="E39" s="33" t="s">
        <v>5193</v>
      </c>
      <c r="F39" s="30" t="s">
        <v>182</v>
      </c>
      <c r="G39" s="11" t="s">
        <v>52</v>
      </c>
      <c r="H39" s="11" t="s">
        <v>43</v>
      </c>
      <c r="I39" s="11" t="s">
        <v>22</v>
      </c>
      <c r="J39" s="23">
        <v>161898558</v>
      </c>
      <c r="K39" s="23">
        <v>0</v>
      </c>
      <c r="L39" s="23">
        <v>0</v>
      </c>
      <c r="M39" s="23">
        <f t="shared" si="0"/>
        <v>161898558</v>
      </c>
      <c r="N39" s="30"/>
      <c r="O39" s="11" t="s">
        <v>44</v>
      </c>
      <c r="P39" s="11"/>
    </row>
    <row r="40" spans="1:16" ht="18" customHeight="1" x14ac:dyDescent="0.15">
      <c r="A40" s="11">
        <v>35</v>
      </c>
      <c r="B40" s="11" t="s">
        <v>39</v>
      </c>
      <c r="C40" s="11" t="s">
        <v>167</v>
      </c>
      <c r="D40" s="11">
        <v>1</v>
      </c>
      <c r="E40" s="33" t="s">
        <v>5193</v>
      </c>
      <c r="F40" s="30" t="s">
        <v>183</v>
      </c>
      <c r="G40" s="11" t="s">
        <v>114</v>
      </c>
      <c r="H40" s="11" t="s">
        <v>43</v>
      </c>
      <c r="I40" s="11" t="s">
        <v>22</v>
      </c>
      <c r="J40" s="23">
        <v>300000000</v>
      </c>
      <c r="K40" s="23">
        <v>0</v>
      </c>
      <c r="L40" s="23">
        <v>0</v>
      </c>
      <c r="M40" s="23">
        <f t="shared" si="0"/>
        <v>300000000</v>
      </c>
      <c r="N40" s="30"/>
      <c r="O40" s="11"/>
      <c r="P40" s="11"/>
    </row>
    <row r="41" spans="1:16" ht="18" customHeight="1" x14ac:dyDescent="0.15">
      <c r="A41" s="11">
        <v>36</v>
      </c>
      <c r="B41" s="11" t="s">
        <v>39</v>
      </c>
      <c r="C41" s="11" t="s">
        <v>167</v>
      </c>
      <c r="D41" s="11">
        <v>1</v>
      </c>
      <c r="E41" s="33" t="s">
        <v>5193</v>
      </c>
      <c r="F41" s="30" t="s">
        <v>184</v>
      </c>
      <c r="G41" s="11" t="s">
        <v>114</v>
      </c>
      <c r="H41" s="11" t="s">
        <v>43</v>
      </c>
      <c r="I41" s="11" t="s">
        <v>22</v>
      </c>
      <c r="J41" s="23">
        <v>300000000</v>
      </c>
      <c r="K41" s="23">
        <v>0</v>
      </c>
      <c r="L41" s="23">
        <v>0</v>
      </c>
      <c r="M41" s="23">
        <f t="shared" si="0"/>
        <v>300000000</v>
      </c>
      <c r="N41" s="30"/>
      <c r="O41" s="11"/>
      <c r="P41" s="11"/>
    </row>
    <row r="42" spans="1:16" ht="18" customHeight="1" x14ac:dyDescent="0.15">
      <c r="A42" s="11">
        <v>37</v>
      </c>
      <c r="B42" s="11" t="s">
        <v>39</v>
      </c>
      <c r="C42" s="11" t="s">
        <v>167</v>
      </c>
      <c r="D42" s="11">
        <v>1</v>
      </c>
      <c r="E42" s="33" t="s">
        <v>5193</v>
      </c>
      <c r="F42" s="30" t="s">
        <v>188</v>
      </c>
      <c r="G42" s="11" t="s">
        <v>114</v>
      </c>
      <c r="H42" s="11" t="s">
        <v>43</v>
      </c>
      <c r="I42" s="11" t="s">
        <v>22</v>
      </c>
      <c r="J42" s="23">
        <v>300000000</v>
      </c>
      <c r="K42" s="23">
        <v>0</v>
      </c>
      <c r="L42" s="23">
        <v>0</v>
      </c>
      <c r="M42" s="23">
        <f t="shared" si="0"/>
        <v>300000000</v>
      </c>
      <c r="N42" s="30"/>
      <c r="O42" s="11"/>
      <c r="P42" s="11"/>
    </row>
    <row r="43" spans="1:16" ht="18" customHeight="1" x14ac:dyDescent="0.15">
      <c r="A43" s="11">
        <v>38</v>
      </c>
      <c r="B43" s="11" t="s">
        <v>292</v>
      </c>
      <c r="C43" s="11" t="s">
        <v>122</v>
      </c>
      <c r="D43" s="11">
        <v>1</v>
      </c>
      <c r="E43" s="33" t="s">
        <v>5193</v>
      </c>
      <c r="F43" s="30" t="s">
        <v>293</v>
      </c>
      <c r="G43" s="11" t="s">
        <v>73</v>
      </c>
      <c r="H43" s="11" t="s">
        <v>294</v>
      </c>
      <c r="I43" s="11" t="s">
        <v>16</v>
      </c>
      <c r="J43" s="23">
        <v>486197000</v>
      </c>
      <c r="K43" s="23">
        <v>499876042</v>
      </c>
      <c r="L43" s="23">
        <v>0</v>
      </c>
      <c r="M43" s="23">
        <f t="shared" si="0"/>
        <v>986073042</v>
      </c>
      <c r="N43" s="30" t="s">
        <v>74</v>
      </c>
      <c r="O43" s="11"/>
      <c r="P43" s="11"/>
    </row>
    <row r="44" spans="1:16" ht="18" customHeight="1" x14ac:dyDescent="0.15">
      <c r="A44" s="11">
        <v>39</v>
      </c>
      <c r="B44" s="11" t="s">
        <v>292</v>
      </c>
      <c r="C44" s="11" t="s">
        <v>122</v>
      </c>
      <c r="D44" s="11">
        <v>1</v>
      </c>
      <c r="E44" s="33" t="s">
        <v>5193</v>
      </c>
      <c r="F44" s="30" t="s">
        <v>302</v>
      </c>
      <c r="G44" s="11" t="s">
        <v>73</v>
      </c>
      <c r="H44" s="11" t="s">
        <v>294</v>
      </c>
      <c r="I44" s="11" t="s">
        <v>22</v>
      </c>
      <c r="J44" s="23">
        <v>220000000</v>
      </c>
      <c r="K44" s="23">
        <v>11000000</v>
      </c>
      <c r="L44" s="23">
        <v>0</v>
      </c>
      <c r="M44" s="23">
        <f t="shared" si="0"/>
        <v>231000000</v>
      </c>
      <c r="N44" s="30"/>
      <c r="O44" s="11"/>
      <c r="P44" s="11"/>
    </row>
    <row r="45" spans="1:16" ht="18" customHeight="1" x14ac:dyDescent="0.15">
      <c r="A45" s="11">
        <v>40</v>
      </c>
      <c r="B45" s="11" t="s">
        <v>292</v>
      </c>
      <c r="C45" s="11" t="s">
        <v>40</v>
      </c>
      <c r="D45" s="11">
        <v>1</v>
      </c>
      <c r="E45" s="33" t="s">
        <v>5193</v>
      </c>
      <c r="F45" s="30" t="s">
        <v>308</v>
      </c>
      <c r="G45" s="11" t="s">
        <v>46</v>
      </c>
      <c r="H45" s="11" t="s">
        <v>294</v>
      </c>
      <c r="I45" s="11" t="s">
        <v>22</v>
      </c>
      <c r="J45" s="23">
        <v>260000000</v>
      </c>
      <c r="K45" s="23">
        <v>0</v>
      </c>
      <c r="L45" s="23">
        <v>0</v>
      </c>
      <c r="M45" s="23">
        <f t="shared" si="0"/>
        <v>260000000</v>
      </c>
      <c r="N45" s="30"/>
      <c r="O45" s="11" t="s">
        <v>44</v>
      </c>
      <c r="P45" s="11"/>
    </row>
    <row r="46" spans="1:16" ht="18" customHeight="1" x14ac:dyDescent="0.15">
      <c r="A46" s="11">
        <v>41</v>
      </c>
      <c r="B46" s="11" t="s">
        <v>292</v>
      </c>
      <c r="C46" s="11" t="s">
        <v>40</v>
      </c>
      <c r="D46" s="11">
        <v>1</v>
      </c>
      <c r="E46" s="33" t="s">
        <v>5193</v>
      </c>
      <c r="F46" s="30" t="s">
        <v>312</v>
      </c>
      <c r="G46" s="11" t="s">
        <v>46</v>
      </c>
      <c r="H46" s="11" t="s">
        <v>294</v>
      </c>
      <c r="I46" s="11" t="s">
        <v>22</v>
      </c>
      <c r="J46" s="23">
        <v>85000000</v>
      </c>
      <c r="K46" s="23">
        <v>0</v>
      </c>
      <c r="L46" s="23">
        <v>0</v>
      </c>
      <c r="M46" s="23">
        <f t="shared" si="0"/>
        <v>85000000</v>
      </c>
      <c r="N46" s="30"/>
      <c r="O46" s="11" t="s">
        <v>44</v>
      </c>
      <c r="P46" s="11"/>
    </row>
    <row r="47" spans="1:16" ht="18" customHeight="1" x14ac:dyDescent="0.15">
      <c r="A47" s="11">
        <v>42</v>
      </c>
      <c r="B47" s="11" t="s">
        <v>292</v>
      </c>
      <c r="C47" s="11" t="s">
        <v>328</v>
      </c>
      <c r="D47" s="11">
        <v>1</v>
      </c>
      <c r="E47" s="33" t="s">
        <v>5193</v>
      </c>
      <c r="F47" s="30" t="s">
        <v>329</v>
      </c>
      <c r="G47" s="11" t="s">
        <v>114</v>
      </c>
      <c r="H47" s="11" t="s">
        <v>294</v>
      </c>
      <c r="I47" s="11" t="s">
        <v>22</v>
      </c>
      <c r="J47" s="23">
        <v>900000000</v>
      </c>
      <c r="K47" s="23"/>
      <c r="L47" s="23"/>
      <c r="M47" s="23">
        <f t="shared" si="0"/>
        <v>900000000</v>
      </c>
      <c r="N47" s="30"/>
      <c r="O47" s="11"/>
      <c r="P47" s="11"/>
    </row>
    <row r="48" spans="1:16" ht="18" customHeight="1" x14ac:dyDescent="0.15">
      <c r="A48" s="11">
        <v>43</v>
      </c>
      <c r="B48" s="11" t="s">
        <v>292</v>
      </c>
      <c r="C48" s="11" t="s">
        <v>328</v>
      </c>
      <c r="D48" s="11">
        <v>1</v>
      </c>
      <c r="E48" s="33" t="s">
        <v>5193</v>
      </c>
      <c r="F48" s="30" t="s">
        <v>331</v>
      </c>
      <c r="G48" s="11" t="s">
        <v>114</v>
      </c>
      <c r="H48" s="11" t="s">
        <v>294</v>
      </c>
      <c r="I48" s="11" t="s">
        <v>22</v>
      </c>
      <c r="J48" s="23">
        <v>110479845</v>
      </c>
      <c r="K48" s="23">
        <v>44120633</v>
      </c>
      <c r="L48" s="23">
        <v>0</v>
      </c>
      <c r="M48" s="23">
        <f t="shared" si="0"/>
        <v>154600478</v>
      </c>
      <c r="N48" s="30"/>
      <c r="O48" s="11"/>
      <c r="P48" s="11"/>
    </row>
    <row r="49" spans="1:16" ht="18" customHeight="1" x14ac:dyDescent="0.15">
      <c r="A49" s="11">
        <v>44</v>
      </c>
      <c r="B49" s="11" t="s">
        <v>292</v>
      </c>
      <c r="C49" s="11" t="s">
        <v>349</v>
      </c>
      <c r="D49" s="11">
        <v>1</v>
      </c>
      <c r="E49" s="33" t="s">
        <v>5193</v>
      </c>
      <c r="F49" s="30" t="s">
        <v>350</v>
      </c>
      <c r="G49" s="11" t="s">
        <v>114</v>
      </c>
      <c r="H49" s="11" t="s">
        <v>294</v>
      </c>
      <c r="I49" s="11" t="s">
        <v>22</v>
      </c>
      <c r="J49" s="23">
        <v>401385051</v>
      </c>
      <c r="K49" s="23">
        <v>190269893</v>
      </c>
      <c r="L49" s="23"/>
      <c r="M49" s="23">
        <f t="shared" si="0"/>
        <v>591654944</v>
      </c>
      <c r="N49" s="30"/>
      <c r="O49" s="11"/>
      <c r="P49" s="11"/>
    </row>
    <row r="50" spans="1:16" ht="18" customHeight="1" x14ac:dyDescent="0.15">
      <c r="A50" s="11">
        <v>45</v>
      </c>
      <c r="B50" s="11" t="s">
        <v>292</v>
      </c>
      <c r="C50" s="11" t="s">
        <v>349</v>
      </c>
      <c r="D50" s="11">
        <v>1</v>
      </c>
      <c r="E50" s="33" t="s">
        <v>5193</v>
      </c>
      <c r="F50" s="30" t="s">
        <v>351</v>
      </c>
      <c r="G50" s="11" t="s">
        <v>114</v>
      </c>
      <c r="H50" s="11" t="s">
        <v>294</v>
      </c>
      <c r="I50" s="11" t="s">
        <v>22</v>
      </c>
      <c r="J50" s="23">
        <v>257886518</v>
      </c>
      <c r="K50" s="23">
        <v>163711286</v>
      </c>
      <c r="L50" s="23"/>
      <c r="M50" s="23">
        <f t="shared" si="0"/>
        <v>421597804</v>
      </c>
      <c r="N50" s="30"/>
      <c r="O50" s="11"/>
      <c r="P50" s="11"/>
    </row>
    <row r="51" spans="1:16" ht="18" customHeight="1" x14ac:dyDescent="0.15">
      <c r="A51" s="11">
        <v>46</v>
      </c>
      <c r="B51" s="11" t="s">
        <v>292</v>
      </c>
      <c r="C51" s="11" t="s">
        <v>349</v>
      </c>
      <c r="D51" s="11">
        <v>1</v>
      </c>
      <c r="E51" s="33" t="s">
        <v>5193</v>
      </c>
      <c r="F51" s="30" t="s">
        <v>352</v>
      </c>
      <c r="G51" s="11" t="s">
        <v>114</v>
      </c>
      <c r="H51" s="11" t="s">
        <v>294</v>
      </c>
      <c r="I51" s="11" t="s">
        <v>22</v>
      </c>
      <c r="J51" s="23">
        <v>279519383</v>
      </c>
      <c r="K51" s="23">
        <v>116137305</v>
      </c>
      <c r="L51" s="23">
        <v>4091949</v>
      </c>
      <c r="M51" s="23">
        <f t="shared" si="0"/>
        <v>399748637</v>
      </c>
      <c r="N51" s="30"/>
      <c r="O51" s="11"/>
      <c r="P51" s="11"/>
    </row>
    <row r="52" spans="1:16" ht="18" customHeight="1" x14ac:dyDescent="0.15">
      <c r="A52" s="11">
        <v>47</v>
      </c>
      <c r="B52" s="11" t="s">
        <v>292</v>
      </c>
      <c r="C52" s="11" t="s">
        <v>349</v>
      </c>
      <c r="D52" s="11">
        <v>1</v>
      </c>
      <c r="E52" s="33" t="s">
        <v>5193</v>
      </c>
      <c r="F52" s="30" t="s">
        <v>353</v>
      </c>
      <c r="G52" s="11" t="s">
        <v>114</v>
      </c>
      <c r="H52" s="11" t="s">
        <v>294</v>
      </c>
      <c r="I52" s="11" t="s">
        <v>22</v>
      </c>
      <c r="J52" s="23">
        <v>390000000</v>
      </c>
      <c r="K52" s="23">
        <v>300000000</v>
      </c>
      <c r="L52" s="23"/>
      <c r="M52" s="23">
        <f t="shared" si="0"/>
        <v>690000000</v>
      </c>
      <c r="N52" s="30"/>
      <c r="O52" s="11"/>
      <c r="P52" s="11"/>
    </row>
    <row r="53" spans="1:16" ht="18" customHeight="1" x14ac:dyDescent="0.15">
      <c r="A53" s="11">
        <v>48</v>
      </c>
      <c r="B53" s="11" t="s">
        <v>292</v>
      </c>
      <c r="C53" s="11" t="s">
        <v>354</v>
      </c>
      <c r="D53" s="11">
        <v>1</v>
      </c>
      <c r="E53" s="33" t="s">
        <v>5193</v>
      </c>
      <c r="F53" s="30" t="s">
        <v>355</v>
      </c>
      <c r="G53" s="11" t="s">
        <v>114</v>
      </c>
      <c r="H53" s="11" t="s">
        <v>294</v>
      </c>
      <c r="I53" s="11" t="s">
        <v>15</v>
      </c>
      <c r="J53" s="23">
        <v>847000000</v>
      </c>
      <c r="K53" s="23">
        <v>1150000000</v>
      </c>
      <c r="L53" s="23">
        <v>722000000</v>
      </c>
      <c r="M53" s="23">
        <f t="shared" si="0"/>
        <v>2719000000</v>
      </c>
      <c r="N53" s="30"/>
      <c r="O53" s="11"/>
      <c r="P53" s="11"/>
    </row>
    <row r="54" spans="1:16" ht="18" customHeight="1" x14ac:dyDescent="0.15">
      <c r="A54" s="11">
        <v>49</v>
      </c>
      <c r="B54" s="11" t="s">
        <v>292</v>
      </c>
      <c r="C54" s="11" t="s">
        <v>354</v>
      </c>
      <c r="D54" s="11">
        <v>1</v>
      </c>
      <c r="E54" s="33" t="s">
        <v>5193</v>
      </c>
      <c r="F54" s="30" t="s">
        <v>356</v>
      </c>
      <c r="G54" s="11" t="s">
        <v>114</v>
      </c>
      <c r="H54" s="11" t="s">
        <v>294</v>
      </c>
      <c r="I54" s="11" t="s">
        <v>22</v>
      </c>
      <c r="J54" s="23">
        <v>2392967000</v>
      </c>
      <c r="K54" s="23">
        <v>1323883000</v>
      </c>
      <c r="L54" s="23">
        <v>0</v>
      </c>
      <c r="M54" s="23">
        <f t="shared" si="0"/>
        <v>3716850000</v>
      </c>
      <c r="N54" s="30"/>
      <c r="O54" s="11"/>
      <c r="P54" s="11"/>
    </row>
    <row r="55" spans="1:16" ht="18" customHeight="1" x14ac:dyDescent="0.15">
      <c r="A55" s="11">
        <v>50</v>
      </c>
      <c r="B55" s="11" t="s">
        <v>292</v>
      </c>
      <c r="C55" s="11" t="s">
        <v>354</v>
      </c>
      <c r="D55" s="11">
        <v>1</v>
      </c>
      <c r="E55" s="33" t="s">
        <v>5193</v>
      </c>
      <c r="F55" s="30" t="s">
        <v>357</v>
      </c>
      <c r="G55" s="11" t="s">
        <v>114</v>
      </c>
      <c r="H55" s="11" t="s">
        <v>294</v>
      </c>
      <c r="I55" s="11" t="s">
        <v>22</v>
      </c>
      <c r="J55" s="23">
        <v>1317335199</v>
      </c>
      <c r="K55" s="23">
        <v>722226349</v>
      </c>
      <c r="L55" s="23">
        <v>0</v>
      </c>
      <c r="M55" s="23">
        <f t="shared" si="0"/>
        <v>2039561548</v>
      </c>
      <c r="N55" s="30"/>
      <c r="O55" s="11"/>
      <c r="P55" s="11"/>
    </row>
    <row r="56" spans="1:16" ht="18" customHeight="1" x14ac:dyDescent="0.15">
      <c r="A56" s="11">
        <v>51</v>
      </c>
      <c r="B56" s="11" t="s">
        <v>292</v>
      </c>
      <c r="C56" s="11" t="s">
        <v>354</v>
      </c>
      <c r="D56" s="11">
        <v>1</v>
      </c>
      <c r="E56" s="33" t="s">
        <v>5193</v>
      </c>
      <c r="F56" s="30" t="s">
        <v>358</v>
      </c>
      <c r="G56" s="11" t="s">
        <v>114</v>
      </c>
      <c r="H56" s="11" t="s">
        <v>294</v>
      </c>
      <c r="I56" s="11" t="s">
        <v>22</v>
      </c>
      <c r="J56" s="23">
        <v>415791000</v>
      </c>
      <c r="K56" s="23">
        <v>1240798000</v>
      </c>
      <c r="L56" s="23">
        <v>0</v>
      </c>
      <c r="M56" s="23">
        <f t="shared" si="0"/>
        <v>1656589000</v>
      </c>
      <c r="N56" s="30"/>
      <c r="O56" s="11"/>
      <c r="P56" s="11"/>
    </row>
    <row r="57" spans="1:16" ht="18" customHeight="1" x14ac:dyDescent="0.15">
      <c r="A57" s="11">
        <v>52</v>
      </c>
      <c r="B57" s="11" t="s">
        <v>292</v>
      </c>
      <c r="C57" s="11" t="s">
        <v>354</v>
      </c>
      <c r="D57" s="11">
        <v>1</v>
      </c>
      <c r="E57" s="33" t="s">
        <v>5193</v>
      </c>
      <c r="F57" s="30" t="s">
        <v>359</v>
      </c>
      <c r="G57" s="11" t="s">
        <v>114</v>
      </c>
      <c r="H57" s="11" t="s">
        <v>294</v>
      </c>
      <c r="I57" s="11" t="s">
        <v>22</v>
      </c>
      <c r="J57" s="23">
        <v>144649000</v>
      </c>
      <c r="K57" s="23">
        <v>352139000</v>
      </c>
      <c r="L57" s="23">
        <v>0</v>
      </c>
      <c r="M57" s="23">
        <f t="shared" si="0"/>
        <v>496788000</v>
      </c>
      <c r="N57" s="30"/>
      <c r="O57" s="11"/>
      <c r="P57" s="11"/>
    </row>
    <row r="58" spans="1:16" ht="18" customHeight="1" x14ac:dyDescent="0.15">
      <c r="A58" s="11">
        <v>53</v>
      </c>
      <c r="B58" s="11" t="s">
        <v>292</v>
      </c>
      <c r="C58" s="11" t="s">
        <v>354</v>
      </c>
      <c r="D58" s="11">
        <v>1</v>
      </c>
      <c r="E58" s="33" t="s">
        <v>5193</v>
      </c>
      <c r="F58" s="30" t="s">
        <v>360</v>
      </c>
      <c r="G58" s="11" t="s">
        <v>114</v>
      </c>
      <c r="H58" s="11" t="s">
        <v>294</v>
      </c>
      <c r="I58" s="11" t="s">
        <v>22</v>
      </c>
      <c r="J58" s="23">
        <v>1070114887</v>
      </c>
      <c r="K58" s="23">
        <v>2658047605</v>
      </c>
      <c r="L58" s="23">
        <v>113090139</v>
      </c>
      <c r="M58" s="23">
        <f t="shared" si="0"/>
        <v>3841252631</v>
      </c>
      <c r="N58" s="30"/>
      <c r="O58" s="11"/>
      <c r="P58" s="11"/>
    </row>
    <row r="59" spans="1:16" ht="18" customHeight="1" x14ac:dyDescent="0.15">
      <c r="A59" s="11">
        <v>54</v>
      </c>
      <c r="B59" s="11" t="s">
        <v>292</v>
      </c>
      <c r="C59" s="11" t="s">
        <v>354</v>
      </c>
      <c r="D59" s="11">
        <v>1</v>
      </c>
      <c r="E59" s="33" t="s">
        <v>5193</v>
      </c>
      <c r="F59" s="30" t="s">
        <v>361</v>
      </c>
      <c r="G59" s="11" t="s">
        <v>114</v>
      </c>
      <c r="H59" s="11" t="s">
        <v>294</v>
      </c>
      <c r="I59" s="11" t="s">
        <v>16</v>
      </c>
      <c r="J59" s="23">
        <v>896583381</v>
      </c>
      <c r="K59" s="23">
        <v>419281718</v>
      </c>
      <c r="L59" s="23">
        <v>0</v>
      </c>
      <c r="M59" s="23">
        <f t="shared" si="0"/>
        <v>1315865099</v>
      </c>
      <c r="N59" s="30" t="s">
        <v>125</v>
      </c>
      <c r="O59" s="11"/>
      <c r="P59" s="11"/>
    </row>
    <row r="60" spans="1:16" ht="18" customHeight="1" x14ac:dyDescent="0.15">
      <c r="A60" s="11">
        <v>55</v>
      </c>
      <c r="B60" s="11" t="s">
        <v>292</v>
      </c>
      <c r="C60" s="11" t="s">
        <v>354</v>
      </c>
      <c r="D60" s="11">
        <v>1</v>
      </c>
      <c r="E60" s="33" t="s">
        <v>5193</v>
      </c>
      <c r="F60" s="30" t="s">
        <v>362</v>
      </c>
      <c r="G60" s="11" t="s">
        <v>114</v>
      </c>
      <c r="H60" s="11" t="s">
        <v>294</v>
      </c>
      <c r="I60" s="11" t="s">
        <v>22</v>
      </c>
      <c r="J60" s="23">
        <v>633708906</v>
      </c>
      <c r="K60" s="23">
        <v>1564433509</v>
      </c>
      <c r="L60" s="23">
        <v>0</v>
      </c>
      <c r="M60" s="23">
        <f t="shared" si="0"/>
        <v>2198142415</v>
      </c>
      <c r="N60" s="30"/>
      <c r="O60" s="11"/>
      <c r="P60" s="11"/>
    </row>
    <row r="61" spans="1:16" ht="18" customHeight="1" x14ac:dyDescent="0.15">
      <c r="A61" s="11">
        <v>56</v>
      </c>
      <c r="B61" s="11" t="s">
        <v>292</v>
      </c>
      <c r="C61" s="11" t="s">
        <v>391</v>
      </c>
      <c r="D61" s="11">
        <v>1</v>
      </c>
      <c r="E61" s="33" t="s">
        <v>5193</v>
      </c>
      <c r="F61" s="30" t="s">
        <v>392</v>
      </c>
      <c r="G61" s="11" t="s">
        <v>114</v>
      </c>
      <c r="H61" s="11" t="s">
        <v>294</v>
      </c>
      <c r="I61" s="11" t="s">
        <v>22</v>
      </c>
      <c r="J61" s="23">
        <v>647374000</v>
      </c>
      <c r="K61" s="23">
        <v>477988000</v>
      </c>
      <c r="L61" s="23"/>
      <c r="M61" s="23">
        <f t="shared" si="0"/>
        <v>1125362000</v>
      </c>
      <c r="N61" s="30"/>
      <c r="O61" s="11"/>
      <c r="P61" s="11"/>
    </row>
    <row r="62" spans="1:16" ht="18" customHeight="1" x14ac:dyDescent="0.15">
      <c r="A62" s="11">
        <v>57</v>
      </c>
      <c r="B62" s="11" t="s">
        <v>292</v>
      </c>
      <c r="C62" s="11" t="s">
        <v>394</v>
      </c>
      <c r="D62" s="11">
        <v>1</v>
      </c>
      <c r="E62" s="33" t="s">
        <v>5193</v>
      </c>
      <c r="F62" s="30" t="s">
        <v>395</v>
      </c>
      <c r="G62" s="11" t="s">
        <v>114</v>
      </c>
      <c r="H62" s="11" t="s">
        <v>294</v>
      </c>
      <c r="I62" s="11" t="s">
        <v>22</v>
      </c>
      <c r="J62" s="23">
        <v>350000000</v>
      </c>
      <c r="K62" s="23">
        <v>271000000</v>
      </c>
      <c r="L62" s="23">
        <v>101000000</v>
      </c>
      <c r="M62" s="23">
        <f t="shared" si="0"/>
        <v>722000000</v>
      </c>
      <c r="N62" s="30"/>
      <c r="O62" s="11"/>
      <c r="P62" s="11"/>
    </row>
    <row r="63" spans="1:16" ht="18" customHeight="1" x14ac:dyDescent="0.15">
      <c r="A63" s="11">
        <v>58</v>
      </c>
      <c r="B63" s="11" t="s">
        <v>292</v>
      </c>
      <c r="C63" s="11" t="s">
        <v>394</v>
      </c>
      <c r="D63" s="11">
        <v>1</v>
      </c>
      <c r="E63" s="33" t="s">
        <v>5193</v>
      </c>
      <c r="F63" s="30" t="s">
        <v>398</v>
      </c>
      <c r="G63" s="11" t="s">
        <v>114</v>
      </c>
      <c r="H63" s="11" t="s">
        <v>294</v>
      </c>
      <c r="I63" s="11" t="s">
        <v>22</v>
      </c>
      <c r="J63" s="23">
        <v>104752071</v>
      </c>
      <c r="K63" s="23">
        <v>47793195</v>
      </c>
      <c r="L63" s="23">
        <v>0</v>
      </c>
      <c r="M63" s="23">
        <f t="shared" si="0"/>
        <v>152545266</v>
      </c>
      <c r="N63" s="30"/>
      <c r="O63" s="11"/>
      <c r="P63" s="11"/>
    </row>
    <row r="64" spans="1:16" ht="18" customHeight="1" x14ac:dyDescent="0.15">
      <c r="A64" s="11">
        <v>59</v>
      </c>
      <c r="B64" s="11" t="s">
        <v>292</v>
      </c>
      <c r="C64" s="11" t="s">
        <v>394</v>
      </c>
      <c r="D64" s="11">
        <v>1</v>
      </c>
      <c r="E64" s="33" t="s">
        <v>5193</v>
      </c>
      <c r="F64" s="30" t="s">
        <v>400</v>
      </c>
      <c r="G64" s="11" t="s">
        <v>114</v>
      </c>
      <c r="H64" s="11" t="s">
        <v>294</v>
      </c>
      <c r="I64" s="11" t="s">
        <v>22</v>
      </c>
      <c r="J64" s="23">
        <v>202897221</v>
      </c>
      <c r="K64" s="23">
        <v>88294111</v>
      </c>
      <c r="L64" s="23"/>
      <c r="M64" s="23">
        <f t="shared" si="0"/>
        <v>291191332</v>
      </c>
      <c r="N64" s="30"/>
      <c r="O64" s="11"/>
      <c r="P64" s="11"/>
    </row>
    <row r="65" spans="1:16" ht="18" customHeight="1" x14ac:dyDescent="0.15">
      <c r="A65" s="11">
        <v>60</v>
      </c>
      <c r="B65" s="11" t="s">
        <v>292</v>
      </c>
      <c r="C65" s="11" t="s">
        <v>394</v>
      </c>
      <c r="D65" s="11">
        <v>1</v>
      </c>
      <c r="E65" s="33" t="s">
        <v>5193</v>
      </c>
      <c r="F65" s="30" t="s">
        <v>401</v>
      </c>
      <c r="G65" s="11" t="s">
        <v>114</v>
      </c>
      <c r="H65" s="11" t="s">
        <v>294</v>
      </c>
      <c r="I65" s="11" t="s">
        <v>22</v>
      </c>
      <c r="J65" s="23">
        <v>173879352</v>
      </c>
      <c r="K65" s="23">
        <v>45185081</v>
      </c>
      <c r="L65" s="23"/>
      <c r="M65" s="23">
        <f t="shared" si="0"/>
        <v>219064433</v>
      </c>
      <c r="N65" s="30"/>
      <c r="O65" s="11"/>
      <c r="P65" s="11"/>
    </row>
    <row r="66" spans="1:16" ht="18" customHeight="1" x14ac:dyDescent="0.15">
      <c r="A66" s="11">
        <v>61</v>
      </c>
      <c r="B66" s="11" t="s">
        <v>292</v>
      </c>
      <c r="C66" s="11" t="s">
        <v>462</v>
      </c>
      <c r="D66" s="11">
        <v>1</v>
      </c>
      <c r="E66" s="33" t="s">
        <v>5193</v>
      </c>
      <c r="F66" s="30" t="s">
        <v>467</v>
      </c>
      <c r="G66" s="11" t="s">
        <v>114</v>
      </c>
      <c r="H66" s="11" t="s">
        <v>294</v>
      </c>
      <c r="I66" s="11" t="s">
        <v>22</v>
      </c>
      <c r="J66" s="23">
        <v>943512137</v>
      </c>
      <c r="K66" s="23">
        <v>322840967</v>
      </c>
      <c r="L66" s="23"/>
      <c r="M66" s="23">
        <f t="shared" si="0"/>
        <v>1266353104</v>
      </c>
      <c r="N66" s="30"/>
      <c r="O66" s="11"/>
      <c r="P66" s="11"/>
    </row>
    <row r="67" spans="1:16" ht="18" customHeight="1" x14ac:dyDescent="0.15">
      <c r="A67" s="11">
        <v>62</v>
      </c>
      <c r="B67" s="11" t="s">
        <v>292</v>
      </c>
      <c r="C67" s="11" t="s">
        <v>462</v>
      </c>
      <c r="D67" s="11">
        <v>1</v>
      </c>
      <c r="E67" s="33" t="s">
        <v>5193</v>
      </c>
      <c r="F67" s="30" t="s">
        <v>469</v>
      </c>
      <c r="G67" s="11" t="s">
        <v>114</v>
      </c>
      <c r="H67" s="11" t="s">
        <v>294</v>
      </c>
      <c r="I67" s="11" t="s">
        <v>22</v>
      </c>
      <c r="J67" s="23">
        <v>119000000</v>
      </c>
      <c r="K67" s="23">
        <v>77587000</v>
      </c>
      <c r="L67" s="23">
        <v>0</v>
      </c>
      <c r="M67" s="23">
        <f t="shared" si="0"/>
        <v>196587000</v>
      </c>
      <c r="N67" s="30"/>
      <c r="O67" s="11"/>
      <c r="P67" s="11"/>
    </row>
    <row r="68" spans="1:16" ht="18" customHeight="1" x14ac:dyDescent="0.15">
      <c r="A68" s="11">
        <v>63</v>
      </c>
      <c r="B68" s="11" t="s">
        <v>292</v>
      </c>
      <c r="C68" s="11" t="s">
        <v>462</v>
      </c>
      <c r="D68" s="11">
        <v>1</v>
      </c>
      <c r="E68" s="33" t="s">
        <v>5193</v>
      </c>
      <c r="F68" s="30" t="s">
        <v>470</v>
      </c>
      <c r="G68" s="11" t="s">
        <v>114</v>
      </c>
      <c r="H68" s="11" t="s">
        <v>294</v>
      </c>
      <c r="I68" s="11" t="s">
        <v>22</v>
      </c>
      <c r="J68" s="23">
        <v>215000000</v>
      </c>
      <c r="K68" s="23">
        <v>84567000</v>
      </c>
      <c r="L68" s="23">
        <v>0</v>
      </c>
      <c r="M68" s="23">
        <f t="shared" si="0"/>
        <v>299567000</v>
      </c>
      <c r="N68" s="30"/>
      <c r="O68" s="11"/>
      <c r="P68" s="11"/>
    </row>
    <row r="69" spans="1:16" ht="18" customHeight="1" x14ac:dyDescent="0.15">
      <c r="A69" s="11">
        <v>64</v>
      </c>
      <c r="B69" s="11" t="s">
        <v>292</v>
      </c>
      <c r="C69" s="11" t="s">
        <v>462</v>
      </c>
      <c r="D69" s="11">
        <v>1</v>
      </c>
      <c r="E69" s="33" t="s">
        <v>5193</v>
      </c>
      <c r="F69" s="30" t="s">
        <v>471</v>
      </c>
      <c r="G69" s="11" t="s">
        <v>114</v>
      </c>
      <c r="H69" s="11" t="s">
        <v>294</v>
      </c>
      <c r="I69" s="11" t="s">
        <v>22</v>
      </c>
      <c r="J69" s="23">
        <v>211000000</v>
      </c>
      <c r="K69" s="23">
        <v>78480000</v>
      </c>
      <c r="L69" s="23">
        <v>0</v>
      </c>
      <c r="M69" s="23">
        <f t="shared" si="0"/>
        <v>289480000</v>
      </c>
      <c r="N69" s="30"/>
      <c r="O69" s="11"/>
      <c r="P69" s="11"/>
    </row>
    <row r="70" spans="1:16" ht="18" customHeight="1" x14ac:dyDescent="0.15">
      <c r="A70" s="11">
        <v>65</v>
      </c>
      <c r="B70" s="11" t="s">
        <v>292</v>
      </c>
      <c r="C70" s="11" t="s">
        <v>462</v>
      </c>
      <c r="D70" s="11">
        <v>1</v>
      </c>
      <c r="E70" s="33" t="s">
        <v>5193</v>
      </c>
      <c r="F70" s="30" t="s">
        <v>472</v>
      </c>
      <c r="G70" s="11" t="s">
        <v>114</v>
      </c>
      <c r="H70" s="11" t="s">
        <v>294</v>
      </c>
      <c r="I70" s="11" t="s">
        <v>22</v>
      </c>
      <c r="J70" s="23">
        <v>264000000</v>
      </c>
      <c r="K70" s="23">
        <v>101900000</v>
      </c>
      <c r="L70" s="23">
        <v>0</v>
      </c>
      <c r="M70" s="23">
        <f t="shared" ref="M70:M133" si="1">J70+K70+L70</f>
        <v>365900000</v>
      </c>
      <c r="N70" s="30"/>
      <c r="O70" s="11"/>
      <c r="P70" s="11"/>
    </row>
    <row r="71" spans="1:16" ht="18" customHeight="1" x14ac:dyDescent="0.15">
      <c r="A71" s="11">
        <v>66</v>
      </c>
      <c r="B71" s="11" t="s">
        <v>292</v>
      </c>
      <c r="C71" s="11" t="s">
        <v>476</v>
      </c>
      <c r="D71" s="11">
        <v>1</v>
      </c>
      <c r="E71" s="33" t="s">
        <v>5193</v>
      </c>
      <c r="F71" s="30" t="s">
        <v>477</v>
      </c>
      <c r="G71" s="11" t="s">
        <v>114</v>
      </c>
      <c r="H71" s="11" t="s">
        <v>294</v>
      </c>
      <c r="I71" s="11" t="s">
        <v>22</v>
      </c>
      <c r="J71" s="23">
        <v>450000000</v>
      </c>
      <c r="K71" s="23"/>
      <c r="L71" s="23"/>
      <c r="M71" s="23">
        <f t="shared" si="1"/>
        <v>450000000</v>
      </c>
      <c r="N71" s="30"/>
      <c r="O71" s="11"/>
      <c r="P71" s="11"/>
    </row>
    <row r="72" spans="1:16" ht="18" customHeight="1" x14ac:dyDescent="0.15">
      <c r="A72" s="11">
        <v>67</v>
      </c>
      <c r="B72" s="11" t="s">
        <v>292</v>
      </c>
      <c r="C72" s="11" t="s">
        <v>476</v>
      </c>
      <c r="D72" s="11">
        <v>1</v>
      </c>
      <c r="E72" s="33" t="s">
        <v>5193</v>
      </c>
      <c r="F72" s="30" t="s">
        <v>478</v>
      </c>
      <c r="G72" s="11" t="s">
        <v>114</v>
      </c>
      <c r="H72" s="11" t="s">
        <v>294</v>
      </c>
      <c r="I72" s="11" t="s">
        <v>22</v>
      </c>
      <c r="J72" s="23">
        <v>750000000</v>
      </c>
      <c r="K72" s="23"/>
      <c r="L72" s="23">
        <v>73000000</v>
      </c>
      <c r="M72" s="23">
        <f t="shared" si="1"/>
        <v>823000000</v>
      </c>
      <c r="N72" s="30"/>
      <c r="O72" s="11"/>
      <c r="P72" s="11"/>
    </row>
    <row r="73" spans="1:16" ht="18" customHeight="1" x14ac:dyDescent="0.15">
      <c r="A73" s="11">
        <v>68</v>
      </c>
      <c r="B73" s="11" t="s">
        <v>292</v>
      </c>
      <c r="C73" s="11" t="s">
        <v>481</v>
      </c>
      <c r="D73" s="11">
        <v>1</v>
      </c>
      <c r="E73" s="33" t="s">
        <v>5193</v>
      </c>
      <c r="F73" s="30" t="s">
        <v>482</v>
      </c>
      <c r="G73" s="11" t="s">
        <v>114</v>
      </c>
      <c r="H73" s="11" t="s">
        <v>294</v>
      </c>
      <c r="I73" s="11" t="s">
        <v>22</v>
      </c>
      <c r="J73" s="23">
        <v>300000000</v>
      </c>
      <c r="K73" s="23">
        <v>100000000</v>
      </c>
      <c r="L73" s="23"/>
      <c r="M73" s="23">
        <f t="shared" si="1"/>
        <v>400000000</v>
      </c>
      <c r="N73" s="30" t="s">
        <v>459</v>
      </c>
      <c r="O73" s="11" t="s">
        <v>459</v>
      </c>
      <c r="P73" s="11" t="s">
        <v>459</v>
      </c>
    </row>
    <row r="74" spans="1:16" ht="18" customHeight="1" x14ac:dyDescent="0.15">
      <c r="A74" s="11">
        <v>69</v>
      </c>
      <c r="B74" s="11" t="s">
        <v>292</v>
      </c>
      <c r="C74" s="11" t="s">
        <v>486</v>
      </c>
      <c r="D74" s="11">
        <v>1</v>
      </c>
      <c r="E74" s="33" t="s">
        <v>5193</v>
      </c>
      <c r="F74" s="30" t="s">
        <v>487</v>
      </c>
      <c r="G74" s="11" t="s">
        <v>114</v>
      </c>
      <c r="H74" s="11" t="s">
        <v>294</v>
      </c>
      <c r="I74" s="11" t="s">
        <v>22</v>
      </c>
      <c r="J74" s="23">
        <v>22000000</v>
      </c>
      <c r="K74" s="23">
        <v>0</v>
      </c>
      <c r="L74" s="23">
        <v>0</v>
      </c>
      <c r="M74" s="23">
        <f t="shared" si="1"/>
        <v>22000000</v>
      </c>
      <c r="N74" s="30"/>
      <c r="O74" s="11"/>
      <c r="P74" s="11"/>
    </row>
    <row r="75" spans="1:16" ht="18" customHeight="1" x14ac:dyDescent="0.15">
      <c r="A75" s="11">
        <v>70</v>
      </c>
      <c r="B75" s="11" t="s">
        <v>292</v>
      </c>
      <c r="C75" s="11" t="s">
        <v>497</v>
      </c>
      <c r="D75" s="11">
        <v>1</v>
      </c>
      <c r="E75" s="33" t="s">
        <v>5193</v>
      </c>
      <c r="F75" s="30" t="s">
        <v>499</v>
      </c>
      <c r="G75" s="11" t="s">
        <v>114</v>
      </c>
      <c r="H75" s="11" t="s">
        <v>294</v>
      </c>
      <c r="I75" s="11" t="s">
        <v>22</v>
      </c>
      <c r="J75" s="23">
        <v>531419000</v>
      </c>
      <c r="K75" s="23">
        <v>270777000</v>
      </c>
      <c r="L75" s="23">
        <v>0</v>
      </c>
      <c r="M75" s="23">
        <f t="shared" si="1"/>
        <v>802196000</v>
      </c>
      <c r="N75" s="30"/>
      <c r="O75" s="11"/>
      <c r="P75" s="11"/>
    </row>
    <row r="76" spans="1:16" ht="18" customHeight="1" x14ac:dyDescent="0.15">
      <c r="A76" s="11">
        <v>71</v>
      </c>
      <c r="B76" s="11" t="s">
        <v>292</v>
      </c>
      <c r="C76" s="11" t="s">
        <v>497</v>
      </c>
      <c r="D76" s="11">
        <v>1</v>
      </c>
      <c r="E76" s="33" t="s">
        <v>5193</v>
      </c>
      <c r="F76" s="30" t="s">
        <v>500</v>
      </c>
      <c r="G76" s="11" t="s">
        <v>114</v>
      </c>
      <c r="H76" s="11" t="s">
        <v>294</v>
      </c>
      <c r="I76" s="11" t="s">
        <v>22</v>
      </c>
      <c r="J76" s="23">
        <v>194777486</v>
      </c>
      <c r="K76" s="23">
        <v>88411362</v>
      </c>
      <c r="L76" s="23">
        <v>1707044</v>
      </c>
      <c r="M76" s="23">
        <f t="shared" si="1"/>
        <v>284895892</v>
      </c>
      <c r="N76" s="30"/>
      <c r="O76" s="11"/>
      <c r="P76" s="11"/>
    </row>
    <row r="77" spans="1:16" ht="18" customHeight="1" x14ac:dyDescent="0.15">
      <c r="A77" s="11">
        <v>72</v>
      </c>
      <c r="B77" s="11" t="s">
        <v>292</v>
      </c>
      <c r="C77" s="11" t="s">
        <v>508</v>
      </c>
      <c r="D77" s="11">
        <v>1</v>
      </c>
      <c r="E77" s="33" t="s">
        <v>5193</v>
      </c>
      <c r="F77" s="30" t="s">
        <v>509</v>
      </c>
      <c r="G77" s="11" t="s">
        <v>114</v>
      </c>
      <c r="H77" s="11" t="s">
        <v>294</v>
      </c>
      <c r="I77" s="11" t="s">
        <v>22</v>
      </c>
      <c r="J77" s="23">
        <v>583213071</v>
      </c>
      <c r="K77" s="23">
        <v>465860248</v>
      </c>
      <c r="L77" s="23"/>
      <c r="M77" s="23">
        <f t="shared" si="1"/>
        <v>1049073319</v>
      </c>
      <c r="N77" s="30"/>
      <c r="O77" s="11"/>
      <c r="P77" s="11"/>
    </row>
    <row r="78" spans="1:16" ht="18" customHeight="1" x14ac:dyDescent="0.15">
      <c r="A78" s="11">
        <v>73</v>
      </c>
      <c r="B78" s="11" t="s">
        <v>292</v>
      </c>
      <c r="C78" s="11" t="s">
        <v>517</v>
      </c>
      <c r="D78" s="11">
        <v>1</v>
      </c>
      <c r="E78" s="33" t="s">
        <v>5193</v>
      </c>
      <c r="F78" s="30" t="s">
        <v>518</v>
      </c>
      <c r="G78" s="11" t="s">
        <v>114</v>
      </c>
      <c r="H78" s="11" t="s">
        <v>294</v>
      </c>
      <c r="I78" s="11" t="s">
        <v>22</v>
      </c>
      <c r="J78" s="23">
        <v>1081000000</v>
      </c>
      <c r="K78" s="23"/>
      <c r="L78" s="23"/>
      <c r="M78" s="23">
        <f t="shared" si="1"/>
        <v>1081000000</v>
      </c>
      <c r="N78" s="30"/>
      <c r="O78" s="11"/>
      <c r="P78" s="11"/>
    </row>
    <row r="79" spans="1:16" ht="18" customHeight="1" x14ac:dyDescent="0.15">
      <c r="A79" s="11">
        <v>74</v>
      </c>
      <c r="B79" s="11" t="s">
        <v>292</v>
      </c>
      <c r="C79" s="11" t="s">
        <v>94</v>
      </c>
      <c r="D79" s="11">
        <v>1</v>
      </c>
      <c r="E79" s="33" t="s">
        <v>5193</v>
      </c>
      <c r="F79" s="30" t="s">
        <v>524</v>
      </c>
      <c r="G79" s="11" t="s">
        <v>525</v>
      </c>
      <c r="H79" s="11" t="s">
        <v>294</v>
      </c>
      <c r="I79" s="11" t="s">
        <v>22</v>
      </c>
      <c r="J79" s="23">
        <v>200000000</v>
      </c>
      <c r="K79" s="23">
        <v>0</v>
      </c>
      <c r="L79" s="23">
        <v>0</v>
      </c>
      <c r="M79" s="23">
        <f t="shared" si="1"/>
        <v>200000000</v>
      </c>
      <c r="N79" s="30"/>
      <c r="O79" s="11" t="s">
        <v>44</v>
      </c>
      <c r="P79" s="11"/>
    </row>
    <row r="80" spans="1:16" ht="18" customHeight="1" x14ac:dyDescent="0.15">
      <c r="A80" s="11">
        <v>75</v>
      </c>
      <c r="B80" s="11" t="s">
        <v>292</v>
      </c>
      <c r="C80" s="11" t="s">
        <v>537</v>
      </c>
      <c r="D80" s="11">
        <v>1</v>
      </c>
      <c r="E80" s="33" t="s">
        <v>5193</v>
      </c>
      <c r="F80" s="30" t="s">
        <v>538</v>
      </c>
      <c r="G80" s="11" t="s">
        <v>58</v>
      </c>
      <c r="H80" s="11" t="s">
        <v>294</v>
      </c>
      <c r="I80" s="11" t="s">
        <v>22</v>
      </c>
      <c r="J80" s="23">
        <v>868957000</v>
      </c>
      <c r="K80" s="23">
        <v>494031149</v>
      </c>
      <c r="L80" s="23">
        <v>14999851</v>
      </c>
      <c r="M80" s="23">
        <f t="shared" si="1"/>
        <v>1377988000</v>
      </c>
      <c r="N80" s="30"/>
      <c r="O80" s="11"/>
      <c r="P80" s="11" t="s">
        <v>48</v>
      </c>
    </row>
    <row r="81" spans="1:16" ht="18" customHeight="1" x14ac:dyDescent="0.15">
      <c r="A81" s="11">
        <v>76</v>
      </c>
      <c r="B81" s="11" t="s">
        <v>292</v>
      </c>
      <c r="C81" s="11" t="s">
        <v>549</v>
      </c>
      <c r="D81" s="11">
        <v>1</v>
      </c>
      <c r="E81" s="33" t="s">
        <v>5193</v>
      </c>
      <c r="F81" s="30" t="s">
        <v>551</v>
      </c>
      <c r="G81" s="11" t="s">
        <v>114</v>
      </c>
      <c r="H81" s="11" t="s">
        <v>294</v>
      </c>
      <c r="I81" s="11" t="s">
        <v>22</v>
      </c>
      <c r="J81" s="23">
        <v>275503821</v>
      </c>
      <c r="K81" s="23">
        <v>772870692</v>
      </c>
      <c r="L81" s="23">
        <v>10000000</v>
      </c>
      <c r="M81" s="23">
        <f t="shared" si="1"/>
        <v>1058374513</v>
      </c>
      <c r="N81" s="30"/>
      <c r="O81" s="11"/>
      <c r="P81" s="11"/>
    </row>
    <row r="82" spans="1:16" ht="18" customHeight="1" x14ac:dyDescent="0.15">
      <c r="A82" s="11">
        <v>77</v>
      </c>
      <c r="B82" s="11" t="s">
        <v>292</v>
      </c>
      <c r="C82" s="11" t="s">
        <v>549</v>
      </c>
      <c r="D82" s="11">
        <v>1</v>
      </c>
      <c r="E82" s="33" t="s">
        <v>5193</v>
      </c>
      <c r="F82" s="30" t="s">
        <v>552</v>
      </c>
      <c r="G82" s="11" t="s">
        <v>114</v>
      </c>
      <c r="H82" s="11" t="s">
        <v>294</v>
      </c>
      <c r="I82" s="11" t="s">
        <v>22</v>
      </c>
      <c r="J82" s="23">
        <v>295684000</v>
      </c>
      <c r="K82" s="23">
        <v>680434000</v>
      </c>
      <c r="L82" s="23">
        <v>10000000</v>
      </c>
      <c r="M82" s="23">
        <f t="shared" si="1"/>
        <v>986118000</v>
      </c>
      <c r="N82" s="30"/>
      <c r="O82" s="11"/>
      <c r="P82" s="11"/>
    </row>
    <row r="83" spans="1:16" ht="18" customHeight="1" x14ac:dyDescent="0.15">
      <c r="A83" s="11">
        <v>78</v>
      </c>
      <c r="B83" s="11" t="s">
        <v>292</v>
      </c>
      <c r="C83" s="11" t="s">
        <v>554</v>
      </c>
      <c r="D83" s="11">
        <v>1</v>
      </c>
      <c r="E83" s="33" t="s">
        <v>5193</v>
      </c>
      <c r="F83" s="30" t="s">
        <v>555</v>
      </c>
      <c r="G83" s="11" t="s">
        <v>114</v>
      </c>
      <c r="H83" s="11" t="s">
        <v>294</v>
      </c>
      <c r="I83" s="11" t="s">
        <v>22</v>
      </c>
      <c r="J83" s="23">
        <v>161863865</v>
      </c>
      <c r="K83" s="23">
        <v>68303281</v>
      </c>
      <c r="L83" s="23">
        <v>0</v>
      </c>
      <c r="M83" s="23">
        <f t="shared" si="1"/>
        <v>230167146</v>
      </c>
      <c r="N83" s="30"/>
      <c r="O83" s="11"/>
      <c r="P83" s="11"/>
    </row>
    <row r="84" spans="1:16" ht="18" customHeight="1" x14ac:dyDescent="0.15">
      <c r="A84" s="11">
        <v>79</v>
      </c>
      <c r="B84" s="11" t="s">
        <v>696</v>
      </c>
      <c r="C84" s="11" t="s">
        <v>700</v>
      </c>
      <c r="D84" s="11">
        <v>1</v>
      </c>
      <c r="E84" s="33" t="s">
        <v>5193</v>
      </c>
      <c r="F84" s="30" t="s">
        <v>701</v>
      </c>
      <c r="G84" s="11" t="s">
        <v>114</v>
      </c>
      <c r="H84" s="11" t="s">
        <v>294</v>
      </c>
      <c r="I84" s="11" t="s">
        <v>22</v>
      </c>
      <c r="J84" s="23">
        <v>79347710</v>
      </c>
      <c r="K84" s="23"/>
      <c r="L84" s="23"/>
      <c r="M84" s="23">
        <f t="shared" si="1"/>
        <v>79347710</v>
      </c>
      <c r="N84" s="30"/>
      <c r="O84" s="11"/>
      <c r="P84" s="11"/>
    </row>
    <row r="85" spans="1:16" ht="18" customHeight="1" x14ac:dyDescent="0.15">
      <c r="A85" s="11">
        <v>80</v>
      </c>
      <c r="B85" s="11" t="s">
        <v>696</v>
      </c>
      <c r="C85" s="11" t="s">
        <v>167</v>
      </c>
      <c r="D85" s="11">
        <v>1</v>
      </c>
      <c r="E85" s="33" t="s">
        <v>5193</v>
      </c>
      <c r="F85" s="30" t="s">
        <v>703</v>
      </c>
      <c r="G85" s="11" t="s">
        <v>114</v>
      </c>
      <c r="H85" s="11" t="s">
        <v>294</v>
      </c>
      <c r="I85" s="11" t="s">
        <v>15</v>
      </c>
      <c r="J85" s="23">
        <v>141530282</v>
      </c>
      <c r="K85" s="23">
        <v>48248851</v>
      </c>
      <c r="L85" s="23">
        <v>5281783</v>
      </c>
      <c r="M85" s="23">
        <f t="shared" si="1"/>
        <v>195060916</v>
      </c>
      <c r="N85" s="30"/>
      <c r="O85" s="11"/>
      <c r="P85" s="11"/>
    </row>
    <row r="86" spans="1:16" ht="18" customHeight="1" x14ac:dyDescent="0.15">
      <c r="A86" s="11">
        <v>81</v>
      </c>
      <c r="B86" s="11" t="s">
        <v>696</v>
      </c>
      <c r="C86" s="11" t="s">
        <v>167</v>
      </c>
      <c r="D86" s="11">
        <v>1</v>
      </c>
      <c r="E86" s="33" t="s">
        <v>5193</v>
      </c>
      <c r="F86" s="30" t="s">
        <v>704</v>
      </c>
      <c r="G86" s="11" t="s">
        <v>114</v>
      </c>
      <c r="H86" s="11" t="s">
        <v>294</v>
      </c>
      <c r="I86" s="11" t="s">
        <v>22</v>
      </c>
      <c r="J86" s="23">
        <v>220000000</v>
      </c>
      <c r="K86" s="23"/>
      <c r="L86" s="23"/>
      <c r="M86" s="23">
        <f t="shared" si="1"/>
        <v>220000000</v>
      </c>
      <c r="N86" s="30"/>
      <c r="O86" s="11" t="s">
        <v>88</v>
      </c>
      <c r="P86" s="11"/>
    </row>
    <row r="87" spans="1:16" ht="18" customHeight="1" x14ac:dyDescent="0.15">
      <c r="A87" s="11">
        <v>82</v>
      </c>
      <c r="B87" s="11" t="s">
        <v>696</v>
      </c>
      <c r="C87" s="11" t="s">
        <v>167</v>
      </c>
      <c r="D87" s="11">
        <v>1</v>
      </c>
      <c r="E87" s="33" t="s">
        <v>5193</v>
      </c>
      <c r="F87" s="30" t="s">
        <v>705</v>
      </c>
      <c r="G87" s="11" t="s">
        <v>114</v>
      </c>
      <c r="H87" s="11" t="s">
        <v>294</v>
      </c>
      <c r="I87" s="11" t="s">
        <v>22</v>
      </c>
      <c r="J87" s="23">
        <v>15000000</v>
      </c>
      <c r="K87" s="23">
        <v>5000000</v>
      </c>
      <c r="L87" s="23"/>
      <c r="M87" s="23">
        <f t="shared" si="1"/>
        <v>20000000</v>
      </c>
      <c r="N87" s="30"/>
      <c r="O87" s="11"/>
      <c r="P87" s="11"/>
    </row>
    <row r="88" spans="1:16" ht="18" customHeight="1" x14ac:dyDescent="0.15">
      <c r="A88" s="11">
        <v>83</v>
      </c>
      <c r="B88" s="11" t="s">
        <v>696</v>
      </c>
      <c r="C88" s="11" t="s">
        <v>167</v>
      </c>
      <c r="D88" s="11">
        <v>1</v>
      </c>
      <c r="E88" s="33" t="s">
        <v>5193</v>
      </c>
      <c r="F88" s="30" t="s">
        <v>706</v>
      </c>
      <c r="G88" s="11" t="s">
        <v>114</v>
      </c>
      <c r="H88" s="11" t="s">
        <v>294</v>
      </c>
      <c r="I88" s="11" t="s">
        <v>22</v>
      </c>
      <c r="J88" s="23">
        <v>15000000</v>
      </c>
      <c r="K88" s="23">
        <v>5000000</v>
      </c>
      <c r="L88" s="23"/>
      <c r="M88" s="23">
        <f t="shared" si="1"/>
        <v>20000000</v>
      </c>
      <c r="N88" s="30"/>
      <c r="O88" s="11"/>
      <c r="P88" s="11"/>
    </row>
    <row r="89" spans="1:16" ht="18" customHeight="1" x14ac:dyDescent="0.15">
      <c r="A89" s="11">
        <v>84</v>
      </c>
      <c r="B89" s="11" t="s">
        <v>696</v>
      </c>
      <c r="C89" s="11" t="s">
        <v>167</v>
      </c>
      <c r="D89" s="11">
        <v>1</v>
      </c>
      <c r="E89" s="33" t="s">
        <v>5193</v>
      </c>
      <c r="F89" s="30" t="s">
        <v>707</v>
      </c>
      <c r="G89" s="11" t="s">
        <v>114</v>
      </c>
      <c r="H89" s="11" t="s">
        <v>294</v>
      </c>
      <c r="I89" s="11" t="s">
        <v>22</v>
      </c>
      <c r="J89" s="23">
        <v>349480900</v>
      </c>
      <c r="K89" s="23"/>
      <c r="L89" s="23"/>
      <c r="M89" s="23">
        <f t="shared" si="1"/>
        <v>349480900</v>
      </c>
      <c r="N89" s="30"/>
      <c r="O89" s="11"/>
      <c r="P89" s="11"/>
    </row>
    <row r="90" spans="1:16" ht="18" customHeight="1" x14ac:dyDescent="0.15">
      <c r="A90" s="11">
        <v>85</v>
      </c>
      <c r="B90" s="11" t="s">
        <v>696</v>
      </c>
      <c r="C90" s="11" t="s">
        <v>167</v>
      </c>
      <c r="D90" s="11">
        <v>1</v>
      </c>
      <c r="E90" s="33" t="s">
        <v>5193</v>
      </c>
      <c r="F90" s="30" t="s">
        <v>708</v>
      </c>
      <c r="G90" s="11" t="s">
        <v>114</v>
      </c>
      <c r="H90" s="11" t="s">
        <v>294</v>
      </c>
      <c r="I90" s="11" t="s">
        <v>22</v>
      </c>
      <c r="J90" s="23">
        <v>358727911</v>
      </c>
      <c r="K90" s="23"/>
      <c r="L90" s="23"/>
      <c r="M90" s="23">
        <f t="shared" si="1"/>
        <v>358727911</v>
      </c>
      <c r="N90" s="30"/>
      <c r="O90" s="11"/>
      <c r="P90" s="11"/>
    </row>
    <row r="91" spans="1:16" ht="18" customHeight="1" x14ac:dyDescent="0.15">
      <c r="A91" s="11">
        <v>86</v>
      </c>
      <c r="B91" s="11" t="s">
        <v>696</v>
      </c>
      <c r="C91" s="11" t="s">
        <v>167</v>
      </c>
      <c r="D91" s="11">
        <v>1</v>
      </c>
      <c r="E91" s="33" t="s">
        <v>5193</v>
      </c>
      <c r="F91" s="30" t="s">
        <v>709</v>
      </c>
      <c r="G91" s="11" t="s">
        <v>114</v>
      </c>
      <c r="H91" s="11" t="s">
        <v>294</v>
      </c>
      <c r="I91" s="11" t="s">
        <v>22</v>
      </c>
      <c r="J91" s="23">
        <v>345938225</v>
      </c>
      <c r="K91" s="23"/>
      <c r="L91" s="23"/>
      <c r="M91" s="23">
        <f t="shared" si="1"/>
        <v>345938225</v>
      </c>
      <c r="N91" s="30"/>
      <c r="O91" s="11"/>
      <c r="P91" s="11"/>
    </row>
    <row r="92" spans="1:16" ht="18" customHeight="1" x14ac:dyDescent="0.15">
      <c r="A92" s="11">
        <v>87</v>
      </c>
      <c r="B92" s="11" t="s">
        <v>696</v>
      </c>
      <c r="C92" s="11" t="s">
        <v>158</v>
      </c>
      <c r="D92" s="11">
        <v>1</v>
      </c>
      <c r="E92" s="33" t="s">
        <v>5193</v>
      </c>
      <c r="F92" s="30" t="s">
        <v>713</v>
      </c>
      <c r="G92" s="11" t="s">
        <v>114</v>
      </c>
      <c r="H92" s="11" t="s">
        <v>294</v>
      </c>
      <c r="I92" s="11" t="s">
        <v>22</v>
      </c>
      <c r="J92" s="23">
        <v>1054839990</v>
      </c>
      <c r="K92" s="23">
        <v>604568450</v>
      </c>
      <c r="L92" s="23"/>
      <c r="M92" s="23">
        <f t="shared" si="1"/>
        <v>1659408440</v>
      </c>
      <c r="N92" s="30"/>
      <c r="O92" s="11"/>
      <c r="P92" s="11" t="s">
        <v>48</v>
      </c>
    </row>
    <row r="93" spans="1:16" ht="18" customHeight="1" x14ac:dyDescent="0.15">
      <c r="A93" s="11">
        <v>88</v>
      </c>
      <c r="B93" s="11" t="s">
        <v>696</v>
      </c>
      <c r="C93" s="11" t="s">
        <v>158</v>
      </c>
      <c r="D93" s="11">
        <v>1</v>
      </c>
      <c r="E93" s="33" t="s">
        <v>5193</v>
      </c>
      <c r="F93" s="30" t="s">
        <v>714</v>
      </c>
      <c r="G93" s="11" t="s">
        <v>114</v>
      </c>
      <c r="H93" s="11" t="s">
        <v>294</v>
      </c>
      <c r="I93" s="11" t="s">
        <v>22</v>
      </c>
      <c r="J93" s="23">
        <v>771668360</v>
      </c>
      <c r="K93" s="23">
        <v>2032107566</v>
      </c>
      <c r="L93" s="23"/>
      <c r="M93" s="23">
        <f t="shared" si="1"/>
        <v>2803775926</v>
      </c>
      <c r="N93" s="30"/>
      <c r="O93" s="11"/>
      <c r="P93" s="11" t="s">
        <v>48</v>
      </c>
    </row>
    <row r="94" spans="1:16" ht="18" customHeight="1" x14ac:dyDescent="0.15">
      <c r="A94" s="11">
        <v>89</v>
      </c>
      <c r="B94" s="11" t="s">
        <v>696</v>
      </c>
      <c r="C94" s="11" t="s">
        <v>158</v>
      </c>
      <c r="D94" s="11">
        <v>1</v>
      </c>
      <c r="E94" s="33" t="s">
        <v>5193</v>
      </c>
      <c r="F94" s="30" t="s">
        <v>715</v>
      </c>
      <c r="G94" s="11" t="s">
        <v>114</v>
      </c>
      <c r="H94" s="11" t="s">
        <v>294</v>
      </c>
      <c r="I94" s="11" t="s">
        <v>22</v>
      </c>
      <c r="J94" s="23">
        <v>143712001</v>
      </c>
      <c r="K94" s="23"/>
      <c r="L94" s="23"/>
      <c r="M94" s="23">
        <f t="shared" si="1"/>
        <v>143712001</v>
      </c>
      <c r="N94" s="30"/>
      <c r="O94" s="11"/>
      <c r="P94" s="11" t="s">
        <v>48</v>
      </c>
    </row>
    <row r="95" spans="1:16" ht="18" customHeight="1" x14ac:dyDescent="0.15">
      <c r="A95" s="11">
        <v>90</v>
      </c>
      <c r="B95" s="11" t="s">
        <v>696</v>
      </c>
      <c r="C95" s="11" t="s">
        <v>158</v>
      </c>
      <c r="D95" s="11">
        <v>1</v>
      </c>
      <c r="E95" s="33" t="s">
        <v>5193</v>
      </c>
      <c r="F95" s="30" t="s">
        <v>716</v>
      </c>
      <c r="G95" s="11" t="s">
        <v>114</v>
      </c>
      <c r="H95" s="11" t="s">
        <v>294</v>
      </c>
      <c r="I95" s="11" t="s">
        <v>22</v>
      </c>
      <c r="J95" s="23">
        <v>16190016</v>
      </c>
      <c r="K95" s="23"/>
      <c r="L95" s="23"/>
      <c r="M95" s="23">
        <f t="shared" si="1"/>
        <v>16190016</v>
      </c>
      <c r="N95" s="30"/>
      <c r="O95" s="11"/>
      <c r="P95" s="11" t="s">
        <v>48</v>
      </c>
    </row>
    <row r="96" spans="1:16" ht="18" customHeight="1" x14ac:dyDescent="0.15">
      <c r="A96" s="11">
        <v>91</v>
      </c>
      <c r="B96" s="11" t="s">
        <v>696</v>
      </c>
      <c r="C96" s="11" t="s">
        <v>158</v>
      </c>
      <c r="D96" s="11">
        <v>1</v>
      </c>
      <c r="E96" s="33" t="s">
        <v>5193</v>
      </c>
      <c r="F96" s="30" t="s">
        <v>717</v>
      </c>
      <c r="G96" s="11" t="s">
        <v>114</v>
      </c>
      <c r="H96" s="11" t="s">
        <v>294</v>
      </c>
      <c r="I96" s="11" t="s">
        <v>22</v>
      </c>
      <c r="J96" s="23">
        <v>1648240990</v>
      </c>
      <c r="K96" s="23">
        <v>3920397410</v>
      </c>
      <c r="L96" s="23"/>
      <c r="M96" s="23">
        <f t="shared" si="1"/>
        <v>5568638400</v>
      </c>
      <c r="N96" s="30"/>
      <c r="O96" s="11"/>
      <c r="P96" s="11" t="s">
        <v>48</v>
      </c>
    </row>
    <row r="97" spans="1:16" ht="18" customHeight="1" x14ac:dyDescent="0.15">
      <c r="A97" s="11">
        <v>92</v>
      </c>
      <c r="B97" s="11" t="s">
        <v>696</v>
      </c>
      <c r="C97" s="11" t="s">
        <v>158</v>
      </c>
      <c r="D97" s="11">
        <v>1</v>
      </c>
      <c r="E97" s="33" t="s">
        <v>5193</v>
      </c>
      <c r="F97" s="30" t="s">
        <v>718</v>
      </c>
      <c r="G97" s="11" t="s">
        <v>114</v>
      </c>
      <c r="H97" s="11" t="s">
        <v>294</v>
      </c>
      <c r="I97" s="11" t="s">
        <v>22</v>
      </c>
      <c r="J97" s="23">
        <v>1001711863</v>
      </c>
      <c r="K97" s="23">
        <v>2553049943</v>
      </c>
      <c r="L97" s="23"/>
      <c r="M97" s="23">
        <f t="shared" si="1"/>
        <v>3554761806</v>
      </c>
      <c r="N97" s="30"/>
      <c r="O97" s="11"/>
      <c r="P97" s="11" t="s">
        <v>48</v>
      </c>
    </row>
    <row r="98" spans="1:16" ht="18" customHeight="1" x14ac:dyDescent="0.15">
      <c r="A98" s="11">
        <v>93</v>
      </c>
      <c r="B98" s="11" t="s">
        <v>696</v>
      </c>
      <c r="C98" s="11" t="s">
        <v>122</v>
      </c>
      <c r="D98" s="11">
        <v>1</v>
      </c>
      <c r="E98" s="33" t="s">
        <v>5193</v>
      </c>
      <c r="F98" s="30" t="s">
        <v>741</v>
      </c>
      <c r="G98" s="11" t="s">
        <v>73</v>
      </c>
      <c r="H98" s="11" t="s">
        <v>294</v>
      </c>
      <c r="I98" s="11" t="s">
        <v>15</v>
      </c>
      <c r="J98" s="23">
        <v>90000000</v>
      </c>
      <c r="K98" s="23">
        <v>7000000</v>
      </c>
      <c r="L98" s="23"/>
      <c r="M98" s="23">
        <f t="shared" si="1"/>
        <v>97000000</v>
      </c>
      <c r="N98" s="30"/>
      <c r="O98" s="11"/>
      <c r="P98" s="11"/>
    </row>
    <row r="99" spans="1:16" ht="18" customHeight="1" x14ac:dyDescent="0.15">
      <c r="A99" s="11">
        <v>94</v>
      </c>
      <c r="B99" s="11" t="s">
        <v>696</v>
      </c>
      <c r="C99" s="11" t="s">
        <v>122</v>
      </c>
      <c r="D99" s="11">
        <v>1</v>
      </c>
      <c r="E99" s="33" t="s">
        <v>5193</v>
      </c>
      <c r="F99" s="30" t="s">
        <v>742</v>
      </c>
      <c r="G99" s="11" t="s">
        <v>73</v>
      </c>
      <c r="H99" s="11" t="s">
        <v>294</v>
      </c>
      <c r="I99" s="11" t="s">
        <v>16</v>
      </c>
      <c r="J99" s="23">
        <v>80000000</v>
      </c>
      <c r="K99" s="23"/>
      <c r="L99" s="23"/>
      <c r="M99" s="23">
        <f t="shared" si="1"/>
        <v>80000000</v>
      </c>
      <c r="N99" s="30" t="s">
        <v>74</v>
      </c>
      <c r="O99" s="11"/>
      <c r="P99" s="11"/>
    </row>
    <row r="100" spans="1:16" ht="18" customHeight="1" x14ac:dyDescent="0.15">
      <c r="A100" s="11">
        <v>95</v>
      </c>
      <c r="B100" s="11" t="s">
        <v>696</v>
      </c>
      <c r="C100" s="11" t="s">
        <v>67</v>
      </c>
      <c r="D100" s="11">
        <v>1</v>
      </c>
      <c r="E100" s="33" t="s">
        <v>5193</v>
      </c>
      <c r="F100" s="30" t="s">
        <v>747</v>
      </c>
      <c r="G100" s="11" t="s">
        <v>58</v>
      </c>
      <c r="H100" s="11" t="s">
        <v>294</v>
      </c>
      <c r="I100" s="11" t="s">
        <v>15</v>
      </c>
      <c r="J100" s="23">
        <v>15326000</v>
      </c>
      <c r="K100" s="23">
        <v>49000000</v>
      </c>
      <c r="L100" s="23">
        <v>0</v>
      </c>
      <c r="M100" s="23">
        <f t="shared" si="1"/>
        <v>64326000</v>
      </c>
      <c r="N100" s="30"/>
      <c r="O100" s="11" t="s">
        <v>88</v>
      </c>
      <c r="P100" s="11"/>
    </row>
    <row r="101" spans="1:16" ht="18" customHeight="1" x14ac:dyDescent="0.15">
      <c r="A101" s="11">
        <v>96</v>
      </c>
      <c r="B101" s="11" t="s">
        <v>696</v>
      </c>
      <c r="C101" s="11" t="s">
        <v>94</v>
      </c>
      <c r="D101" s="11">
        <v>1</v>
      </c>
      <c r="E101" s="33" t="s">
        <v>5193</v>
      </c>
      <c r="F101" s="30" t="s">
        <v>786</v>
      </c>
      <c r="G101" s="11" t="s">
        <v>532</v>
      </c>
      <c r="H101" s="11" t="s">
        <v>294</v>
      </c>
      <c r="I101" s="11" t="s">
        <v>15</v>
      </c>
      <c r="J101" s="23">
        <v>860498000</v>
      </c>
      <c r="K101" s="23">
        <v>18426600</v>
      </c>
      <c r="L101" s="23">
        <v>3108000</v>
      </c>
      <c r="M101" s="23">
        <f t="shared" si="1"/>
        <v>882032600</v>
      </c>
      <c r="N101" s="30"/>
      <c r="O101" s="11" t="s">
        <v>88</v>
      </c>
      <c r="P101" s="11"/>
    </row>
    <row r="102" spans="1:16" ht="18" customHeight="1" x14ac:dyDescent="0.15">
      <c r="A102" s="11">
        <v>97</v>
      </c>
      <c r="B102" s="11" t="s">
        <v>696</v>
      </c>
      <c r="C102" s="11" t="s">
        <v>94</v>
      </c>
      <c r="D102" s="11">
        <v>1</v>
      </c>
      <c r="E102" s="33" t="s">
        <v>5193</v>
      </c>
      <c r="F102" s="30" t="s">
        <v>787</v>
      </c>
      <c r="G102" s="11" t="s">
        <v>532</v>
      </c>
      <c r="H102" s="11" t="s">
        <v>294</v>
      </c>
      <c r="I102" s="11" t="s">
        <v>15</v>
      </c>
      <c r="J102" s="23">
        <v>1416280000</v>
      </c>
      <c r="K102" s="23">
        <v>253330000</v>
      </c>
      <c r="L102" s="23">
        <v>132122000</v>
      </c>
      <c r="M102" s="23">
        <f t="shared" si="1"/>
        <v>1801732000</v>
      </c>
      <c r="N102" s="30"/>
      <c r="O102" s="11" t="s">
        <v>88</v>
      </c>
      <c r="P102" s="11"/>
    </row>
    <row r="103" spans="1:16" ht="18" customHeight="1" x14ac:dyDescent="0.15">
      <c r="A103" s="11">
        <v>98</v>
      </c>
      <c r="B103" s="11" t="s">
        <v>696</v>
      </c>
      <c r="C103" s="11" t="s">
        <v>94</v>
      </c>
      <c r="D103" s="11">
        <v>1</v>
      </c>
      <c r="E103" s="33" t="s">
        <v>5193</v>
      </c>
      <c r="F103" s="30" t="s">
        <v>788</v>
      </c>
      <c r="G103" s="11" t="s">
        <v>58</v>
      </c>
      <c r="H103" s="11" t="s">
        <v>294</v>
      </c>
      <c r="I103" s="11" t="s">
        <v>15</v>
      </c>
      <c r="J103" s="23">
        <v>92000000</v>
      </c>
      <c r="K103" s="23">
        <v>0</v>
      </c>
      <c r="L103" s="23">
        <v>0</v>
      </c>
      <c r="M103" s="23">
        <f t="shared" si="1"/>
        <v>92000000</v>
      </c>
      <c r="N103" s="30"/>
      <c r="O103" s="11"/>
      <c r="P103" s="11"/>
    </row>
    <row r="104" spans="1:16" ht="18" customHeight="1" x14ac:dyDescent="0.15">
      <c r="A104" s="11">
        <v>99</v>
      </c>
      <c r="B104" s="11" t="s">
        <v>696</v>
      </c>
      <c r="C104" s="11" t="s">
        <v>94</v>
      </c>
      <c r="D104" s="11">
        <v>1</v>
      </c>
      <c r="E104" s="33" t="s">
        <v>5193</v>
      </c>
      <c r="F104" s="30" t="s">
        <v>789</v>
      </c>
      <c r="G104" s="11" t="s">
        <v>58</v>
      </c>
      <c r="H104" s="11" t="s">
        <v>294</v>
      </c>
      <c r="I104" s="11" t="s">
        <v>15</v>
      </c>
      <c r="J104" s="23">
        <v>110000000</v>
      </c>
      <c r="K104" s="23">
        <v>26000000</v>
      </c>
      <c r="L104" s="23">
        <v>0</v>
      </c>
      <c r="M104" s="23">
        <f t="shared" si="1"/>
        <v>136000000</v>
      </c>
      <c r="N104" s="30"/>
      <c r="O104" s="11"/>
      <c r="P104" s="11"/>
    </row>
    <row r="105" spans="1:16" ht="18" customHeight="1" x14ac:dyDescent="0.15">
      <c r="A105" s="11">
        <v>100</v>
      </c>
      <c r="B105" s="11" t="s">
        <v>696</v>
      </c>
      <c r="C105" s="11" t="s">
        <v>94</v>
      </c>
      <c r="D105" s="11">
        <v>1</v>
      </c>
      <c r="E105" s="33" t="s">
        <v>5193</v>
      </c>
      <c r="F105" s="30" t="s">
        <v>790</v>
      </c>
      <c r="G105" s="11" t="s">
        <v>66</v>
      </c>
      <c r="H105" s="11" t="s">
        <v>294</v>
      </c>
      <c r="I105" s="11" t="s">
        <v>15</v>
      </c>
      <c r="J105" s="23">
        <v>350000000</v>
      </c>
      <c r="K105" s="23">
        <v>20000000</v>
      </c>
      <c r="L105" s="23">
        <v>0</v>
      </c>
      <c r="M105" s="23">
        <f t="shared" si="1"/>
        <v>370000000</v>
      </c>
      <c r="N105" s="30"/>
      <c r="O105" s="11"/>
      <c r="P105" s="11"/>
    </row>
    <row r="106" spans="1:16" ht="18" customHeight="1" x14ac:dyDescent="0.15">
      <c r="A106" s="11">
        <v>101</v>
      </c>
      <c r="B106" s="11" t="s">
        <v>696</v>
      </c>
      <c r="C106" s="11" t="s">
        <v>797</v>
      </c>
      <c r="D106" s="11">
        <v>1</v>
      </c>
      <c r="E106" s="33" t="s">
        <v>5193</v>
      </c>
      <c r="F106" s="30" t="s">
        <v>798</v>
      </c>
      <c r="G106" s="11" t="s">
        <v>114</v>
      </c>
      <c r="H106" s="11" t="s">
        <v>294</v>
      </c>
      <c r="I106" s="11" t="s">
        <v>22</v>
      </c>
      <c r="J106" s="23">
        <v>2004859872</v>
      </c>
      <c r="K106" s="23">
        <v>1613756261</v>
      </c>
      <c r="L106" s="23"/>
      <c r="M106" s="23">
        <f t="shared" si="1"/>
        <v>3618616133</v>
      </c>
      <c r="N106" s="30"/>
      <c r="O106" s="11" t="s">
        <v>44</v>
      </c>
      <c r="P106" s="11" t="s">
        <v>48</v>
      </c>
    </row>
    <row r="107" spans="1:16" ht="18" customHeight="1" x14ac:dyDescent="0.15">
      <c r="A107" s="11">
        <v>102</v>
      </c>
      <c r="B107" s="11" t="s">
        <v>696</v>
      </c>
      <c r="C107" s="11" t="s">
        <v>797</v>
      </c>
      <c r="D107" s="11">
        <v>1</v>
      </c>
      <c r="E107" s="33" t="s">
        <v>5193</v>
      </c>
      <c r="F107" s="30" t="s">
        <v>799</v>
      </c>
      <c r="G107" s="11" t="s">
        <v>114</v>
      </c>
      <c r="H107" s="11" t="s">
        <v>294</v>
      </c>
      <c r="I107" s="11" t="s">
        <v>22</v>
      </c>
      <c r="J107" s="23">
        <v>248222405</v>
      </c>
      <c r="K107" s="23">
        <v>29851240</v>
      </c>
      <c r="L107" s="23"/>
      <c r="M107" s="23">
        <f t="shared" si="1"/>
        <v>278073645</v>
      </c>
      <c r="N107" s="30"/>
      <c r="O107" s="11"/>
      <c r="P107" s="11"/>
    </row>
    <row r="108" spans="1:16" ht="18" customHeight="1" x14ac:dyDescent="0.15">
      <c r="A108" s="11">
        <v>103</v>
      </c>
      <c r="B108" s="11" t="s">
        <v>696</v>
      </c>
      <c r="C108" s="11" t="s">
        <v>797</v>
      </c>
      <c r="D108" s="11">
        <v>1</v>
      </c>
      <c r="E108" s="33" t="s">
        <v>5193</v>
      </c>
      <c r="F108" s="30" t="s">
        <v>800</v>
      </c>
      <c r="G108" s="11" t="s">
        <v>114</v>
      </c>
      <c r="H108" s="11" t="s">
        <v>294</v>
      </c>
      <c r="I108" s="11" t="s">
        <v>22</v>
      </c>
      <c r="J108" s="23">
        <v>1023954703</v>
      </c>
      <c r="K108" s="23">
        <v>312768395</v>
      </c>
      <c r="L108" s="23"/>
      <c r="M108" s="23">
        <f t="shared" si="1"/>
        <v>1336723098</v>
      </c>
      <c r="N108" s="30"/>
      <c r="O108" s="11" t="s">
        <v>44</v>
      </c>
      <c r="P108" s="11" t="s">
        <v>48</v>
      </c>
    </row>
    <row r="109" spans="1:16" ht="18" customHeight="1" x14ac:dyDescent="0.15">
      <c r="A109" s="11">
        <v>104</v>
      </c>
      <c r="B109" s="11" t="s">
        <v>696</v>
      </c>
      <c r="C109" s="11" t="s">
        <v>797</v>
      </c>
      <c r="D109" s="11">
        <v>1</v>
      </c>
      <c r="E109" s="33" t="s">
        <v>5193</v>
      </c>
      <c r="F109" s="30" t="s">
        <v>801</v>
      </c>
      <c r="G109" s="11" t="s">
        <v>114</v>
      </c>
      <c r="H109" s="11" t="s">
        <v>294</v>
      </c>
      <c r="I109" s="11" t="s">
        <v>22</v>
      </c>
      <c r="J109" s="23">
        <v>16054845</v>
      </c>
      <c r="K109" s="23"/>
      <c r="L109" s="23"/>
      <c r="M109" s="23">
        <f t="shared" si="1"/>
        <v>16054845</v>
      </c>
      <c r="N109" s="30"/>
      <c r="O109" s="11"/>
      <c r="P109" s="11"/>
    </row>
    <row r="110" spans="1:16" ht="18" customHeight="1" x14ac:dyDescent="0.15">
      <c r="A110" s="11">
        <v>105</v>
      </c>
      <c r="B110" s="11" t="s">
        <v>696</v>
      </c>
      <c r="C110" s="11" t="s">
        <v>797</v>
      </c>
      <c r="D110" s="11">
        <v>1</v>
      </c>
      <c r="E110" s="33" t="s">
        <v>5193</v>
      </c>
      <c r="F110" s="30" t="s">
        <v>802</v>
      </c>
      <c r="G110" s="11" t="s">
        <v>114</v>
      </c>
      <c r="H110" s="11" t="s">
        <v>294</v>
      </c>
      <c r="I110" s="11" t="s">
        <v>22</v>
      </c>
      <c r="J110" s="23">
        <v>120000000</v>
      </c>
      <c r="K110" s="23"/>
      <c r="L110" s="23"/>
      <c r="M110" s="23">
        <f t="shared" si="1"/>
        <v>120000000</v>
      </c>
      <c r="N110" s="30"/>
      <c r="O110" s="11"/>
      <c r="P110" s="11"/>
    </row>
    <row r="111" spans="1:16" ht="18" customHeight="1" x14ac:dyDescent="0.15">
      <c r="A111" s="11">
        <v>106</v>
      </c>
      <c r="B111" s="11" t="s">
        <v>696</v>
      </c>
      <c r="C111" s="11" t="s">
        <v>824</v>
      </c>
      <c r="D111" s="11">
        <v>1</v>
      </c>
      <c r="E111" s="33" t="s">
        <v>5193</v>
      </c>
      <c r="F111" s="30" t="s">
        <v>825</v>
      </c>
      <c r="G111" s="11" t="s">
        <v>114</v>
      </c>
      <c r="H111" s="11" t="s">
        <v>294</v>
      </c>
      <c r="I111" s="11" t="s">
        <v>22</v>
      </c>
      <c r="J111" s="23">
        <v>105000000</v>
      </c>
      <c r="K111" s="23">
        <v>35000000</v>
      </c>
      <c r="L111" s="23"/>
      <c r="M111" s="23">
        <f t="shared" si="1"/>
        <v>140000000</v>
      </c>
      <c r="N111" s="30"/>
      <c r="O111" s="11"/>
      <c r="P111" s="11" t="s">
        <v>48</v>
      </c>
    </row>
    <row r="112" spans="1:16" ht="18" customHeight="1" x14ac:dyDescent="0.15">
      <c r="A112" s="11">
        <v>107</v>
      </c>
      <c r="B112" s="11" t="s">
        <v>696</v>
      </c>
      <c r="C112" s="11" t="s">
        <v>831</v>
      </c>
      <c r="D112" s="11">
        <v>1</v>
      </c>
      <c r="E112" s="33" t="s">
        <v>5193</v>
      </c>
      <c r="F112" s="30" t="s">
        <v>832</v>
      </c>
      <c r="G112" s="11" t="s">
        <v>114</v>
      </c>
      <c r="H112" s="11" t="s">
        <v>294</v>
      </c>
      <c r="I112" s="11" t="s">
        <v>22</v>
      </c>
      <c r="J112" s="23">
        <v>354723289</v>
      </c>
      <c r="K112" s="23">
        <v>168969373</v>
      </c>
      <c r="L112" s="23">
        <v>14084367</v>
      </c>
      <c r="M112" s="23">
        <f t="shared" si="1"/>
        <v>537777029</v>
      </c>
      <c r="N112" s="30"/>
      <c r="O112" s="11"/>
      <c r="P112" s="11"/>
    </row>
    <row r="113" spans="1:16" ht="18" customHeight="1" x14ac:dyDescent="0.15">
      <c r="A113" s="11">
        <v>108</v>
      </c>
      <c r="B113" s="11" t="s">
        <v>696</v>
      </c>
      <c r="C113" s="11" t="s">
        <v>831</v>
      </c>
      <c r="D113" s="11">
        <v>1</v>
      </c>
      <c r="E113" s="33" t="s">
        <v>5193</v>
      </c>
      <c r="F113" s="30" t="s">
        <v>833</v>
      </c>
      <c r="G113" s="11" t="s">
        <v>114</v>
      </c>
      <c r="H113" s="11" t="s">
        <v>294</v>
      </c>
      <c r="I113" s="11" t="s">
        <v>22</v>
      </c>
      <c r="J113" s="23">
        <v>2574028276</v>
      </c>
      <c r="K113" s="23">
        <v>2379525254</v>
      </c>
      <c r="L113" s="23"/>
      <c r="M113" s="23">
        <f t="shared" si="1"/>
        <v>4953553530</v>
      </c>
      <c r="N113" s="30"/>
      <c r="O113" s="11"/>
      <c r="P113" s="11"/>
    </row>
    <row r="114" spans="1:16" ht="18" customHeight="1" x14ac:dyDescent="0.15">
      <c r="A114" s="11">
        <v>109</v>
      </c>
      <c r="B114" s="11" t="s">
        <v>696</v>
      </c>
      <c r="C114" s="11" t="s">
        <v>834</v>
      </c>
      <c r="D114" s="11">
        <v>1</v>
      </c>
      <c r="E114" s="33" t="s">
        <v>5193</v>
      </c>
      <c r="F114" s="30" t="s">
        <v>835</v>
      </c>
      <c r="G114" s="11" t="s">
        <v>114</v>
      </c>
      <c r="H114" s="11" t="s">
        <v>294</v>
      </c>
      <c r="I114" s="11" t="s">
        <v>15</v>
      </c>
      <c r="J114" s="23">
        <v>190000000</v>
      </c>
      <c r="K114" s="23">
        <v>80000000</v>
      </c>
      <c r="L114" s="23"/>
      <c r="M114" s="23">
        <f t="shared" si="1"/>
        <v>270000000</v>
      </c>
      <c r="N114" s="30"/>
      <c r="O114" s="11" t="s">
        <v>44</v>
      </c>
      <c r="P114" s="11"/>
    </row>
    <row r="115" spans="1:16" ht="18" customHeight="1" x14ac:dyDescent="0.15">
      <c r="A115" s="11">
        <v>110</v>
      </c>
      <c r="B115" s="11" t="s">
        <v>696</v>
      </c>
      <c r="C115" s="11" t="s">
        <v>842</v>
      </c>
      <c r="D115" s="11">
        <v>1</v>
      </c>
      <c r="E115" s="33" t="s">
        <v>5193</v>
      </c>
      <c r="F115" s="30" t="s">
        <v>843</v>
      </c>
      <c r="G115" s="11" t="s">
        <v>114</v>
      </c>
      <c r="H115" s="11" t="s">
        <v>294</v>
      </c>
      <c r="I115" s="11" t="s">
        <v>15</v>
      </c>
      <c r="J115" s="23">
        <v>550000000</v>
      </c>
      <c r="K115" s="23"/>
      <c r="L115" s="23"/>
      <c r="M115" s="23">
        <f t="shared" si="1"/>
        <v>550000000</v>
      </c>
      <c r="N115" s="30"/>
      <c r="O115" s="11"/>
      <c r="P115" s="11"/>
    </row>
    <row r="116" spans="1:16" ht="18" customHeight="1" x14ac:dyDescent="0.15">
      <c r="A116" s="11">
        <v>111</v>
      </c>
      <c r="B116" s="11" t="s">
        <v>696</v>
      </c>
      <c r="C116" s="11" t="s">
        <v>842</v>
      </c>
      <c r="D116" s="11">
        <v>1</v>
      </c>
      <c r="E116" s="33" t="s">
        <v>5193</v>
      </c>
      <c r="F116" s="30" t="s">
        <v>844</v>
      </c>
      <c r="G116" s="11" t="s">
        <v>114</v>
      </c>
      <c r="H116" s="11" t="s">
        <v>294</v>
      </c>
      <c r="I116" s="11" t="s">
        <v>15</v>
      </c>
      <c r="J116" s="23">
        <v>650000000</v>
      </c>
      <c r="K116" s="23"/>
      <c r="L116" s="23"/>
      <c r="M116" s="23">
        <f t="shared" si="1"/>
        <v>650000000</v>
      </c>
      <c r="N116" s="30"/>
      <c r="O116" s="11"/>
      <c r="P116" s="11"/>
    </row>
    <row r="117" spans="1:16" ht="18" customHeight="1" x14ac:dyDescent="0.15">
      <c r="A117" s="11">
        <v>112</v>
      </c>
      <c r="B117" s="11" t="s">
        <v>696</v>
      </c>
      <c r="C117" s="11" t="s">
        <v>847</v>
      </c>
      <c r="D117" s="11">
        <v>1</v>
      </c>
      <c r="E117" s="33" t="s">
        <v>5193</v>
      </c>
      <c r="F117" s="30" t="s">
        <v>848</v>
      </c>
      <c r="G117" s="11" t="s">
        <v>114</v>
      </c>
      <c r="H117" s="11" t="s">
        <v>294</v>
      </c>
      <c r="I117" s="11" t="s">
        <v>22</v>
      </c>
      <c r="J117" s="23">
        <v>136476005</v>
      </c>
      <c r="K117" s="23">
        <v>44066701</v>
      </c>
      <c r="L117" s="23"/>
      <c r="M117" s="23">
        <f t="shared" si="1"/>
        <v>180542706</v>
      </c>
      <c r="N117" s="30"/>
      <c r="O117" s="11" t="s">
        <v>44</v>
      </c>
      <c r="P117" s="11"/>
    </row>
    <row r="118" spans="1:16" ht="18" customHeight="1" x14ac:dyDescent="0.15">
      <c r="A118" s="11">
        <v>113</v>
      </c>
      <c r="B118" s="11" t="s">
        <v>696</v>
      </c>
      <c r="C118" s="11" t="s">
        <v>849</v>
      </c>
      <c r="D118" s="11">
        <v>1</v>
      </c>
      <c r="E118" s="33" t="s">
        <v>5193</v>
      </c>
      <c r="F118" s="30" t="s">
        <v>850</v>
      </c>
      <c r="G118" s="11" t="s">
        <v>114</v>
      </c>
      <c r="H118" s="11" t="s">
        <v>294</v>
      </c>
      <c r="I118" s="11" t="s">
        <v>15</v>
      </c>
      <c r="J118" s="23">
        <v>347740087</v>
      </c>
      <c r="K118" s="23">
        <v>767234115</v>
      </c>
      <c r="L118" s="23">
        <v>24835938</v>
      </c>
      <c r="M118" s="23">
        <f t="shared" si="1"/>
        <v>1139810140</v>
      </c>
      <c r="N118" s="30"/>
      <c r="O118" s="11"/>
      <c r="P118" s="11"/>
    </row>
    <row r="119" spans="1:16" ht="18" customHeight="1" x14ac:dyDescent="0.15">
      <c r="A119" s="11">
        <v>114</v>
      </c>
      <c r="B119" s="11" t="s">
        <v>696</v>
      </c>
      <c r="C119" s="11" t="s">
        <v>849</v>
      </c>
      <c r="D119" s="11">
        <v>1</v>
      </c>
      <c r="E119" s="33" t="s">
        <v>5193</v>
      </c>
      <c r="F119" s="30" t="s">
        <v>851</v>
      </c>
      <c r="G119" s="11" t="s">
        <v>114</v>
      </c>
      <c r="H119" s="11" t="s">
        <v>294</v>
      </c>
      <c r="I119" s="11" t="s">
        <v>15</v>
      </c>
      <c r="J119" s="23">
        <v>165806721</v>
      </c>
      <c r="K119" s="23">
        <v>415067521</v>
      </c>
      <c r="L119" s="23"/>
      <c r="M119" s="23">
        <f t="shared" si="1"/>
        <v>580874242</v>
      </c>
      <c r="N119" s="30"/>
      <c r="O119" s="11"/>
      <c r="P119" s="11"/>
    </row>
    <row r="120" spans="1:16" ht="18" customHeight="1" x14ac:dyDescent="0.15">
      <c r="A120" s="11">
        <v>115</v>
      </c>
      <c r="B120" s="11" t="s">
        <v>696</v>
      </c>
      <c r="C120" s="11" t="s">
        <v>856</v>
      </c>
      <c r="D120" s="11">
        <v>1</v>
      </c>
      <c r="E120" s="33" t="s">
        <v>5193</v>
      </c>
      <c r="F120" s="30" t="s">
        <v>857</v>
      </c>
      <c r="G120" s="11" t="s">
        <v>114</v>
      </c>
      <c r="H120" s="11" t="s">
        <v>294</v>
      </c>
      <c r="I120" s="11" t="s">
        <v>22</v>
      </c>
      <c r="J120" s="23">
        <v>255660692</v>
      </c>
      <c r="K120" s="23">
        <v>60137350</v>
      </c>
      <c r="L120" s="23"/>
      <c r="M120" s="23">
        <f t="shared" si="1"/>
        <v>315798042</v>
      </c>
      <c r="N120" s="30"/>
      <c r="O120" s="11" t="s">
        <v>44</v>
      </c>
      <c r="P120" s="11"/>
    </row>
    <row r="121" spans="1:16" ht="18" customHeight="1" x14ac:dyDescent="0.15">
      <c r="A121" s="11">
        <v>116</v>
      </c>
      <c r="B121" s="11" t="s">
        <v>696</v>
      </c>
      <c r="C121" s="11" t="s">
        <v>860</v>
      </c>
      <c r="D121" s="11">
        <v>1</v>
      </c>
      <c r="E121" s="33" t="s">
        <v>5193</v>
      </c>
      <c r="F121" s="30" t="s">
        <v>861</v>
      </c>
      <c r="G121" s="11" t="s">
        <v>114</v>
      </c>
      <c r="H121" s="11" t="s">
        <v>294</v>
      </c>
      <c r="I121" s="11" t="s">
        <v>22</v>
      </c>
      <c r="J121" s="23">
        <v>357484539</v>
      </c>
      <c r="K121" s="23">
        <v>109517851</v>
      </c>
      <c r="L121" s="23"/>
      <c r="M121" s="23">
        <f t="shared" si="1"/>
        <v>467002390</v>
      </c>
      <c r="N121" s="30"/>
      <c r="O121" s="11"/>
      <c r="P121" s="11" t="s">
        <v>48</v>
      </c>
    </row>
    <row r="122" spans="1:16" ht="18" customHeight="1" x14ac:dyDescent="0.15">
      <c r="A122" s="11">
        <v>117</v>
      </c>
      <c r="B122" s="11" t="s">
        <v>696</v>
      </c>
      <c r="C122" s="11" t="s">
        <v>860</v>
      </c>
      <c r="D122" s="11">
        <v>1</v>
      </c>
      <c r="E122" s="33" t="s">
        <v>5193</v>
      </c>
      <c r="F122" s="30" t="s">
        <v>862</v>
      </c>
      <c r="G122" s="11" t="s">
        <v>114</v>
      </c>
      <c r="H122" s="11" t="s">
        <v>294</v>
      </c>
      <c r="I122" s="11" t="s">
        <v>22</v>
      </c>
      <c r="J122" s="23">
        <v>238066832</v>
      </c>
      <c r="K122" s="23">
        <v>360512984</v>
      </c>
      <c r="L122" s="23">
        <v>78659531</v>
      </c>
      <c r="M122" s="23">
        <f t="shared" si="1"/>
        <v>677239347</v>
      </c>
      <c r="N122" s="30"/>
      <c r="O122" s="11"/>
      <c r="P122" s="11"/>
    </row>
    <row r="123" spans="1:16" ht="18" customHeight="1" x14ac:dyDescent="0.15">
      <c r="A123" s="11">
        <v>118</v>
      </c>
      <c r="B123" s="11" t="s">
        <v>696</v>
      </c>
      <c r="C123" s="11" t="s">
        <v>860</v>
      </c>
      <c r="D123" s="11">
        <v>1</v>
      </c>
      <c r="E123" s="33" t="s">
        <v>5193</v>
      </c>
      <c r="F123" s="30" t="s">
        <v>863</v>
      </c>
      <c r="G123" s="11" t="s">
        <v>114</v>
      </c>
      <c r="H123" s="11" t="s">
        <v>294</v>
      </c>
      <c r="I123" s="11" t="s">
        <v>22</v>
      </c>
      <c r="J123" s="23">
        <v>377201358</v>
      </c>
      <c r="K123" s="23">
        <v>211136538</v>
      </c>
      <c r="L123" s="23">
        <v>79411005</v>
      </c>
      <c r="M123" s="23">
        <f t="shared" si="1"/>
        <v>667748901</v>
      </c>
      <c r="N123" s="30"/>
      <c r="O123" s="11"/>
      <c r="P123" s="11" t="s">
        <v>48</v>
      </c>
    </row>
    <row r="124" spans="1:16" ht="18" customHeight="1" x14ac:dyDescent="0.15">
      <c r="A124" s="11">
        <v>119</v>
      </c>
      <c r="B124" s="11" t="s">
        <v>696</v>
      </c>
      <c r="C124" s="11" t="s">
        <v>864</v>
      </c>
      <c r="D124" s="11">
        <v>1</v>
      </c>
      <c r="E124" s="33" t="s">
        <v>5193</v>
      </c>
      <c r="F124" s="30" t="s">
        <v>865</v>
      </c>
      <c r="G124" s="11" t="s">
        <v>58</v>
      </c>
      <c r="H124" s="11" t="s">
        <v>294</v>
      </c>
      <c r="I124" s="11" t="s">
        <v>16</v>
      </c>
      <c r="J124" s="23">
        <v>900000000</v>
      </c>
      <c r="K124" s="23">
        <v>50000000</v>
      </c>
      <c r="L124" s="23"/>
      <c r="M124" s="23">
        <f t="shared" si="1"/>
        <v>950000000</v>
      </c>
      <c r="N124" s="30" t="s">
        <v>136</v>
      </c>
      <c r="O124" s="11"/>
      <c r="P124" s="11"/>
    </row>
    <row r="125" spans="1:16" ht="18" customHeight="1" x14ac:dyDescent="0.15">
      <c r="A125" s="11">
        <v>120</v>
      </c>
      <c r="B125" s="11" t="s">
        <v>1036</v>
      </c>
      <c r="C125" s="11" t="s">
        <v>1037</v>
      </c>
      <c r="D125" s="11">
        <v>1</v>
      </c>
      <c r="E125" s="33" t="s">
        <v>5193</v>
      </c>
      <c r="F125" s="30" t="s">
        <v>1040</v>
      </c>
      <c r="G125" s="11" t="s">
        <v>73</v>
      </c>
      <c r="H125" s="11" t="s">
        <v>1039</v>
      </c>
      <c r="I125" s="11" t="s">
        <v>16</v>
      </c>
      <c r="J125" s="23">
        <v>600000000</v>
      </c>
      <c r="K125" s="23"/>
      <c r="L125" s="23"/>
      <c r="M125" s="23">
        <f t="shared" si="1"/>
        <v>600000000</v>
      </c>
      <c r="N125" s="30" t="s">
        <v>74</v>
      </c>
      <c r="O125" s="11"/>
      <c r="P125" s="11"/>
    </row>
    <row r="126" spans="1:16" ht="18" customHeight="1" x14ac:dyDescent="0.15">
      <c r="A126" s="11">
        <v>121</v>
      </c>
      <c r="B126" s="11" t="s">
        <v>1036</v>
      </c>
      <c r="C126" s="11" t="s">
        <v>1044</v>
      </c>
      <c r="D126" s="11">
        <v>1</v>
      </c>
      <c r="E126" s="33" t="s">
        <v>5193</v>
      </c>
      <c r="F126" s="30" t="s">
        <v>1046</v>
      </c>
      <c r="G126" s="11" t="s">
        <v>114</v>
      </c>
      <c r="H126" s="11" t="s">
        <v>1039</v>
      </c>
      <c r="I126" s="11" t="s">
        <v>15</v>
      </c>
      <c r="J126" s="23">
        <v>350000000</v>
      </c>
      <c r="K126" s="23">
        <v>100000000</v>
      </c>
      <c r="L126" s="23"/>
      <c r="M126" s="23">
        <f t="shared" si="1"/>
        <v>450000000</v>
      </c>
      <c r="N126" s="30"/>
      <c r="O126" s="11"/>
      <c r="P126" s="11"/>
    </row>
    <row r="127" spans="1:16" ht="18" customHeight="1" x14ac:dyDescent="0.15">
      <c r="A127" s="11">
        <v>122</v>
      </c>
      <c r="B127" s="11" t="s">
        <v>1036</v>
      </c>
      <c r="C127" s="11" t="s">
        <v>1044</v>
      </c>
      <c r="D127" s="11">
        <v>1</v>
      </c>
      <c r="E127" s="33" t="s">
        <v>5193</v>
      </c>
      <c r="F127" s="30" t="s">
        <v>1047</v>
      </c>
      <c r="G127" s="11" t="s">
        <v>114</v>
      </c>
      <c r="H127" s="11" t="s">
        <v>1039</v>
      </c>
      <c r="I127" s="11" t="s">
        <v>22</v>
      </c>
      <c r="J127" s="23">
        <v>492001496</v>
      </c>
      <c r="K127" s="23">
        <v>203366182</v>
      </c>
      <c r="L127" s="23">
        <v>0</v>
      </c>
      <c r="M127" s="23">
        <f t="shared" si="1"/>
        <v>695367678</v>
      </c>
      <c r="N127" s="30"/>
      <c r="O127" s="11"/>
      <c r="P127" s="11"/>
    </row>
    <row r="128" spans="1:16" ht="18" customHeight="1" x14ac:dyDescent="0.15">
      <c r="A128" s="11">
        <v>123</v>
      </c>
      <c r="B128" s="11" t="s">
        <v>1036</v>
      </c>
      <c r="C128" s="11" t="s">
        <v>67</v>
      </c>
      <c r="D128" s="11">
        <v>1</v>
      </c>
      <c r="E128" s="33" t="s">
        <v>5193</v>
      </c>
      <c r="F128" s="30" t="s">
        <v>1050</v>
      </c>
      <c r="G128" s="11" t="s">
        <v>58</v>
      </c>
      <c r="H128" s="11" t="s">
        <v>1039</v>
      </c>
      <c r="I128" s="11" t="s">
        <v>15</v>
      </c>
      <c r="J128" s="23">
        <v>1594951995</v>
      </c>
      <c r="K128" s="23">
        <v>1539559922</v>
      </c>
      <c r="L128" s="23"/>
      <c r="M128" s="23">
        <f t="shared" si="1"/>
        <v>3134511917</v>
      </c>
      <c r="N128" s="30"/>
      <c r="O128" s="11"/>
      <c r="P128" s="11"/>
    </row>
    <row r="129" spans="1:16" ht="18" customHeight="1" x14ac:dyDescent="0.15">
      <c r="A129" s="11">
        <v>124</v>
      </c>
      <c r="B129" s="11" t="s">
        <v>1036</v>
      </c>
      <c r="C129" s="11" t="s">
        <v>1055</v>
      </c>
      <c r="D129" s="11">
        <v>1</v>
      </c>
      <c r="E129" s="33" t="s">
        <v>5193</v>
      </c>
      <c r="F129" s="30" t="s">
        <v>1056</v>
      </c>
      <c r="G129" s="11" t="s">
        <v>58</v>
      </c>
      <c r="H129" s="11" t="s">
        <v>1039</v>
      </c>
      <c r="I129" s="11" t="s">
        <v>22</v>
      </c>
      <c r="J129" s="23">
        <v>685000000</v>
      </c>
      <c r="K129" s="23">
        <v>684000000</v>
      </c>
      <c r="L129" s="23"/>
      <c r="M129" s="23">
        <f t="shared" si="1"/>
        <v>1369000000</v>
      </c>
      <c r="N129" s="30"/>
      <c r="O129" s="11"/>
      <c r="P129" s="11"/>
    </row>
    <row r="130" spans="1:16" ht="18" customHeight="1" x14ac:dyDescent="0.15">
      <c r="A130" s="11">
        <v>125</v>
      </c>
      <c r="B130" s="11" t="s">
        <v>1036</v>
      </c>
      <c r="C130" s="11" t="s">
        <v>1055</v>
      </c>
      <c r="D130" s="11">
        <v>1</v>
      </c>
      <c r="E130" s="33" t="s">
        <v>5193</v>
      </c>
      <c r="F130" s="30" t="s">
        <v>1057</v>
      </c>
      <c r="G130" s="11" t="s">
        <v>58</v>
      </c>
      <c r="H130" s="11" t="s">
        <v>1039</v>
      </c>
      <c r="I130" s="11" t="s">
        <v>22</v>
      </c>
      <c r="J130" s="23">
        <v>766000000</v>
      </c>
      <c r="K130" s="23">
        <v>763000000</v>
      </c>
      <c r="L130" s="23"/>
      <c r="M130" s="23">
        <f t="shared" si="1"/>
        <v>1529000000</v>
      </c>
      <c r="N130" s="30"/>
      <c r="O130" s="11"/>
      <c r="P130" s="11"/>
    </row>
    <row r="131" spans="1:16" ht="18" customHeight="1" x14ac:dyDescent="0.15">
      <c r="A131" s="11">
        <v>126</v>
      </c>
      <c r="B131" s="11" t="s">
        <v>1036</v>
      </c>
      <c r="C131" s="11" t="s">
        <v>1055</v>
      </c>
      <c r="D131" s="11">
        <v>1</v>
      </c>
      <c r="E131" s="33" t="s">
        <v>5193</v>
      </c>
      <c r="F131" s="30" t="s">
        <v>1058</v>
      </c>
      <c r="G131" s="11" t="s">
        <v>58</v>
      </c>
      <c r="H131" s="11" t="s">
        <v>1039</v>
      </c>
      <c r="I131" s="11" t="s">
        <v>22</v>
      </c>
      <c r="J131" s="23">
        <v>643000000</v>
      </c>
      <c r="K131" s="23">
        <v>639000000</v>
      </c>
      <c r="L131" s="23"/>
      <c r="M131" s="23">
        <f t="shared" si="1"/>
        <v>1282000000</v>
      </c>
      <c r="N131" s="30"/>
      <c r="O131" s="11"/>
      <c r="P131" s="11"/>
    </row>
    <row r="132" spans="1:16" ht="18" customHeight="1" x14ac:dyDescent="0.15">
      <c r="A132" s="11">
        <v>127</v>
      </c>
      <c r="B132" s="11" t="s">
        <v>1036</v>
      </c>
      <c r="C132" s="11" t="s">
        <v>1066</v>
      </c>
      <c r="D132" s="11">
        <v>1</v>
      </c>
      <c r="E132" s="33" t="s">
        <v>5193</v>
      </c>
      <c r="F132" s="30" t="s">
        <v>1067</v>
      </c>
      <c r="G132" s="11" t="s">
        <v>114</v>
      </c>
      <c r="H132" s="11" t="s">
        <v>1039</v>
      </c>
      <c r="I132" s="11" t="s">
        <v>22</v>
      </c>
      <c r="J132" s="23">
        <v>40632028</v>
      </c>
      <c r="K132" s="23">
        <v>71568377</v>
      </c>
      <c r="L132" s="23">
        <v>31785306</v>
      </c>
      <c r="M132" s="23">
        <f t="shared" si="1"/>
        <v>143985711</v>
      </c>
      <c r="N132" s="30"/>
      <c r="O132" s="11" t="s">
        <v>44</v>
      </c>
      <c r="P132" s="11" t="s">
        <v>48</v>
      </c>
    </row>
    <row r="133" spans="1:16" ht="18" customHeight="1" x14ac:dyDescent="0.15">
      <c r="A133" s="11">
        <v>128</v>
      </c>
      <c r="B133" s="11" t="s">
        <v>1036</v>
      </c>
      <c r="C133" s="11" t="s">
        <v>1073</v>
      </c>
      <c r="D133" s="11">
        <v>1</v>
      </c>
      <c r="E133" s="33" t="s">
        <v>5193</v>
      </c>
      <c r="F133" s="30" t="s">
        <v>1074</v>
      </c>
      <c r="G133" s="11" t="s">
        <v>114</v>
      </c>
      <c r="H133" s="11" t="s">
        <v>1039</v>
      </c>
      <c r="I133" s="11" t="s">
        <v>22</v>
      </c>
      <c r="J133" s="23">
        <v>260443287</v>
      </c>
      <c r="K133" s="23">
        <v>0</v>
      </c>
      <c r="L133" s="23">
        <v>0</v>
      </c>
      <c r="M133" s="23">
        <f t="shared" si="1"/>
        <v>260443287</v>
      </c>
      <c r="N133" s="30"/>
      <c r="O133" s="11" t="s">
        <v>88</v>
      </c>
      <c r="P133" s="11"/>
    </row>
    <row r="134" spans="1:16" ht="18" customHeight="1" x14ac:dyDescent="0.15">
      <c r="A134" s="11">
        <v>129</v>
      </c>
      <c r="B134" s="11" t="s">
        <v>1036</v>
      </c>
      <c r="C134" s="11" t="s">
        <v>1073</v>
      </c>
      <c r="D134" s="11">
        <v>1</v>
      </c>
      <c r="E134" s="33" t="s">
        <v>5193</v>
      </c>
      <c r="F134" s="30" t="s">
        <v>1075</v>
      </c>
      <c r="G134" s="11" t="s">
        <v>114</v>
      </c>
      <c r="H134" s="11" t="s">
        <v>1039</v>
      </c>
      <c r="I134" s="11" t="s">
        <v>22</v>
      </c>
      <c r="J134" s="23">
        <v>160152006</v>
      </c>
      <c r="K134" s="23">
        <v>0</v>
      </c>
      <c r="L134" s="23">
        <v>0</v>
      </c>
      <c r="M134" s="23">
        <f t="shared" ref="M134:M197" si="2">J134+K134+L134</f>
        <v>160152006</v>
      </c>
      <c r="N134" s="30"/>
      <c r="O134" s="11" t="s">
        <v>88</v>
      </c>
      <c r="P134" s="11"/>
    </row>
    <row r="135" spans="1:16" ht="18" customHeight="1" x14ac:dyDescent="0.15">
      <c r="A135" s="11">
        <v>130</v>
      </c>
      <c r="B135" s="11" t="s">
        <v>1036</v>
      </c>
      <c r="C135" s="11" t="s">
        <v>167</v>
      </c>
      <c r="D135" s="11">
        <v>1</v>
      </c>
      <c r="E135" s="33" t="s">
        <v>5193</v>
      </c>
      <c r="F135" s="30" t="s">
        <v>1082</v>
      </c>
      <c r="G135" s="11" t="s">
        <v>114</v>
      </c>
      <c r="H135" s="11" t="s">
        <v>1039</v>
      </c>
      <c r="I135" s="11" t="s">
        <v>22</v>
      </c>
      <c r="J135" s="23">
        <v>550000000</v>
      </c>
      <c r="K135" s="23"/>
      <c r="L135" s="23"/>
      <c r="M135" s="23">
        <f t="shared" si="2"/>
        <v>550000000</v>
      </c>
      <c r="N135" s="30"/>
      <c r="O135" s="11"/>
      <c r="P135" s="11"/>
    </row>
    <row r="136" spans="1:16" ht="18" customHeight="1" x14ac:dyDescent="0.15">
      <c r="A136" s="11">
        <v>131</v>
      </c>
      <c r="B136" s="11" t="s">
        <v>1036</v>
      </c>
      <c r="C136" s="11" t="s">
        <v>167</v>
      </c>
      <c r="D136" s="11">
        <v>1</v>
      </c>
      <c r="E136" s="33" t="s">
        <v>5193</v>
      </c>
      <c r="F136" s="30" t="s">
        <v>1083</v>
      </c>
      <c r="G136" s="11" t="s">
        <v>114</v>
      </c>
      <c r="H136" s="11" t="s">
        <v>1039</v>
      </c>
      <c r="I136" s="11" t="s">
        <v>22</v>
      </c>
      <c r="J136" s="23">
        <v>180000000</v>
      </c>
      <c r="K136" s="23"/>
      <c r="L136" s="23"/>
      <c r="M136" s="23">
        <f t="shared" si="2"/>
        <v>180000000</v>
      </c>
      <c r="N136" s="30"/>
      <c r="O136" s="11"/>
      <c r="P136" s="11"/>
    </row>
    <row r="137" spans="1:16" ht="18" customHeight="1" x14ac:dyDescent="0.15">
      <c r="A137" s="11">
        <v>132</v>
      </c>
      <c r="B137" s="11" t="s">
        <v>1036</v>
      </c>
      <c r="C137" s="11" t="s">
        <v>167</v>
      </c>
      <c r="D137" s="11">
        <v>1</v>
      </c>
      <c r="E137" s="33" t="s">
        <v>5193</v>
      </c>
      <c r="F137" s="30" t="s">
        <v>1085</v>
      </c>
      <c r="G137" s="11" t="s">
        <v>114</v>
      </c>
      <c r="H137" s="11" t="s">
        <v>1039</v>
      </c>
      <c r="I137" s="11" t="s">
        <v>22</v>
      </c>
      <c r="J137" s="23">
        <v>80000000</v>
      </c>
      <c r="K137" s="23"/>
      <c r="L137" s="23"/>
      <c r="M137" s="23">
        <f t="shared" si="2"/>
        <v>80000000</v>
      </c>
      <c r="N137" s="30" t="s">
        <v>74</v>
      </c>
      <c r="O137" s="11"/>
      <c r="P137" s="11"/>
    </row>
    <row r="138" spans="1:16" ht="18" customHeight="1" x14ac:dyDescent="0.15">
      <c r="A138" s="11">
        <v>133</v>
      </c>
      <c r="B138" s="11" t="s">
        <v>1036</v>
      </c>
      <c r="C138" s="11" t="s">
        <v>126</v>
      </c>
      <c r="D138" s="11">
        <v>1</v>
      </c>
      <c r="E138" s="33" t="s">
        <v>5193</v>
      </c>
      <c r="F138" s="30" t="s">
        <v>1091</v>
      </c>
      <c r="G138" s="11" t="s">
        <v>58</v>
      </c>
      <c r="H138" s="11" t="s">
        <v>1039</v>
      </c>
      <c r="I138" s="11" t="s">
        <v>15</v>
      </c>
      <c r="J138" s="23">
        <v>2877860000</v>
      </c>
      <c r="K138" s="23"/>
      <c r="L138" s="23"/>
      <c r="M138" s="23">
        <f t="shared" si="2"/>
        <v>2877860000</v>
      </c>
      <c r="N138" s="30"/>
      <c r="O138" s="11" t="s">
        <v>88</v>
      </c>
      <c r="P138" s="11"/>
    </row>
    <row r="139" spans="1:16" ht="18" customHeight="1" x14ac:dyDescent="0.15">
      <c r="A139" s="11">
        <v>134</v>
      </c>
      <c r="B139" s="11" t="s">
        <v>1036</v>
      </c>
      <c r="C139" s="11" t="s">
        <v>126</v>
      </c>
      <c r="D139" s="11">
        <v>1</v>
      </c>
      <c r="E139" s="33" t="s">
        <v>5193</v>
      </c>
      <c r="F139" s="30" t="s">
        <v>1104</v>
      </c>
      <c r="G139" s="11" t="s">
        <v>58</v>
      </c>
      <c r="H139" s="11" t="s">
        <v>1039</v>
      </c>
      <c r="I139" s="11" t="s">
        <v>16</v>
      </c>
      <c r="J139" s="23">
        <v>51501000</v>
      </c>
      <c r="K139" s="23">
        <v>0</v>
      </c>
      <c r="L139" s="23">
        <v>0</v>
      </c>
      <c r="M139" s="23">
        <f t="shared" si="2"/>
        <v>51501000</v>
      </c>
      <c r="N139" s="30" t="s">
        <v>136</v>
      </c>
      <c r="O139" s="11" t="s">
        <v>44</v>
      </c>
      <c r="P139" s="11"/>
    </row>
    <row r="140" spans="1:16" ht="18" customHeight="1" x14ac:dyDescent="0.15">
      <c r="A140" s="11">
        <v>135</v>
      </c>
      <c r="B140" s="11" t="s">
        <v>1036</v>
      </c>
      <c r="C140" s="11" t="s">
        <v>1060</v>
      </c>
      <c r="D140" s="11">
        <v>1</v>
      </c>
      <c r="E140" s="33" t="s">
        <v>5193</v>
      </c>
      <c r="F140" s="30" t="s">
        <v>1125</v>
      </c>
      <c r="G140" s="11" t="s">
        <v>58</v>
      </c>
      <c r="H140" s="11" t="s">
        <v>1039</v>
      </c>
      <c r="I140" s="11" t="s">
        <v>22</v>
      </c>
      <c r="J140" s="23">
        <v>600000000</v>
      </c>
      <c r="K140" s="23">
        <v>3500000000</v>
      </c>
      <c r="L140" s="23"/>
      <c r="M140" s="23">
        <f t="shared" si="2"/>
        <v>4100000000</v>
      </c>
      <c r="N140" s="30"/>
      <c r="O140" s="11" t="s">
        <v>44</v>
      </c>
      <c r="P140" s="11"/>
    </row>
    <row r="141" spans="1:16" ht="18" customHeight="1" x14ac:dyDescent="0.15">
      <c r="A141" s="11">
        <v>136</v>
      </c>
      <c r="B141" s="11" t="s">
        <v>1036</v>
      </c>
      <c r="C141" s="11" t="s">
        <v>1129</v>
      </c>
      <c r="D141" s="11">
        <v>1</v>
      </c>
      <c r="E141" s="33" t="s">
        <v>5193</v>
      </c>
      <c r="F141" s="30" t="s">
        <v>1130</v>
      </c>
      <c r="G141" s="11" t="s">
        <v>114</v>
      </c>
      <c r="H141" s="11" t="s">
        <v>1039</v>
      </c>
      <c r="I141" s="11" t="s">
        <v>22</v>
      </c>
      <c r="J141" s="23">
        <v>199801555</v>
      </c>
      <c r="K141" s="23">
        <v>43455199</v>
      </c>
      <c r="L141" s="23"/>
      <c r="M141" s="23">
        <f t="shared" si="2"/>
        <v>243256754</v>
      </c>
      <c r="N141" s="30"/>
      <c r="O141" s="11"/>
      <c r="P141" s="11" t="s">
        <v>48</v>
      </c>
    </row>
    <row r="142" spans="1:16" ht="18" customHeight="1" x14ac:dyDescent="0.15">
      <c r="A142" s="11">
        <v>137</v>
      </c>
      <c r="B142" s="11" t="s">
        <v>1036</v>
      </c>
      <c r="C142" s="11" t="s">
        <v>1131</v>
      </c>
      <c r="D142" s="11">
        <v>1</v>
      </c>
      <c r="E142" s="33" t="s">
        <v>5193</v>
      </c>
      <c r="F142" s="30" t="s">
        <v>1132</v>
      </c>
      <c r="G142" s="11" t="s">
        <v>114</v>
      </c>
      <c r="H142" s="11" t="s">
        <v>1039</v>
      </c>
      <c r="I142" s="11" t="s">
        <v>22</v>
      </c>
      <c r="J142" s="23">
        <v>470722381</v>
      </c>
      <c r="K142" s="23">
        <v>211701913</v>
      </c>
      <c r="L142" s="23">
        <v>0</v>
      </c>
      <c r="M142" s="23">
        <f t="shared" si="2"/>
        <v>682424294</v>
      </c>
      <c r="N142" s="30"/>
      <c r="O142" s="11"/>
      <c r="P142" s="11"/>
    </row>
    <row r="143" spans="1:16" ht="18" customHeight="1" x14ac:dyDescent="0.15">
      <c r="A143" s="11">
        <v>138</v>
      </c>
      <c r="B143" s="11" t="s">
        <v>1036</v>
      </c>
      <c r="C143" s="11" t="s">
        <v>1131</v>
      </c>
      <c r="D143" s="11">
        <v>1</v>
      </c>
      <c r="E143" s="33" t="s">
        <v>5193</v>
      </c>
      <c r="F143" s="30" t="s">
        <v>1133</v>
      </c>
      <c r="G143" s="11" t="s">
        <v>114</v>
      </c>
      <c r="H143" s="11" t="s">
        <v>1039</v>
      </c>
      <c r="I143" s="11" t="s">
        <v>22</v>
      </c>
      <c r="J143" s="23">
        <v>165293819</v>
      </c>
      <c r="K143" s="23">
        <v>78912189</v>
      </c>
      <c r="L143" s="23">
        <v>0</v>
      </c>
      <c r="M143" s="23">
        <f t="shared" si="2"/>
        <v>244206008</v>
      </c>
      <c r="N143" s="30"/>
      <c r="O143" s="11"/>
      <c r="P143" s="11"/>
    </row>
    <row r="144" spans="1:16" ht="18" customHeight="1" x14ac:dyDescent="0.15">
      <c r="A144" s="11">
        <v>139</v>
      </c>
      <c r="B144" s="11" t="s">
        <v>1036</v>
      </c>
      <c r="C144" s="11" t="s">
        <v>158</v>
      </c>
      <c r="D144" s="11">
        <v>1</v>
      </c>
      <c r="E144" s="33" t="s">
        <v>5193</v>
      </c>
      <c r="F144" s="30" t="s">
        <v>1138</v>
      </c>
      <c r="G144" s="11" t="s">
        <v>114</v>
      </c>
      <c r="H144" s="11" t="s">
        <v>1039</v>
      </c>
      <c r="I144" s="11" t="s">
        <v>22</v>
      </c>
      <c r="J144" s="23">
        <v>703476907</v>
      </c>
      <c r="K144" s="23">
        <v>675145980</v>
      </c>
      <c r="L144" s="23"/>
      <c r="M144" s="23">
        <f t="shared" si="2"/>
        <v>1378622887</v>
      </c>
      <c r="N144" s="30"/>
      <c r="O144" s="11"/>
      <c r="P144" s="11"/>
    </row>
    <row r="145" spans="1:16" ht="18" customHeight="1" x14ac:dyDescent="0.15">
      <c r="A145" s="11">
        <v>140</v>
      </c>
      <c r="B145" s="11" t="s">
        <v>1036</v>
      </c>
      <c r="C145" s="11" t="s">
        <v>158</v>
      </c>
      <c r="D145" s="11">
        <v>1</v>
      </c>
      <c r="E145" s="33" t="s">
        <v>5193</v>
      </c>
      <c r="F145" s="30" t="s">
        <v>1139</v>
      </c>
      <c r="G145" s="11" t="s">
        <v>114</v>
      </c>
      <c r="H145" s="11" t="s">
        <v>1039</v>
      </c>
      <c r="I145" s="11" t="s">
        <v>15</v>
      </c>
      <c r="J145" s="23">
        <v>611874366</v>
      </c>
      <c r="K145" s="23">
        <v>578537623</v>
      </c>
      <c r="L145" s="23">
        <v>9203857</v>
      </c>
      <c r="M145" s="23">
        <f t="shared" si="2"/>
        <v>1199615846</v>
      </c>
      <c r="N145" s="30"/>
      <c r="O145" s="11"/>
      <c r="P145" s="11"/>
    </row>
    <row r="146" spans="1:16" ht="18" customHeight="1" x14ac:dyDescent="0.15">
      <c r="A146" s="11">
        <v>141</v>
      </c>
      <c r="B146" s="11" t="s">
        <v>1036</v>
      </c>
      <c r="C146" s="11" t="s">
        <v>158</v>
      </c>
      <c r="D146" s="11">
        <v>1</v>
      </c>
      <c r="E146" s="33" t="s">
        <v>5193</v>
      </c>
      <c r="F146" s="30" t="s">
        <v>1140</v>
      </c>
      <c r="G146" s="11" t="s">
        <v>52</v>
      </c>
      <c r="H146" s="11" t="s">
        <v>1039</v>
      </c>
      <c r="I146" s="11" t="s">
        <v>22</v>
      </c>
      <c r="J146" s="23">
        <v>63781413</v>
      </c>
      <c r="K146" s="23">
        <v>20064183</v>
      </c>
      <c r="L146" s="23"/>
      <c r="M146" s="23">
        <f t="shared" si="2"/>
        <v>83845596</v>
      </c>
      <c r="N146" s="30"/>
      <c r="O146" s="11"/>
      <c r="P146" s="11"/>
    </row>
    <row r="147" spans="1:16" ht="18" customHeight="1" x14ac:dyDescent="0.15">
      <c r="A147" s="11">
        <v>142</v>
      </c>
      <c r="B147" s="11" t="s">
        <v>1036</v>
      </c>
      <c r="C147" s="11" t="s">
        <v>158</v>
      </c>
      <c r="D147" s="11">
        <v>1</v>
      </c>
      <c r="E147" s="33" t="s">
        <v>5193</v>
      </c>
      <c r="F147" s="30" t="s">
        <v>1146</v>
      </c>
      <c r="G147" s="11" t="s">
        <v>114</v>
      </c>
      <c r="H147" s="11" t="s">
        <v>1039</v>
      </c>
      <c r="I147" s="11" t="s">
        <v>22</v>
      </c>
      <c r="J147" s="23">
        <v>142645000</v>
      </c>
      <c r="K147" s="23">
        <v>150374000</v>
      </c>
      <c r="L147" s="23">
        <v>0</v>
      </c>
      <c r="M147" s="23">
        <f t="shared" si="2"/>
        <v>293019000</v>
      </c>
      <c r="N147" s="30"/>
      <c r="O147" s="11"/>
      <c r="P147" s="11"/>
    </row>
    <row r="148" spans="1:16" ht="18" customHeight="1" x14ac:dyDescent="0.15">
      <c r="A148" s="11">
        <v>143</v>
      </c>
      <c r="B148" s="11" t="s">
        <v>1036</v>
      </c>
      <c r="C148" s="11" t="s">
        <v>158</v>
      </c>
      <c r="D148" s="11">
        <v>1</v>
      </c>
      <c r="E148" s="33" t="s">
        <v>5193</v>
      </c>
      <c r="F148" s="30" t="s">
        <v>1147</v>
      </c>
      <c r="G148" s="11" t="s">
        <v>114</v>
      </c>
      <c r="H148" s="11" t="s">
        <v>1039</v>
      </c>
      <c r="I148" s="11" t="s">
        <v>22</v>
      </c>
      <c r="J148" s="23">
        <v>988595000</v>
      </c>
      <c r="K148" s="23">
        <v>772651000</v>
      </c>
      <c r="L148" s="23">
        <v>0</v>
      </c>
      <c r="M148" s="23">
        <f t="shared" si="2"/>
        <v>1761246000</v>
      </c>
      <c r="N148" s="30"/>
      <c r="O148" s="11"/>
      <c r="P148" s="11"/>
    </row>
    <row r="149" spans="1:16" ht="18" customHeight="1" x14ac:dyDescent="0.15">
      <c r="A149" s="11">
        <v>144</v>
      </c>
      <c r="B149" s="11" t="s">
        <v>1036</v>
      </c>
      <c r="C149" s="11" t="s">
        <v>94</v>
      </c>
      <c r="D149" s="11">
        <v>1</v>
      </c>
      <c r="E149" s="33" t="s">
        <v>5193</v>
      </c>
      <c r="F149" s="30" t="s">
        <v>1149</v>
      </c>
      <c r="G149" s="11" t="s">
        <v>66</v>
      </c>
      <c r="H149" s="11" t="s">
        <v>1039</v>
      </c>
      <c r="I149" s="11" t="s">
        <v>15</v>
      </c>
      <c r="J149" s="23">
        <v>105000000</v>
      </c>
      <c r="K149" s="23">
        <v>100000000</v>
      </c>
      <c r="L149" s="23">
        <v>0</v>
      </c>
      <c r="M149" s="23">
        <f t="shared" si="2"/>
        <v>205000000</v>
      </c>
      <c r="N149" s="30"/>
      <c r="O149" s="11"/>
      <c r="P149" s="11"/>
    </row>
    <row r="150" spans="1:16" ht="18" customHeight="1" x14ac:dyDescent="0.15">
      <c r="A150" s="11">
        <v>145</v>
      </c>
      <c r="B150" s="11" t="s">
        <v>1036</v>
      </c>
      <c r="C150" s="11" t="s">
        <v>94</v>
      </c>
      <c r="D150" s="11">
        <v>1</v>
      </c>
      <c r="E150" s="33" t="s">
        <v>5193</v>
      </c>
      <c r="F150" s="30" t="s">
        <v>1150</v>
      </c>
      <c r="G150" s="11" t="s">
        <v>5182</v>
      </c>
      <c r="H150" s="11" t="s">
        <v>1039</v>
      </c>
      <c r="I150" s="11" t="s">
        <v>22</v>
      </c>
      <c r="J150" s="23">
        <v>20000000</v>
      </c>
      <c r="K150" s="23">
        <v>0</v>
      </c>
      <c r="L150" s="23">
        <v>0</v>
      </c>
      <c r="M150" s="23">
        <f t="shared" si="2"/>
        <v>20000000</v>
      </c>
      <c r="N150" s="30"/>
      <c r="O150" s="11" t="s">
        <v>44</v>
      </c>
      <c r="P150" s="11"/>
    </row>
    <row r="151" spans="1:16" ht="18" customHeight="1" x14ac:dyDescent="0.15">
      <c r="A151" s="11">
        <v>146</v>
      </c>
      <c r="B151" s="11" t="s">
        <v>1036</v>
      </c>
      <c r="C151" s="11" t="s">
        <v>1167</v>
      </c>
      <c r="D151" s="11">
        <v>1</v>
      </c>
      <c r="E151" s="33" t="s">
        <v>5193</v>
      </c>
      <c r="F151" s="30" t="s">
        <v>1168</v>
      </c>
      <c r="G151" s="11" t="s">
        <v>114</v>
      </c>
      <c r="H151" s="11" t="s">
        <v>1039</v>
      </c>
      <c r="I151" s="11" t="s">
        <v>22</v>
      </c>
      <c r="J151" s="23">
        <v>135799689</v>
      </c>
      <c r="K151" s="23">
        <v>126808079</v>
      </c>
      <c r="L151" s="23">
        <v>0</v>
      </c>
      <c r="M151" s="23">
        <f t="shared" si="2"/>
        <v>262607768</v>
      </c>
      <c r="N151" s="30"/>
      <c r="O151" s="11"/>
      <c r="P151" s="11"/>
    </row>
    <row r="152" spans="1:16" ht="18" customHeight="1" x14ac:dyDescent="0.15">
      <c r="A152" s="11">
        <v>147</v>
      </c>
      <c r="B152" s="11" t="s">
        <v>1036</v>
      </c>
      <c r="C152" s="11" t="s">
        <v>1167</v>
      </c>
      <c r="D152" s="11">
        <v>1</v>
      </c>
      <c r="E152" s="33" t="s">
        <v>5193</v>
      </c>
      <c r="F152" s="30" t="s">
        <v>1169</v>
      </c>
      <c r="G152" s="11" t="s">
        <v>114</v>
      </c>
      <c r="H152" s="11" t="s">
        <v>1039</v>
      </c>
      <c r="I152" s="11" t="s">
        <v>22</v>
      </c>
      <c r="J152" s="23">
        <v>105213757</v>
      </c>
      <c r="K152" s="23">
        <v>22834050</v>
      </c>
      <c r="L152" s="23">
        <v>675768</v>
      </c>
      <c r="M152" s="23">
        <f t="shared" si="2"/>
        <v>128723575</v>
      </c>
      <c r="N152" s="30"/>
      <c r="O152" s="11"/>
      <c r="P152" s="11"/>
    </row>
    <row r="153" spans="1:16" ht="18" customHeight="1" x14ac:dyDescent="0.15">
      <c r="A153" s="11">
        <v>148</v>
      </c>
      <c r="B153" s="11" t="s">
        <v>1036</v>
      </c>
      <c r="C153" s="11" t="s">
        <v>1167</v>
      </c>
      <c r="D153" s="11">
        <v>1</v>
      </c>
      <c r="E153" s="33" t="s">
        <v>5193</v>
      </c>
      <c r="F153" s="30" t="s">
        <v>1170</v>
      </c>
      <c r="G153" s="11" t="s">
        <v>114</v>
      </c>
      <c r="H153" s="11" t="s">
        <v>1039</v>
      </c>
      <c r="I153" s="11" t="s">
        <v>22</v>
      </c>
      <c r="J153" s="23">
        <v>128003853</v>
      </c>
      <c r="K153" s="23">
        <v>31877487</v>
      </c>
      <c r="L153" s="23">
        <v>1859924</v>
      </c>
      <c r="M153" s="23">
        <f t="shared" si="2"/>
        <v>161741264</v>
      </c>
      <c r="N153" s="30"/>
      <c r="O153" s="11"/>
      <c r="P153" s="11"/>
    </row>
    <row r="154" spans="1:16" ht="18" customHeight="1" x14ac:dyDescent="0.15">
      <c r="A154" s="11">
        <v>149</v>
      </c>
      <c r="B154" s="11" t="s">
        <v>1036</v>
      </c>
      <c r="C154" s="11" t="s">
        <v>1167</v>
      </c>
      <c r="D154" s="11">
        <v>1</v>
      </c>
      <c r="E154" s="33" t="s">
        <v>5193</v>
      </c>
      <c r="F154" s="30" t="s">
        <v>1171</v>
      </c>
      <c r="G154" s="11" t="s">
        <v>114</v>
      </c>
      <c r="H154" s="11" t="s">
        <v>1039</v>
      </c>
      <c r="I154" s="11" t="s">
        <v>22</v>
      </c>
      <c r="J154" s="23">
        <v>156116033</v>
      </c>
      <c r="K154" s="23">
        <v>49841853</v>
      </c>
      <c r="L154" s="23">
        <v>1377430</v>
      </c>
      <c r="M154" s="23">
        <f t="shared" si="2"/>
        <v>207335316</v>
      </c>
      <c r="N154" s="30"/>
      <c r="O154" s="11"/>
      <c r="P154" s="11"/>
    </row>
    <row r="155" spans="1:16" ht="18" customHeight="1" x14ac:dyDescent="0.15">
      <c r="A155" s="11">
        <v>150</v>
      </c>
      <c r="B155" s="11" t="s">
        <v>1036</v>
      </c>
      <c r="C155" s="11" t="s">
        <v>1167</v>
      </c>
      <c r="D155" s="11">
        <v>1</v>
      </c>
      <c r="E155" s="33" t="s">
        <v>5193</v>
      </c>
      <c r="F155" s="30" t="s">
        <v>1172</v>
      </c>
      <c r="G155" s="11" t="s">
        <v>114</v>
      </c>
      <c r="H155" s="11" t="s">
        <v>1039</v>
      </c>
      <c r="I155" s="11" t="s">
        <v>22</v>
      </c>
      <c r="J155" s="23">
        <v>155143105</v>
      </c>
      <c r="K155" s="23">
        <v>54024246</v>
      </c>
      <c r="L155" s="23">
        <v>2146833</v>
      </c>
      <c r="M155" s="23">
        <f t="shared" si="2"/>
        <v>211314184</v>
      </c>
      <c r="N155" s="30"/>
      <c r="O155" s="11"/>
      <c r="P155" s="11"/>
    </row>
    <row r="156" spans="1:16" ht="18" customHeight="1" x14ac:dyDescent="0.15">
      <c r="A156" s="11">
        <v>151</v>
      </c>
      <c r="B156" s="11" t="s">
        <v>1036</v>
      </c>
      <c r="C156" s="11" t="s">
        <v>700</v>
      </c>
      <c r="D156" s="11">
        <v>1</v>
      </c>
      <c r="E156" s="33" t="s">
        <v>5193</v>
      </c>
      <c r="F156" s="30" t="s">
        <v>1175</v>
      </c>
      <c r="G156" s="11" t="s">
        <v>114</v>
      </c>
      <c r="H156" s="11" t="s">
        <v>1039</v>
      </c>
      <c r="I156" s="11" t="s">
        <v>15</v>
      </c>
      <c r="J156" s="23">
        <v>187152762</v>
      </c>
      <c r="K156" s="23">
        <v>174533261</v>
      </c>
      <c r="L156" s="23">
        <v>0</v>
      </c>
      <c r="M156" s="23">
        <f t="shared" si="2"/>
        <v>361686023</v>
      </c>
      <c r="N156" s="30"/>
      <c r="O156" s="11"/>
      <c r="P156" s="11"/>
    </row>
    <row r="157" spans="1:16" ht="18" customHeight="1" x14ac:dyDescent="0.15">
      <c r="A157" s="11">
        <v>152</v>
      </c>
      <c r="B157" s="11" t="s">
        <v>1036</v>
      </c>
      <c r="C157" s="11" t="s">
        <v>700</v>
      </c>
      <c r="D157" s="11">
        <v>1</v>
      </c>
      <c r="E157" s="33" t="s">
        <v>5193</v>
      </c>
      <c r="F157" s="30" t="s">
        <v>1176</v>
      </c>
      <c r="G157" s="11" t="s">
        <v>114</v>
      </c>
      <c r="H157" s="11" t="s">
        <v>1039</v>
      </c>
      <c r="I157" s="11" t="s">
        <v>15</v>
      </c>
      <c r="J157" s="23">
        <v>389009636</v>
      </c>
      <c r="K157" s="23">
        <v>274802875</v>
      </c>
      <c r="L157" s="23"/>
      <c r="M157" s="23">
        <f t="shared" si="2"/>
        <v>663812511</v>
      </c>
      <c r="N157" s="30"/>
      <c r="O157" s="11"/>
      <c r="P157" s="11"/>
    </row>
    <row r="158" spans="1:16" ht="18" customHeight="1" x14ac:dyDescent="0.15">
      <c r="A158" s="11">
        <v>153</v>
      </c>
      <c r="B158" s="11" t="s">
        <v>1281</v>
      </c>
      <c r="C158" s="11" t="s">
        <v>700</v>
      </c>
      <c r="D158" s="11">
        <v>1</v>
      </c>
      <c r="E158" s="33" t="s">
        <v>5193</v>
      </c>
      <c r="F158" s="30" t="s">
        <v>1282</v>
      </c>
      <c r="G158" s="11" t="s">
        <v>114</v>
      </c>
      <c r="H158" s="11" t="s">
        <v>1283</v>
      </c>
      <c r="I158" s="11" t="s">
        <v>15</v>
      </c>
      <c r="J158" s="23">
        <v>3000000000</v>
      </c>
      <c r="K158" s="23">
        <v>9000000000</v>
      </c>
      <c r="L158" s="23"/>
      <c r="M158" s="23">
        <f t="shared" si="2"/>
        <v>12000000000</v>
      </c>
      <c r="N158" s="30"/>
      <c r="O158" s="11"/>
      <c r="P158" s="11" t="s">
        <v>48</v>
      </c>
    </row>
    <row r="159" spans="1:16" ht="18" customHeight="1" x14ac:dyDescent="0.15">
      <c r="A159" s="11">
        <v>154</v>
      </c>
      <c r="B159" s="11" t="s">
        <v>1281</v>
      </c>
      <c r="C159" s="11" t="s">
        <v>700</v>
      </c>
      <c r="D159" s="11">
        <v>1</v>
      </c>
      <c r="E159" s="33" t="s">
        <v>5193</v>
      </c>
      <c r="F159" s="30" t="s">
        <v>1284</v>
      </c>
      <c r="G159" s="11" t="s">
        <v>114</v>
      </c>
      <c r="H159" s="11" t="s">
        <v>1283</v>
      </c>
      <c r="I159" s="11" t="s">
        <v>15</v>
      </c>
      <c r="J159" s="23">
        <v>3000000000</v>
      </c>
      <c r="K159" s="23">
        <v>9000000000</v>
      </c>
      <c r="L159" s="23"/>
      <c r="M159" s="23">
        <f t="shared" si="2"/>
        <v>12000000000</v>
      </c>
      <c r="N159" s="30"/>
      <c r="O159" s="11"/>
      <c r="P159" s="11" t="s">
        <v>48</v>
      </c>
    </row>
    <row r="160" spans="1:16" ht="18" customHeight="1" x14ac:dyDescent="0.15">
      <c r="A160" s="11">
        <v>155</v>
      </c>
      <c r="B160" s="11" t="s">
        <v>1281</v>
      </c>
      <c r="C160" s="11" t="s">
        <v>700</v>
      </c>
      <c r="D160" s="11">
        <v>1</v>
      </c>
      <c r="E160" s="33" t="s">
        <v>5193</v>
      </c>
      <c r="F160" s="30" t="s">
        <v>1288</v>
      </c>
      <c r="G160" s="11" t="s">
        <v>114</v>
      </c>
      <c r="H160" s="11" t="s">
        <v>1283</v>
      </c>
      <c r="I160" s="11" t="s">
        <v>15</v>
      </c>
      <c r="J160" s="23">
        <v>887544730</v>
      </c>
      <c r="K160" s="23">
        <v>522457799</v>
      </c>
      <c r="L160" s="23"/>
      <c r="M160" s="23">
        <f t="shared" si="2"/>
        <v>1410002529</v>
      </c>
      <c r="N160" s="30"/>
      <c r="O160" s="11"/>
      <c r="P160" s="11" t="s">
        <v>48</v>
      </c>
    </row>
    <row r="161" spans="1:16" ht="18" customHeight="1" x14ac:dyDescent="0.15">
      <c r="A161" s="11">
        <v>156</v>
      </c>
      <c r="B161" s="11" t="s">
        <v>1281</v>
      </c>
      <c r="C161" s="11" t="s">
        <v>700</v>
      </c>
      <c r="D161" s="11">
        <v>1</v>
      </c>
      <c r="E161" s="33" t="s">
        <v>5193</v>
      </c>
      <c r="F161" s="30" t="s">
        <v>1291</v>
      </c>
      <c r="G161" s="11" t="s">
        <v>114</v>
      </c>
      <c r="H161" s="11" t="s">
        <v>1283</v>
      </c>
      <c r="I161" s="11" t="s">
        <v>15</v>
      </c>
      <c r="J161" s="23">
        <v>2451116147</v>
      </c>
      <c r="K161" s="23">
        <v>1661787875</v>
      </c>
      <c r="L161" s="23"/>
      <c r="M161" s="23">
        <f t="shared" si="2"/>
        <v>4112904022</v>
      </c>
      <c r="N161" s="30"/>
      <c r="O161" s="11"/>
      <c r="P161" s="11" t="s">
        <v>48</v>
      </c>
    </row>
    <row r="162" spans="1:16" ht="18" customHeight="1" x14ac:dyDescent="0.15">
      <c r="A162" s="11">
        <v>157</v>
      </c>
      <c r="B162" s="11" t="s">
        <v>1281</v>
      </c>
      <c r="C162" s="11" t="s">
        <v>700</v>
      </c>
      <c r="D162" s="11">
        <v>1</v>
      </c>
      <c r="E162" s="33" t="s">
        <v>5193</v>
      </c>
      <c r="F162" s="30" t="s">
        <v>1292</v>
      </c>
      <c r="G162" s="11" t="s">
        <v>114</v>
      </c>
      <c r="H162" s="11" t="s">
        <v>1283</v>
      </c>
      <c r="I162" s="11" t="s">
        <v>15</v>
      </c>
      <c r="J162" s="23">
        <v>2430432543</v>
      </c>
      <c r="K162" s="23">
        <v>1848988527</v>
      </c>
      <c r="L162" s="23"/>
      <c r="M162" s="23">
        <f t="shared" si="2"/>
        <v>4279421070</v>
      </c>
      <c r="N162" s="30"/>
      <c r="O162" s="11"/>
      <c r="P162" s="11" t="s">
        <v>48</v>
      </c>
    </row>
    <row r="163" spans="1:16" ht="18" customHeight="1" x14ac:dyDescent="0.15">
      <c r="A163" s="11">
        <v>158</v>
      </c>
      <c r="B163" s="11" t="s">
        <v>1281</v>
      </c>
      <c r="C163" s="11" t="s">
        <v>1307</v>
      </c>
      <c r="D163" s="11">
        <v>1</v>
      </c>
      <c r="E163" s="33" t="s">
        <v>5193</v>
      </c>
      <c r="F163" s="30" t="s">
        <v>1308</v>
      </c>
      <c r="G163" s="11" t="s">
        <v>114</v>
      </c>
      <c r="H163" s="11" t="s">
        <v>1283</v>
      </c>
      <c r="I163" s="11" t="s">
        <v>22</v>
      </c>
      <c r="J163" s="23">
        <v>84197068</v>
      </c>
      <c r="K163" s="23">
        <v>38664680</v>
      </c>
      <c r="L163" s="23">
        <v>1003433</v>
      </c>
      <c r="M163" s="23">
        <f t="shared" si="2"/>
        <v>123865181</v>
      </c>
      <c r="N163" s="30"/>
      <c r="O163" s="11"/>
      <c r="P163" s="11"/>
    </row>
    <row r="164" spans="1:16" ht="18" customHeight="1" x14ac:dyDescent="0.15">
      <c r="A164" s="11">
        <v>159</v>
      </c>
      <c r="B164" s="11" t="s">
        <v>1281</v>
      </c>
      <c r="C164" s="11" t="s">
        <v>67</v>
      </c>
      <c r="D164" s="11">
        <v>1</v>
      </c>
      <c r="E164" s="33" t="s">
        <v>5193</v>
      </c>
      <c r="F164" s="30" t="s">
        <v>1312</v>
      </c>
      <c r="G164" s="11" t="s">
        <v>58</v>
      </c>
      <c r="H164" s="11" t="s">
        <v>1283</v>
      </c>
      <c r="I164" s="11" t="s">
        <v>15</v>
      </c>
      <c r="J164" s="23">
        <v>3224000000</v>
      </c>
      <c r="K164" s="23">
        <v>473000000</v>
      </c>
      <c r="L164" s="23">
        <v>46200000</v>
      </c>
      <c r="M164" s="23">
        <f t="shared" si="2"/>
        <v>3743200000</v>
      </c>
      <c r="N164" s="30"/>
      <c r="O164" s="11" t="s">
        <v>44</v>
      </c>
      <c r="P164" s="11" t="s">
        <v>48</v>
      </c>
    </row>
    <row r="165" spans="1:16" ht="18" customHeight="1" x14ac:dyDescent="0.15">
      <c r="A165" s="11">
        <v>160</v>
      </c>
      <c r="B165" s="11" t="s">
        <v>1281</v>
      </c>
      <c r="C165" s="11" t="s">
        <v>67</v>
      </c>
      <c r="D165" s="11">
        <v>1</v>
      </c>
      <c r="E165" s="33" t="s">
        <v>5193</v>
      </c>
      <c r="F165" s="30" t="s">
        <v>1313</v>
      </c>
      <c r="G165" s="11" t="s">
        <v>58</v>
      </c>
      <c r="H165" s="11" t="s">
        <v>1283</v>
      </c>
      <c r="I165" s="11" t="s">
        <v>15</v>
      </c>
      <c r="J165" s="23">
        <v>1464225000</v>
      </c>
      <c r="K165" s="23">
        <v>1773420000</v>
      </c>
      <c r="L165" s="23"/>
      <c r="M165" s="23">
        <f t="shared" si="2"/>
        <v>3237645000</v>
      </c>
      <c r="N165" s="30"/>
      <c r="O165" s="11"/>
      <c r="P165" s="11" t="s">
        <v>48</v>
      </c>
    </row>
    <row r="166" spans="1:16" ht="18" customHeight="1" x14ac:dyDescent="0.15">
      <c r="A166" s="11">
        <v>161</v>
      </c>
      <c r="B166" s="11" t="s">
        <v>1281</v>
      </c>
      <c r="C166" s="11" t="s">
        <v>126</v>
      </c>
      <c r="D166" s="11">
        <v>1</v>
      </c>
      <c r="E166" s="33" t="s">
        <v>5193</v>
      </c>
      <c r="F166" s="30" t="s">
        <v>1320</v>
      </c>
      <c r="G166" s="11" t="s">
        <v>58</v>
      </c>
      <c r="H166" s="11" t="s">
        <v>1283</v>
      </c>
      <c r="I166" s="11" t="s">
        <v>15</v>
      </c>
      <c r="J166" s="23">
        <v>124000000</v>
      </c>
      <c r="K166" s="23">
        <v>950000000</v>
      </c>
      <c r="L166" s="23">
        <v>0</v>
      </c>
      <c r="M166" s="23">
        <f t="shared" si="2"/>
        <v>1074000000</v>
      </c>
      <c r="N166" s="30"/>
      <c r="O166" s="11" t="s">
        <v>44</v>
      </c>
      <c r="P166" s="11"/>
    </row>
    <row r="167" spans="1:16" ht="18" customHeight="1" x14ac:dyDescent="0.15">
      <c r="A167" s="11">
        <v>162</v>
      </c>
      <c r="B167" s="11" t="s">
        <v>1281</v>
      </c>
      <c r="C167" s="11" t="s">
        <v>1350</v>
      </c>
      <c r="D167" s="11">
        <v>1</v>
      </c>
      <c r="E167" s="33" t="s">
        <v>5193</v>
      </c>
      <c r="F167" s="30" t="s">
        <v>1355</v>
      </c>
      <c r="G167" s="11" t="s">
        <v>114</v>
      </c>
      <c r="H167" s="11" t="s">
        <v>1283</v>
      </c>
      <c r="I167" s="11" t="s">
        <v>22</v>
      </c>
      <c r="J167" s="23">
        <v>94259000</v>
      </c>
      <c r="K167" s="23">
        <v>95358000</v>
      </c>
      <c r="L167" s="23"/>
      <c r="M167" s="23">
        <f t="shared" si="2"/>
        <v>189617000</v>
      </c>
      <c r="N167" s="30"/>
      <c r="O167" s="11"/>
      <c r="P167" s="11"/>
    </row>
    <row r="168" spans="1:16" ht="18" customHeight="1" x14ac:dyDescent="0.15">
      <c r="A168" s="11">
        <v>163</v>
      </c>
      <c r="B168" s="11" t="s">
        <v>1281</v>
      </c>
      <c r="C168" s="11" t="s">
        <v>1350</v>
      </c>
      <c r="D168" s="11">
        <v>1</v>
      </c>
      <c r="E168" s="33" t="s">
        <v>5193</v>
      </c>
      <c r="F168" s="30" t="s">
        <v>1356</v>
      </c>
      <c r="G168" s="11" t="s">
        <v>114</v>
      </c>
      <c r="H168" s="11" t="s">
        <v>1283</v>
      </c>
      <c r="I168" s="11" t="s">
        <v>22</v>
      </c>
      <c r="J168" s="23">
        <v>400000000</v>
      </c>
      <c r="K168" s="23"/>
      <c r="L168" s="23"/>
      <c r="M168" s="23">
        <f t="shared" si="2"/>
        <v>400000000</v>
      </c>
      <c r="N168" s="30"/>
      <c r="O168" s="11" t="s">
        <v>44</v>
      </c>
      <c r="P168" s="11"/>
    </row>
    <row r="169" spans="1:16" ht="18" customHeight="1" x14ac:dyDescent="0.15">
      <c r="A169" s="11">
        <v>164</v>
      </c>
      <c r="B169" s="11" t="s">
        <v>1281</v>
      </c>
      <c r="C169" s="11" t="s">
        <v>1350</v>
      </c>
      <c r="D169" s="11">
        <v>1</v>
      </c>
      <c r="E169" s="33" t="s">
        <v>5193</v>
      </c>
      <c r="F169" s="30" t="s">
        <v>1357</v>
      </c>
      <c r="G169" s="11" t="s">
        <v>114</v>
      </c>
      <c r="H169" s="11" t="s">
        <v>1283</v>
      </c>
      <c r="I169" s="11" t="s">
        <v>22</v>
      </c>
      <c r="J169" s="23">
        <v>305794333</v>
      </c>
      <c r="K169" s="23"/>
      <c r="L169" s="23"/>
      <c r="M169" s="23">
        <f t="shared" si="2"/>
        <v>305794333</v>
      </c>
      <c r="N169" s="30"/>
      <c r="O169" s="11"/>
      <c r="P169" s="11"/>
    </row>
    <row r="170" spans="1:16" ht="18" customHeight="1" x14ac:dyDescent="0.15">
      <c r="A170" s="11">
        <v>165</v>
      </c>
      <c r="B170" s="11" t="s">
        <v>1281</v>
      </c>
      <c r="C170" s="11" t="s">
        <v>1374</v>
      </c>
      <c r="D170" s="11">
        <v>1</v>
      </c>
      <c r="E170" s="33" t="s">
        <v>5193</v>
      </c>
      <c r="F170" s="30" t="s">
        <v>1375</v>
      </c>
      <c r="G170" s="11" t="s">
        <v>114</v>
      </c>
      <c r="H170" s="11" t="s">
        <v>1283</v>
      </c>
      <c r="I170" s="11" t="s">
        <v>15</v>
      </c>
      <c r="J170" s="23">
        <v>44764692</v>
      </c>
      <c r="K170" s="23">
        <v>15169729</v>
      </c>
      <c r="L170" s="23"/>
      <c r="M170" s="23">
        <f t="shared" si="2"/>
        <v>59934421</v>
      </c>
      <c r="N170" s="30"/>
      <c r="O170" s="11"/>
      <c r="P170" s="11"/>
    </row>
    <row r="171" spans="1:16" ht="18" customHeight="1" x14ac:dyDescent="0.15">
      <c r="A171" s="11">
        <v>166</v>
      </c>
      <c r="B171" s="11" t="s">
        <v>1281</v>
      </c>
      <c r="C171" s="11" t="s">
        <v>1374</v>
      </c>
      <c r="D171" s="11">
        <v>1</v>
      </c>
      <c r="E171" s="33" t="s">
        <v>5193</v>
      </c>
      <c r="F171" s="30" t="s">
        <v>1376</v>
      </c>
      <c r="G171" s="11" t="s">
        <v>114</v>
      </c>
      <c r="H171" s="11" t="s">
        <v>1283</v>
      </c>
      <c r="I171" s="11" t="s">
        <v>22</v>
      </c>
      <c r="J171" s="23">
        <v>41970129</v>
      </c>
      <c r="K171" s="23">
        <v>10511706</v>
      </c>
      <c r="L171" s="23"/>
      <c r="M171" s="23">
        <f t="shared" si="2"/>
        <v>52481835</v>
      </c>
      <c r="N171" s="30"/>
      <c r="O171" s="11"/>
      <c r="P171" s="11"/>
    </row>
    <row r="172" spans="1:16" ht="18" customHeight="1" x14ac:dyDescent="0.15">
      <c r="A172" s="11">
        <v>167</v>
      </c>
      <c r="B172" s="11" t="s">
        <v>1281</v>
      </c>
      <c r="C172" s="11" t="s">
        <v>1383</v>
      </c>
      <c r="D172" s="11">
        <v>1</v>
      </c>
      <c r="E172" s="33" t="s">
        <v>5193</v>
      </c>
      <c r="F172" s="30" t="s">
        <v>1384</v>
      </c>
      <c r="G172" s="11" t="s">
        <v>58</v>
      </c>
      <c r="H172" s="11" t="s">
        <v>1283</v>
      </c>
      <c r="I172" s="11" t="s">
        <v>22</v>
      </c>
      <c r="J172" s="23">
        <v>1200000000</v>
      </c>
      <c r="K172" s="23">
        <v>763000000</v>
      </c>
      <c r="L172" s="23"/>
      <c r="M172" s="23">
        <f t="shared" si="2"/>
        <v>1963000000</v>
      </c>
      <c r="N172" s="30"/>
      <c r="O172" s="11" t="s">
        <v>44</v>
      </c>
      <c r="P172" s="11"/>
    </row>
    <row r="173" spans="1:16" ht="18" customHeight="1" x14ac:dyDescent="0.15">
      <c r="A173" s="11">
        <v>168</v>
      </c>
      <c r="B173" s="11" t="s">
        <v>1281</v>
      </c>
      <c r="C173" s="11" t="s">
        <v>1394</v>
      </c>
      <c r="D173" s="11">
        <v>1</v>
      </c>
      <c r="E173" s="33" t="s">
        <v>5193</v>
      </c>
      <c r="F173" s="30" t="s">
        <v>1395</v>
      </c>
      <c r="G173" s="11" t="s">
        <v>58</v>
      </c>
      <c r="H173" s="11" t="s">
        <v>1283</v>
      </c>
      <c r="I173" s="11" t="s">
        <v>22</v>
      </c>
      <c r="J173" s="23">
        <v>49000000</v>
      </c>
      <c r="K173" s="23">
        <v>350000000</v>
      </c>
      <c r="L173" s="23">
        <v>0</v>
      </c>
      <c r="M173" s="23">
        <f t="shared" si="2"/>
        <v>399000000</v>
      </c>
      <c r="N173" s="30"/>
      <c r="O173" s="11" t="s">
        <v>44</v>
      </c>
      <c r="P173" s="11"/>
    </row>
    <row r="174" spans="1:16" ht="18" customHeight="1" x14ac:dyDescent="0.15">
      <c r="A174" s="11">
        <v>169</v>
      </c>
      <c r="B174" s="11" t="s">
        <v>1589</v>
      </c>
      <c r="C174" s="33" t="s">
        <v>1590</v>
      </c>
      <c r="D174" s="33">
        <v>1</v>
      </c>
      <c r="E174" s="33" t="s">
        <v>5193</v>
      </c>
      <c r="F174" s="30" t="s">
        <v>1592</v>
      </c>
      <c r="G174" s="11" t="s">
        <v>1580</v>
      </c>
      <c r="H174" s="11" t="s">
        <v>1593</v>
      </c>
      <c r="I174" s="11" t="s">
        <v>8</v>
      </c>
      <c r="J174" s="23">
        <v>1500000000</v>
      </c>
      <c r="K174" s="23">
        <v>6350000000</v>
      </c>
      <c r="L174" s="23">
        <v>150000000</v>
      </c>
      <c r="M174" s="23">
        <f t="shared" si="2"/>
        <v>8000000000</v>
      </c>
      <c r="N174" s="30"/>
      <c r="O174" s="11" t="s">
        <v>14</v>
      </c>
      <c r="P174" s="11" t="s">
        <v>12</v>
      </c>
    </row>
    <row r="175" spans="1:16" ht="18" customHeight="1" x14ac:dyDescent="0.15">
      <c r="A175" s="11">
        <v>170</v>
      </c>
      <c r="B175" s="11" t="s">
        <v>1589</v>
      </c>
      <c r="C175" s="33" t="s">
        <v>1590</v>
      </c>
      <c r="D175" s="33">
        <v>1</v>
      </c>
      <c r="E175" s="33" t="s">
        <v>5193</v>
      </c>
      <c r="F175" s="30" t="s">
        <v>1594</v>
      </c>
      <c r="G175" s="11" t="s">
        <v>1580</v>
      </c>
      <c r="H175" s="11" t="s">
        <v>1593</v>
      </c>
      <c r="I175" s="11" t="s">
        <v>8</v>
      </c>
      <c r="J175" s="23">
        <v>1200000000</v>
      </c>
      <c r="K175" s="23">
        <v>2700000000</v>
      </c>
      <c r="L175" s="23">
        <v>60000000</v>
      </c>
      <c r="M175" s="23">
        <f t="shared" si="2"/>
        <v>3960000000</v>
      </c>
      <c r="N175" s="13"/>
      <c r="O175" s="11" t="s">
        <v>14</v>
      </c>
      <c r="P175" s="11" t="s">
        <v>12</v>
      </c>
    </row>
    <row r="176" spans="1:16" ht="18" customHeight="1" x14ac:dyDescent="0.15">
      <c r="A176" s="11">
        <v>171</v>
      </c>
      <c r="B176" s="11" t="s">
        <v>1589</v>
      </c>
      <c r="C176" s="33" t="s">
        <v>1590</v>
      </c>
      <c r="D176" s="33">
        <v>1</v>
      </c>
      <c r="E176" s="33" t="s">
        <v>5193</v>
      </c>
      <c r="F176" s="30" t="s">
        <v>1596</v>
      </c>
      <c r="G176" s="11" t="s">
        <v>1580</v>
      </c>
      <c r="H176" s="11" t="s">
        <v>1593</v>
      </c>
      <c r="I176" s="11" t="s">
        <v>8</v>
      </c>
      <c r="J176" s="23">
        <v>1500000000</v>
      </c>
      <c r="K176" s="23">
        <v>6350000000</v>
      </c>
      <c r="L176" s="23">
        <v>150000000</v>
      </c>
      <c r="M176" s="23">
        <f t="shared" si="2"/>
        <v>8000000000</v>
      </c>
      <c r="N176" s="30"/>
      <c r="O176" s="11" t="s">
        <v>14</v>
      </c>
      <c r="P176" s="11" t="s">
        <v>12</v>
      </c>
    </row>
    <row r="177" spans="1:16" ht="18" customHeight="1" x14ac:dyDescent="0.15">
      <c r="A177" s="11">
        <v>172</v>
      </c>
      <c r="B177" s="11" t="s">
        <v>1589</v>
      </c>
      <c r="C177" s="33" t="s">
        <v>1590</v>
      </c>
      <c r="D177" s="33">
        <v>1</v>
      </c>
      <c r="E177" s="33" t="s">
        <v>5193</v>
      </c>
      <c r="F177" s="30" t="s">
        <v>1597</v>
      </c>
      <c r="G177" s="11" t="s">
        <v>1580</v>
      </c>
      <c r="H177" s="11" t="s">
        <v>1593</v>
      </c>
      <c r="I177" s="11" t="s">
        <v>8</v>
      </c>
      <c r="J177" s="23">
        <v>1200000000</v>
      </c>
      <c r="K177" s="23">
        <v>2700000000</v>
      </c>
      <c r="L177" s="23">
        <v>60000000</v>
      </c>
      <c r="M177" s="23">
        <f t="shared" si="2"/>
        <v>3960000000</v>
      </c>
      <c r="N177" s="13"/>
      <c r="O177" s="11" t="s">
        <v>14</v>
      </c>
      <c r="P177" s="11" t="s">
        <v>12</v>
      </c>
    </row>
    <row r="178" spans="1:16" ht="18" customHeight="1" x14ac:dyDescent="0.15">
      <c r="A178" s="11">
        <v>173</v>
      </c>
      <c r="B178" s="11" t="s">
        <v>1589</v>
      </c>
      <c r="C178" s="11" t="s">
        <v>1613</v>
      </c>
      <c r="D178" s="11">
        <v>1</v>
      </c>
      <c r="E178" s="33" t="s">
        <v>5193</v>
      </c>
      <c r="F178" s="30" t="s">
        <v>1614</v>
      </c>
      <c r="G178" s="11" t="s">
        <v>11</v>
      </c>
      <c r="H178" s="11" t="s">
        <v>19</v>
      </c>
      <c r="I178" s="11" t="s">
        <v>15</v>
      </c>
      <c r="J178" s="23">
        <v>700000000</v>
      </c>
      <c r="K178" s="23">
        <v>500000000</v>
      </c>
      <c r="L178" s="23">
        <v>1000000</v>
      </c>
      <c r="M178" s="23">
        <f t="shared" si="2"/>
        <v>1201000000</v>
      </c>
      <c r="N178" s="30"/>
      <c r="O178" s="11"/>
      <c r="P178" s="11"/>
    </row>
    <row r="179" spans="1:16" ht="18" customHeight="1" x14ac:dyDescent="0.15">
      <c r="A179" s="11">
        <v>174</v>
      </c>
      <c r="B179" s="11" t="s">
        <v>1589</v>
      </c>
      <c r="C179" s="11" t="s">
        <v>1619</v>
      </c>
      <c r="D179" s="11">
        <v>1</v>
      </c>
      <c r="E179" s="33" t="s">
        <v>5193</v>
      </c>
      <c r="F179" s="30" t="s">
        <v>1620</v>
      </c>
      <c r="G179" s="11" t="s">
        <v>1621</v>
      </c>
      <c r="H179" s="11" t="s">
        <v>19</v>
      </c>
      <c r="I179" s="11" t="s">
        <v>17</v>
      </c>
      <c r="J179" s="23">
        <v>6960390000</v>
      </c>
      <c r="K179" s="23">
        <v>572710000</v>
      </c>
      <c r="L179" s="23">
        <v>221200000</v>
      </c>
      <c r="M179" s="23">
        <f t="shared" si="2"/>
        <v>7754300000</v>
      </c>
      <c r="N179" s="12" t="s">
        <v>36</v>
      </c>
      <c r="O179" s="11" t="s">
        <v>10</v>
      </c>
      <c r="P179" s="11" t="s">
        <v>12</v>
      </c>
    </row>
    <row r="180" spans="1:16" ht="18" customHeight="1" x14ac:dyDescent="0.15">
      <c r="A180" s="11">
        <v>175</v>
      </c>
      <c r="B180" s="36" t="s">
        <v>1589</v>
      </c>
      <c r="C180" s="36" t="s">
        <v>1619</v>
      </c>
      <c r="D180" s="11">
        <v>1</v>
      </c>
      <c r="E180" s="33" t="s">
        <v>5193</v>
      </c>
      <c r="F180" s="30" t="s">
        <v>1622</v>
      </c>
      <c r="G180" s="36" t="s">
        <v>1621</v>
      </c>
      <c r="H180" s="36" t="s">
        <v>19</v>
      </c>
      <c r="I180" s="36" t="s">
        <v>9</v>
      </c>
      <c r="J180" s="23">
        <v>45795060000</v>
      </c>
      <c r="K180" s="23">
        <v>10518900000</v>
      </c>
      <c r="L180" s="23"/>
      <c r="M180" s="23">
        <f t="shared" si="2"/>
        <v>56313960000</v>
      </c>
      <c r="N180" s="12"/>
      <c r="O180" s="36" t="s">
        <v>10</v>
      </c>
      <c r="P180" s="36" t="s">
        <v>12</v>
      </c>
    </row>
    <row r="181" spans="1:16" ht="18" customHeight="1" x14ac:dyDescent="0.15">
      <c r="A181" s="11">
        <v>176</v>
      </c>
      <c r="B181" s="11" t="s">
        <v>1589</v>
      </c>
      <c r="C181" s="11" t="s">
        <v>1633</v>
      </c>
      <c r="D181" s="11">
        <v>1</v>
      </c>
      <c r="E181" s="33" t="s">
        <v>5193</v>
      </c>
      <c r="F181" s="30" t="s">
        <v>1634</v>
      </c>
      <c r="G181" s="11" t="s">
        <v>1635</v>
      </c>
      <c r="H181" s="11" t="s">
        <v>1609</v>
      </c>
      <c r="I181" s="11" t="s">
        <v>22</v>
      </c>
      <c r="J181" s="23">
        <v>49957052</v>
      </c>
      <c r="K181" s="23"/>
      <c r="L181" s="23"/>
      <c r="M181" s="23">
        <f t="shared" si="2"/>
        <v>49957052</v>
      </c>
      <c r="N181" s="30"/>
      <c r="O181" s="11" t="s">
        <v>14</v>
      </c>
      <c r="P181" s="11"/>
    </row>
    <row r="182" spans="1:16" ht="18" customHeight="1" x14ac:dyDescent="0.15">
      <c r="A182" s="11">
        <v>177</v>
      </c>
      <c r="B182" s="33" t="s">
        <v>1589</v>
      </c>
      <c r="C182" s="33" t="s">
        <v>1643</v>
      </c>
      <c r="D182" s="33">
        <v>1</v>
      </c>
      <c r="E182" s="33" t="s">
        <v>5193</v>
      </c>
      <c r="F182" s="41" t="s">
        <v>1644</v>
      </c>
      <c r="G182" s="33" t="s">
        <v>1580</v>
      </c>
      <c r="H182" s="33" t="s">
        <v>1593</v>
      </c>
      <c r="I182" s="33" t="s">
        <v>9</v>
      </c>
      <c r="J182" s="42">
        <v>5326000000</v>
      </c>
      <c r="K182" s="42">
        <v>13560000000</v>
      </c>
      <c r="L182" s="42">
        <v>893000000</v>
      </c>
      <c r="M182" s="23">
        <f t="shared" si="2"/>
        <v>19779000000</v>
      </c>
      <c r="N182" s="43"/>
      <c r="O182" s="33"/>
      <c r="P182" s="33"/>
    </row>
    <row r="183" spans="1:16" ht="18" customHeight="1" x14ac:dyDescent="0.15">
      <c r="A183" s="11">
        <v>178</v>
      </c>
      <c r="B183" s="11" t="s">
        <v>1589</v>
      </c>
      <c r="C183" s="33" t="s">
        <v>1643</v>
      </c>
      <c r="D183" s="11">
        <v>1</v>
      </c>
      <c r="E183" s="33" t="s">
        <v>5193</v>
      </c>
      <c r="F183" s="30" t="s">
        <v>1645</v>
      </c>
      <c r="G183" s="11" t="s">
        <v>1580</v>
      </c>
      <c r="H183" s="11" t="s">
        <v>1609</v>
      </c>
      <c r="I183" s="11" t="s">
        <v>22</v>
      </c>
      <c r="J183" s="23">
        <v>150000000</v>
      </c>
      <c r="K183" s="23">
        <v>40000000</v>
      </c>
      <c r="L183" s="23">
        <v>0</v>
      </c>
      <c r="M183" s="23">
        <f t="shared" si="2"/>
        <v>190000000</v>
      </c>
      <c r="N183" s="12"/>
      <c r="O183" s="11"/>
      <c r="P183" s="11"/>
    </row>
    <row r="184" spans="1:16" ht="18" customHeight="1" x14ac:dyDescent="0.15">
      <c r="A184" s="11">
        <v>179</v>
      </c>
      <c r="B184" s="85" t="s">
        <v>1528</v>
      </c>
      <c r="C184" s="85" t="s">
        <v>1679</v>
      </c>
      <c r="D184" s="85">
        <v>1</v>
      </c>
      <c r="E184" s="33" t="s">
        <v>5193</v>
      </c>
      <c r="F184" s="87" t="s">
        <v>1562</v>
      </c>
      <c r="G184" s="85" t="s">
        <v>73</v>
      </c>
      <c r="H184" s="85" t="s">
        <v>294</v>
      </c>
      <c r="I184" s="85" t="s">
        <v>22</v>
      </c>
      <c r="J184" s="91">
        <v>200000000</v>
      </c>
      <c r="K184" s="91">
        <v>10000000</v>
      </c>
      <c r="L184" s="89"/>
      <c r="M184" s="23">
        <f t="shared" si="2"/>
        <v>210000000</v>
      </c>
      <c r="N184" s="94"/>
      <c r="O184" s="85"/>
      <c r="P184" s="85"/>
    </row>
    <row r="185" spans="1:16" ht="18" customHeight="1" x14ac:dyDescent="0.15">
      <c r="A185" s="11">
        <v>180</v>
      </c>
      <c r="B185" s="11" t="s">
        <v>1577</v>
      </c>
      <c r="C185" s="11" t="s">
        <v>1519</v>
      </c>
      <c r="D185" s="11">
        <v>1</v>
      </c>
      <c r="E185" s="33" t="s">
        <v>5193</v>
      </c>
      <c r="F185" s="30" t="s">
        <v>1520</v>
      </c>
      <c r="G185" s="11" t="s">
        <v>58</v>
      </c>
      <c r="H185" s="11" t="s">
        <v>1506</v>
      </c>
      <c r="I185" s="11" t="s">
        <v>15</v>
      </c>
      <c r="J185" s="23">
        <v>607000000</v>
      </c>
      <c r="K185" s="23">
        <v>732000000</v>
      </c>
      <c r="L185" s="23">
        <v>23000000</v>
      </c>
      <c r="M185" s="23">
        <f t="shared" si="2"/>
        <v>1362000000</v>
      </c>
      <c r="N185" s="13"/>
      <c r="O185" s="11"/>
      <c r="P185" s="11"/>
    </row>
    <row r="186" spans="1:16" ht="18" customHeight="1" x14ac:dyDescent="0.15">
      <c r="A186" s="11">
        <v>181</v>
      </c>
      <c r="B186" s="11" t="s">
        <v>1577</v>
      </c>
      <c r="C186" s="11" t="s">
        <v>1519</v>
      </c>
      <c r="D186" s="11">
        <v>1</v>
      </c>
      <c r="E186" s="33" t="s">
        <v>5193</v>
      </c>
      <c r="F186" s="30" t="s">
        <v>1521</v>
      </c>
      <c r="G186" s="11" t="s">
        <v>58</v>
      </c>
      <c r="H186" s="11" t="s">
        <v>5225</v>
      </c>
      <c r="I186" s="11" t="s">
        <v>15</v>
      </c>
      <c r="J186" s="23">
        <v>2537380000</v>
      </c>
      <c r="K186" s="23">
        <v>3443760000</v>
      </c>
      <c r="L186" s="23"/>
      <c r="M186" s="23">
        <f t="shared" si="2"/>
        <v>5981140000</v>
      </c>
      <c r="N186" s="12"/>
      <c r="O186" s="11"/>
      <c r="P186" s="11"/>
    </row>
    <row r="187" spans="1:16" ht="18" customHeight="1" x14ac:dyDescent="0.15">
      <c r="A187" s="11">
        <v>182</v>
      </c>
      <c r="B187" s="11" t="s">
        <v>1577</v>
      </c>
      <c r="C187" s="11" t="s">
        <v>1519</v>
      </c>
      <c r="D187" s="11">
        <v>1</v>
      </c>
      <c r="E187" s="33" t="s">
        <v>5193</v>
      </c>
      <c r="F187" s="30" t="s">
        <v>1522</v>
      </c>
      <c r="G187" s="11" t="s">
        <v>58</v>
      </c>
      <c r="H187" s="11" t="s">
        <v>5225</v>
      </c>
      <c r="I187" s="11" t="s">
        <v>15</v>
      </c>
      <c r="J187" s="23">
        <v>1606220000.3899999</v>
      </c>
      <c r="K187" s="23">
        <v>2745610000.4000001</v>
      </c>
      <c r="L187" s="23"/>
      <c r="M187" s="23">
        <f t="shared" si="2"/>
        <v>4351830000.79</v>
      </c>
      <c r="N187" s="12"/>
      <c r="O187" s="11"/>
      <c r="P187" s="11"/>
    </row>
    <row r="188" spans="1:16" ht="18" customHeight="1" x14ac:dyDescent="0.15">
      <c r="A188" s="11">
        <v>183</v>
      </c>
      <c r="B188" s="11" t="s">
        <v>1577</v>
      </c>
      <c r="C188" s="11" t="s">
        <v>1519</v>
      </c>
      <c r="D188" s="11">
        <v>1</v>
      </c>
      <c r="E188" s="33" t="s">
        <v>5193</v>
      </c>
      <c r="F188" s="30" t="s">
        <v>1523</v>
      </c>
      <c r="G188" s="11" t="s">
        <v>58</v>
      </c>
      <c r="H188" s="11" t="s">
        <v>5225</v>
      </c>
      <c r="I188" s="11" t="s">
        <v>15</v>
      </c>
      <c r="J188" s="23">
        <v>1106655000.23</v>
      </c>
      <c r="K188" s="23">
        <v>308274165</v>
      </c>
      <c r="L188" s="23"/>
      <c r="M188" s="23">
        <f t="shared" si="2"/>
        <v>1414929165.23</v>
      </c>
      <c r="N188" s="12"/>
      <c r="O188" s="11"/>
      <c r="P188" s="11"/>
    </row>
    <row r="189" spans="1:16" ht="18" customHeight="1" x14ac:dyDescent="0.15">
      <c r="A189" s="11">
        <v>184</v>
      </c>
      <c r="B189" s="11" t="s">
        <v>1577</v>
      </c>
      <c r="C189" s="11" t="s">
        <v>1578</v>
      </c>
      <c r="D189" s="11">
        <v>1</v>
      </c>
      <c r="E189" s="33" t="s">
        <v>5193</v>
      </c>
      <c r="F189" s="30" t="s">
        <v>1579</v>
      </c>
      <c r="G189" s="11" t="s">
        <v>1580</v>
      </c>
      <c r="H189" s="11" t="s">
        <v>294</v>
      </c>
      <c r="I189" s="11" t="s">
        <v>15</v>
      </c>
      <c r="J189" s="23">
        <v>3375000000</v>
      </c>
      <c r="K189" s="23">
        <v>3696000000</v>
      </c>
      <c r="L189" s="23"/>
      <c r="M189" s="23">
        <f t="shared" si="2"/>
        <v>7071000000</v>
      </c>
      <c r="N189" s="12"/>
      <c r="O189" s="11"/>
      <c r="P189" s="11"/>
    </row>
    <row r="190" spans="1:16" ht="18" customHeight="1" x14ac:dyDescent="0.15">
      <c r="A190" s="11">
        <v>185</v>
      </c>
      <c r="B190" s="11" t="s">
        <v>1577</v>
      </c>
      <c r="C190" s="11" t="s">
        <v>1578</v>
      </c>
      <c r="D190" s="11">
        <v>1</v>
      </c>
      <c r="E190" s="33" t="s">
        <v>5193</v>
      </c>
      <c r="F190" s="30" t="s">
        <v>1581</v>
      </c>
      <c r="G190" s="11" t="s">
        <v>1580</v>
      </c>
      <c r="H190" s="11" t="s">
        <v>294</v>
      </c>
      <c r="I190" s="11" t="s">
        <v>15</v>
      </c>
      <c r="J190" s="23">
        <v>3688000000</v>
      </c>
      <c r="K190" s="23">
        <v>3814000000</v>
      </c>
      <c r="L190" s="23"/>
      <c r="M190" s="23">
        <f t="shared" si="2"/>
        <v>7502000000</v>
      </c>
      <c r="N190" s="12"/>
      <c r="O190" s="11"/>
      <c r="P190" s="11"/>
    </row>
    <row r="191" spans="1:16" ht="18" customHeight="1" x14ac:dyDescent="0.15">
      <c r="A191" s="11">
        <v>186</v>
      </c>
      <c r="B191" s="11" t="s">
        <v>1577</v>
      </c>
      <c r="C191" s="11" t="s">
        <v>1578</v>
      </c>
      <c r="D191" s="11">
        <v>1</v>
      </c>
      <c r="E191" s="33" t="s">
        <v>5193</v>
      </c>
      <c r="F191" s="30" t="s">
        <v>1582</v>
      </c>
      <c r="G191" s="11" t="s">
        <v>1580</v>
      </c>
      <c r="H191" s="11" t="s">
        <v>294</v>
      </c>
      <c r="I191" s="11" t="s">
        <v>15</v>
      </c>
      <c r="J191" s="23">
        <v>906400000</v>
      </c>
      <c r="K191" s="23">
        <v>2083300200</v>
      </c>
      <c r="L191" s="23"/>
      <c r="M191" s="23">
        <f t="shared" si="2"/>
        <v>2989700200</v>
      </c>
      <c r="N191" s="12"/>
      <c r="O191" s="11"/>
      <c r="P191" s="11"/>
    </row>
    <row r="192" spans="1:16" ht="18" customHeight="1" x14ac:dyDescent="0.15">
      <c r="A192" s="11">
        <v>187</v>
      </c>
      <c r="B192" s="11" t="s">
        <v>1577</v>
      </c>
      <c r="C192" s="11" t="s">
        <v>1578</v>
      </c>
      <c r="D192" s="11">
        <v>1</v>
      </c>
      <c r="E192" s="33" t="s">
        <v>5193</v>
      </c>
      <c r="F192" s="30" t="s">
        <v>1583</v>
      </c>
      <c r="G192" s="11" t="s">
        <v>1580</v>
      </c>
      <c r="H192" s="11" t="s">
        <v>294</v>
      </c>
      <c r="I192" s="11" t="s">
        <v>15</v>
      </c>
      <c r="J192" s="23">
        <v>673650000</v>
      </c>
      <c r="K192" s="23">
        <v>1571246850</v>
      </c>
      <c r="L192" s="23"/>
      <c r="M192" s="23">
        <f t="shared" si="2"/>
        <v>2244896850</v>
      </c>
      <c r="N192" s="12"/>
      <c r="O192" s="11"/>
      <c r="P192" s="11"/>
    </row>
    <row r="193" spans="1:16" ht="18" customHeight="1" x14ac:dyDescent="0.15">
      <c r="A193" s="11">
        <v>188</v>
      </c>
      <c r="B193" s="11" t="s">
        <v>1577</v>
      </c>
      <c r="C193" s="11" t="s">
        <v>1519</v>
      </c>
      <c r="D193" s="11">
        <v>1</v>
      </c>
      <c r="E193" s="33" t="s">
        <v>5193</v>
      </c>
      <c r="F193" s="30" t="s">
        <v>1525</v>
      </c>
      <c r="G193" s="11" t="s">
        <v>58</v>
      </c>
      <c r="H193" s="11" t="s">
        <v>294</v>
      </c>
      <c r="I193" s="11" t="s">
        <v>15</v>
      </c>
      <c r="J193" s="23">
        <v>1588609000</v>
      </c>
      <c r="K193" s="23">
        <v>313656000</v>
      </c>
      <c r="L193" s="23">
        <v>400000000</v>
      </c>
      <c r="M193" s="23">
        <f t="shared" si="2"/>
        <v>2302265000</v>
      </c>
      <c r="N193" s="32"/>
      <c r="O193" s="31"/>
      <c r="P193" s="31"/>
    </row>
    <row r="194" spans="1:16" ht="18" customHeight="1" x14ac:dyDescent="0.15">
      <c r="A194" s="11">
        <v>189</v>
      </c>
      <c r="B194" s="11" t="s">
        <v>1577</v>
      </c>
      <c r="C194" s="11" t="s">
        <v>1578</v>
      </c>
      <c r="D194" s="11">
        <v>1</v>
      </c>
      <c r="E194" s="33" t="s">
        <v>5193</v>
      </c>
      <c r="F194" s="30" t="s">
        <v>1584</v>
      </c>
      <c r="G194" s="11" t="s">
        <v>1585</v>
      </c>
      <c r="H194" s="11" t="s">
        <v>294</v>
      </c>
      <c r="I194" s="11" t="s">
        <v>15</v>
      </c>
      <c r="J194" s="23">
        <v>1211788090</v>
      </c>
      <c r="K194" s="23">
        <v>253197000</v>
      </c>
      <c r="L194" s="23"/>
      <c r="M194" s="23">
        <f t="shared" si="2"/>
        <v>1464985090</v>
      </c>
      <c r="N194" s="32"/>
      <c r="O194" s="31"/>
      <c r="P194" s="31"/>
    </row>
    <row r="195" spans="1:16" ht="18" customHeight="1" x14ac:dyDescent="0.15">
      <c r="A195" s="11">
        <v>190</v>
      </c>
      <c r="B195" s="11" t="s">
        <v>1577</v>
      </c>
      <c r="C195" s="11" t="s">
        <v>1519</v>
      </c>
      <c r="D195" s="11">
        <v>1</v>
      </c>
      <c r="E195" s="33" t="s">
        <v>5193</v>
      </c>
      <c r="F195" s="30" t="s">
        <v>1587</v>
      </c>
      <c r="G195" s="11" t="s">
        <v>1588</v>
      </c>
      <c r="H195" s="11" t="s">
        <v>19</v>
      </c>
      <c r="I195" s="11" t="s">
        <v>15</v>
      </c>
      <c r="J195" s="23">
        <v>211840000</v>
      </c>
      <c r="K195" s="23"/>
      <c r="L195" s="23"/>
      <c r="M195" s="23">
        <f t="shared" si="2"/>
        <v>211840000</v>
      </c>
      <c r="N195" s="32"/>
      <c r="O195" s="11" t="s">
        <v>14</v>
      </c>
      <c r="P195" s="31"/>
    </row>
    <row r="196" spans="1:16" ht="18" customHeight="1" x14ac:dyDescent="0.15">
      <c r="A196" s="11">
        <v>191</v>
      </c>
      <c r="B196" s="11" t="s">
        <v>1983</v>
      </c>
      <c r="C196" s="11" t="s">
        <v>167</v>
      </c>
      <c r="D196" s="11">
        <v>1</v>
      </c>
      <c r="E196" s="33" t="s">
        <v>5193</v>
      </c>
      <c r="F196" s="30" t="s">
        <v>1871</v>
      </c>
      <c r="G196" s="11" t="s">
        <v>114</v>
      </c>
      <c r="H196" s="11" t="s">
        <v>1865</v>
      </c>
      <c r="I196" s="11" t="s">
        <v>22</v>
      </c>
      <c r="J196" s="23">
        <v>349584263</v>
      </c>
      <c r="K196" s="23">
        <v>0</v>
      </c>
      <c r="L196" s="23">
        <v>0</v>
      </c>
      <c r="M196" s="23">
        <f t="shared" si="2"/>
        <v>349584263</v>
      </c>
      <c r="N196" s="30"/>
      <c r="O196" s="11"/>
      <c r="P196" s="11"/>
    </row>
    <row r="197" spans="1:16" ht="18" customHeight="1" x14ac:dyDescent="0.15">
      <c r="A197" s="11">
        <v>192</v>
      </c>
      <c r="B197" s="11" t="s">
        <v>1983</v>
      </c>
      <c r="C197" s="11" t="s">
        <v>167</v>
      </c>
      <c r="D197" s="11">
        <v>1</v>
      </c>
      <c r="E197" s="33" t="s">
        <v>5193</v>
      </c>
      <c r="F197" s="30" t="s">
        <v>1872</v>
      </c>
      <c r="G197" s="11" t="s">
        <v>114</v>
      </c>
      <c r="H197" s="11" t="s">
        <v>1865</v>
      </c>
      <c r="I197" s="11" t="s">
        <v>22</v>
      </c>
      <c r="J197" s="23">
        <v>369893720</v>
      </c>
      <c r="K197" s="23">
        <v>0</v>
      </c>
      <c r="L197" s="23">
        <v>0</v>
      </c>
      <c r="M197" s="23">
        <f t="shared" si="2"/>
        <v>369893720</v>
      </c>
      <c r="N197" s="30"/>
      <c r="O197" s="11"/>
      <c r="P197" s="11"/>
    </row>
    <row r="198" spans="1:16" ht="18" customHeight="1" x14ac:dyDescent="0.15">
      <c r="A198" s="11">
        <v>193</v>
      </c>
      <c r="B198" s="11" t="s">
        <v>1983</v>
      </c>
      <c r="C198" s="11" t="s">
        <v>167</v>
      </c>
      <c r="D198" s="11">
        <v>1</v>
      </c>
      <c r="E198" s="33" t="s">
        <v>5193</v>
      </c>
      <c r="F198" s="30" t="s">
        <v>1873</v>
      </c>
      <c r="G198" s="11" t="s">
        <v>114</v>
      </c>
      <c r="H198" s="11" t="s">
        <v>1865</v>
      </c>
      <c r="I198" s="11" t="s">
        <v>22</v>
      </c>
      <c r="J198" s="23">
        <v>366276193</v>
      </c>
      <c r="K198" s="23">
        <v>0</v>
      </c>
      <c r="L198" s="23">
        <v>0</v>
      </c>
      <c r="M198" s="23">
        <f t="shared" ref="M198:M261" si="3">J198+K198+L198</f>
        <v>366276193</v>
      </c>
      <c r="N198" s="30"/>
      <c r="O198" s="11"/>
      <c r="P198" s="11"/>
    </row>
    <row r="199" spans="1:16" ht="18" customHeight="1" x14ac:dyDescent="0.15">
      <c r="A199" s="11">
        <v>194</v>
      </c>
      <c r="B199" s="11" t="s">
        <v>1983</v>
      </c>
      <c r="C199" s="11" t="s">
        <v>167</v>
      </c>
      <c r="D199" s="11">
        <v>1</v>
      </c>
      <c r="E199" s="33" t="s">
        <v>5193</v>
      </c>
      <c r="F199" s="30" t="s">
        <v>1874</v>
      </c>
      <c r="G199" s="11" t="s">
        <v>114</v>
      </c>
      <c r="H199" s="11" t="s">
        <v>1865</v>
      </c>
      <c r="I199" s="11" t="s">
        <v>22</v>
      </c>
      <c r="J199" s="23">
        <v>183030809</v>
      </c>
      <c r="K199" s="23">
        <v>0</v>
      </c>
      <c r="L199" s="23">
        <v>0</v>
      </c>
      <c r="M199" s="23">
        <f t="shared" si="3"/>
        <v>183030809</v>
      </c>
      <c r="N199" s="30"/>
      <c r="O199" s="11"/>
      <c r="P199" s="11"/>
    </row>
    <row r="200" spans="1:16" ht="18" customHeight="1" x14ac:dyDescent="0.15">
      <c r="A200" s="11">
        <v>195</v>
      </c>
      <c r="B200" s="11" t="s">
        <v>1983</v>
      </c>
      <c r="C200" s="11" t="s">
        <v>158</v>
      </c>
      <c r="D200" s="11">
        <v>1</v>
      </c>
      <c r="E200" s="33" t="s">
        <v>5193</v>
      </c>
      <c r="F200" s="30" t="s">
        <v>1875</v>
      </c>
      <c r="G200" s="11" t="s">
        <v>114</v>
      </c>
      <c r="H200" s="11" t="s">
        <v>1865</v>
      </c>
      <c r="I200" s="11" t="s">
        <v>22</v>
      </c>
      <c r="J200" s="23">
        <v>230000000</v>
      </c>
      <c r="K200" s="23">
        <v>87000000</v>
      </c>
      <c r="L200" s="23"/>
      <c r="M200" s="23">
        <f t="shared" si="3"/>
        <v>317000000</v>
      </c>
      <c r="N200" s="30"/>
      <c r="O200" s="11"/>
      <c r="P200" s="11"/>
    </row>
    <row r="201" spans="1:16" ht="18" customHeight="1" x14ac:dyDescent="0.15">
      <c r="A201" s="11">
        <v>196</v>
      </c>
      <c r="B201" s="11" t="s">
        <v>1983</v>
      </c>
      <c r="C201" s="11" t="s">
        <v>122</v>
      </c>
      <c r="D201" s="11">
        <v>1</v>
      </c>
      <c r="E201" s="33" t="s">
        <v>5193</v>
      </c>
      <c r="F201" s="30" t="s">
        <v>1899</v>
      </c>
      <c r="G201" s="11" t="s">
        <v>73</v>
      </c>
      <c r="H201" s="11" t="s">
        <v>5228</v>
      </c>
      <c r="I201" s="11" t="s">
        <v>16</v>
      </c>
      <c r="J201" s="23">
        <v>120000000</v>
      </c>
      <c r="K201" s="23"/>
      <c r="L201" s="23"/>
      <c r="M201" s="23">
        <f t="shared" si="3"/>
        <v>120000000</v>
      </c>
      <c r="N201" s="30" t="s">
        <v>143</v>
      </c>
      <c r="O201" s="11"/>
      <c r="P201" s="11"/>
    </row>
    <row r="202" spans="1:16" ht="18" customHeight="1" x14ac:dyDescent="0.15">
      <c r="A202" s="11">
        <v>197</v>
      </c>
      <c r="B202" s="11" t="s">
        <v>1983</v>
      </c>
      <c r="C202" s="11" t="s">
        <v>122</v>
      </c>
      <c r="D202" s="11">
        <v>1</v>
      </c>
      <c r="E202" s="33" t="s">
        <v>5193</v>
      </c>
      <c r="F202" s="30" t="s">
        <v>1902</v>
      </c>
      <c r="G202" s="11" t="s">
        <v>73</v>
      </c>
      <c r="H202" s="11" t="s">
        <v>5228</v>
      </c>
      <c r="I202" s="11" t="s">
        <v>16</v>
      </c>
      <c r="J202" s="23">
        <v>117792000</v>
      </c>
      <c r="K202" s="23">
        <v>1320000</v>
      </c>
      <c r="L202" s="23">
        <v>0</v>
      </c>
      <c r="M202" s="23">
        <f t="shared" si="3"/>
        <v>119112000</v>
      </c>
      <c r="N202" s="30" t="s">
        <v>74</v>
      </c>
      <c r="O202" s="11"/>
      <c r="P202" s="11"/>
    </row>
    <row r="203" spans="1:16" ht="18" customHeight="1" x14ac:dyDescent="0.15">
      <c r="A203" s="11">
        <v>198</v>
      </c>
      <c r="B203" s="11" t="s">
        <v>1983</v>
      </c>
      <c r="C203" s="11" t="s">
        <v>94</v>
      </c>
      <c r="D203" s="11">
        <v>1</v>
      </c>
      <c r="E203" s="33" t="s">
        <v>5193</v>
      </c>
      <c r="F203" s="30" t="s">
        <v>1979</v>
      </c>
      <c r="G203" s="11" t="s">
        <v>66</v>
      </c>
      <c r="H203" s="11" t="s">
        <v>5228</v>
      </c>
      <c r="I203" s="11" t="s">
        <v>15</v>
      </c>
      <c r="J203" s="23">
        <v>90000000</v>
      </c>
      <c r="K203" s="23">
        <v>110000000</v>
      </c>
      <c r="L203" s="23">
        <v>0</v>
      </c>
      <c r="M203" s="23">
        <f t="shared" si="3"/>
        <v>200000000</v>
      </c>
      <c r="N203" s="30"/>
      <c r="O203" s="11" t="s">
        <v>44</v>
      </c>
      <c r="P203" s="11"/>
    </row>
    <row r="204" spans="1:16" ht="18" customHeight="1" x14ac:dyDescent="0.15">
      <c r="A204" s="11">
        <v>199</v>
      </c>
      <c r="B204" s="11" t="s">
        <v>1983</v>
      </c>
      <c r="C204" s="11" t="s">
        <v>1984</v>
      </c>
      <c r="D204" s="11">
        <v>1</v>
      </c>
      <c r="E204" s="33" t="s">
        <v>5193</v>
      </c>
      <c r="F204" s="30" t="s">
        <v>1985</v>
      </c>
      <c r="G204" s="11" t="s">
        <v>114</v>
      </c>
      <c r="H204" s="11" t="s">
        <v>1865</v>
      </c>
      <c r="I204" s="11" t="s">
        <v>15</v>
      </c>
      <c r="J204" s="23">
        <v>432474000</v>
      </c>
      <c r="K204" s="23">
        <v>0</v>
      </c>
      <c r="L204" s="23">
        <v>0</v>
      </c>
      <c r="M204" s="23">
        <f t="shared" si="3"/>
        <v>432474000</v>
      </c>
      <c r="N204" s="30"/>
      <c r="O204" s="11"/>
      <c r="P204" s="11"/>
    </row>
    <row r="205" spans="1:16" ht="18" customHeight="1" x14ac:dyDescent="0.15">
      <c r="A205" s="11">
        <v>200</v>
      </c>
      <c r="B205" s="11" t="s">
        <v>1983</v>
      </c>
      <c r="C205" s="11" t="s">
        <v>1993</v>
      </c>
      <c r="D205" s="11">
        <v>1</v>
      </c>
      <c r="E205" s="33" t="s">
        <v>5193</v>
      </c>
      <c r="F205" s="30" t="s">
        <v>1994</v>
      </c>
      <c r="G205" s="11" t="s">
        <v>114</v>
      </c>
      <c r="H205" s="11" t="s">
        <v>1497</v>
      </c>
      <c r="I205" s="11" t="s">
        <v>22</v>
      </c>
      <c r="J205" s="23">
        <v>110000000</v>
      </c>
      <c r="K205" s="23">
        <v>23000000</v>
      </c>
      <c r="L205" s="23">
        <v>0</v>
      </c>
      <c r="M205" s="23">
        <f t="shared" si="3"/>
        <v>133000000</v>
      </c>
      <c r="N205" s="30"/>
      <c r="O205" s="11"/>
      <c r="P205" s="11"/>
    </row>
    <row r="206" spans="1:16" ht="18" customHeight="1" x14ac:dyDescent="0.15">
      <c r="A206" s="11">
        <v>201</v>
      </c>
      <c r="B206" s="11" t="s">
        <v>1983</v>
      </c>
      <c r="C206" s="11" t="s">
        <v>1993</v>
      </c>
      <c r="D206" s="11">
        <v>1</v>
      </c>
      <c r="E206" s="33" t="s">
        <v>5193</v>
      </c>
      <c r="F206" s="30" t="s">
        <v>1995</v>
      </c>
      <c r="G206" s="11" t="s">
        <v>114</v>
      </c>
      <c r="H206" s="11" t="s">
        <v>1497</v>
      </c>
      <c r="I206" s="11" t="s">
        <v>22</v>
      </c>
      <c r="J206" s="23">
        <v>65000000</v>
      </c>
      <c r="K206" s="23">
        <v>36000000</v>
      </c>
      <c r="L206" s="23">
        <v>0</v>
      </c>
      <c r="M206" s="23">
        <f t="shared" si="3"/>
        <v>101000000</v>
      </c>
      <c r="N206" s="30"/>
      <c r="O206" s="11"/>
      <c r="P206" s="11"/>
    </row>
    <row r="207" spans="1:16" ht="18" customHeight="1" x14ac:dyDescent="0.15">
      <c r="A207" s="11">
        <v>202</v>
      </c>
      <c r="B207" s="11" t="s">
        <v>1983</v>
      </c>
      <c r="C207" s="11" t="s">
        <v>1993</v>
      </c>
      <c r="D207" s="11">
        <v>1</v>
      </c>
      <c r="E207" s="33" t="s">
        <v>5193</v>
      </c>
      <c r="F207" s="30" t="s">
        <v>1998</v>
      </c>
      <c r="G207" s="11" t="s">
        <v>114</v>
      </c>
      <c r="H207" s="11" t="s">
        <v>1497</v>
      </c>
      <c r="I207" s="11" t="s">
        <v>22</v>
      </c>
      <c r="J207" s="23">
        <v>119727110</v>
      </c>
      <c r="K207" s="23">
        <v>39780823</v>
      </c>
      <c r="L207" s="23">
        <v>34175271</v>
      </c>
      <c r="M207" s="23">
        <f t="shared" si="3"/>
        <v>193683204</v>
      </c>
      <c r="N207" s="30"/>
      <c r="O207" s="11"/>
      <c r="P207" s="11"/>
    </row>
    <row r="208" spans="1:16" ht="18" customHeight="1" x14ac:dyDescent="0.15">
      <c r="A208" s="11">
        <v>203</v>
      </c>
      <c r="B208" s="11" t="s">
        <v>1983</v>
      </c>
      <c r="C208" s="11" t="s">
        <v>1993</v>
      </c>
      <c r="D208" s="11">
        <v>1</v>
      </c>
      <c r="E208" s="33" t="s">
        <v>5193</v>
      </c>
      <c r="F208" s="30" t="s">
        <v>1999</v>
      </c>
      <c r="G208" s="11" t="s">
        <v>114</v>
      </c>
      <c r="H208" s="11" t="s">
        <v>1497</v>
      </c>
      <c r="I208" s="11" t="s">
        <v>22</v>
      </c>
      <c r="J208" s="23">
        <v>84098802</v>
      </c>
      <c r="K208" s="23">
        <v>20460891</v>
      </c>
      <c r="L208" s="23">
        <v>28186521</v>
      </c>
      <c r="M208" s="23">
        <f t="shared" si="3"/>
        <v>132746214</v>
      </c>
      <c r="N208" s="30"/>
      <c r="O208" s="11"/>
      <c r="P208" s="11"/>
    </row>
    <row r="209" spans="1:16" ht="18" customHeight="1" x14ac:dyDescent="0.15">
      <c r="A209" s="11">
        <v>204</v>
      </c>
      <c r="B209" s="11" t="s">
        <v>1983</v>
      </c>
      <c r="C209" s="11" t="s">
        <v>2000</v>
      </c>
      <c r="D209" s="11">
        <v>1</v>
      </c>
      <c r="E209" s="33" t="s">
        <v>5193</v>
      </c>
      <c r="F209" s="30" t="s">
        <v>2001</v>
      </c>
      <c r="G209" s="11" t="s">
        <v>114</v>
      </c>
      <c r="H209" s="11" t="s">
        <v>1497</v>
      </c>
      <c r="I209" s="11" t="s">
        <v>22</v>
      </c>
      <c r="J209" s="23">
        <v>148341298</v>
      </c>
      <c r="K209" s="23">
        <v>62397160</v>
      </c>
      <c r="L209" s="23">
        <v>0</v>
      </c>
      <c r="M209" s="23">
        <f t="shared" si="3"/>
        <v>210738458</v>
      </c>
      <c r="N209" s="30"/>
      <c r="O209" s="11" t="s">
        <v>88</v>
      </c>
      <c r="P209" s="11"/>
    </row>
    <row r="210" spans="1:16" ht="18" customHeight="1" x14ac:dyDescent="0.15">
      <c r="A210" s="11">
        <v>205</v>
      </c>
      <c r="B210" s="11" t="s">
        <v>1983</v>
      </c>
      <c r="C210" s="11" t="s">
        <v>2004</v>
      </c>
      <c r="D210" s="11">
        <v>1</v>
      </c>
      <c r="E210" s="33" t="s">
        <v>5193</v>
      </c>
      <c r="F210" s="30" t="s">
        <v>2005</v>
      </c>
      <c r="G210" s="11" t="s">
        <v>114</v>
      </c>
      <c r="H210" s="11" t="s">
        <v>1497</v>
      </c>
      <c r="I210" s="11" t="s">
        <v>22</v>
      </c>
      <c r="J210" s="23">
        <v>131497482</v>
      </c>
      <c r="K210" s="23">
        <v>0</v>
      </c>
      <c r="L210" s="23">
        <v>0</v>
      </c>
      <c r="M210" s="23">
        <f t="shared" si="3"/>
        <v>131497482</v>
      </c>
      <c r="N210" s="30"/>
      <c r="O210" s="11" t="s">
        <v>44</v>
      </c>
      <c r="P210" s="11" t="s">
        <v>48</v>
      </c>
    </row>
    <row r="211" spans="1:16" ht="18" customHeight="1" x14ac:dyDescent="0.15">
      <c r="A211" s="11">
        <v>206</v>
      </c>
      <c r="B211" s="11" t="s">
        <v>1983</v>
      </c>
      <c r="C211" s="11" t="s">
        <v>2014</v>
      </c>
      <c r="D211" s="11">
        <v>1</v>
      </c>
      <c r="E211" s="33" t="s">
        <v>5193</v>
      </c>
      <c r="F211" s="30" t="s">
        <v>2015</v>
      </c>
      <c r="G211" s="11" t="s">
        <v>114</v>
      </c>
      <c r="H211" s="11" t="s">
        <v>1497</v>
      </c>
      <c r="I211" s="11" t="s">
        <v>22</v>
      </c>
      <c r="J211" s="23">
        <v>66645265</v>
      </c>
      <c r="K211" s="23">
        <v>28565181</v>
      </c>
      <c r="L211" s="23">
        <v>61612420</v>
      </c>
      <c r="M211" s="23">
        <f t="shared" si="3"/>
        <v>156822866</v>
      </c>
      <c r="N211" s="30"/>
      <c r="O211" s="11"/>
      <c r="P211" s="11"/>
    </row>
    <row r="212" spans="1:16" ht="18" customHeight="1" x14ac:dyDescent="0.15">
      <c r="A212" s="11">
        <v>207</v>
      </c>
      <c r="B212" s="11" t="s">
        <v>1983</v>
      </c>
      <c r="C212" s="11" t="s">
        <v>2023</v>
      </c>
      <c r="D212" s="11">
        <v>1</v>
      </c>
      <c r="E212" s="33" t="s">
        <v>5193</v>
      </c>
      <c r="F212" s="30" t="s">
        <v>2024</v>
      </c>
      <c r="G212" s="11" t="s">
        <v>114</v>
      </c>
      <c r="H212" s="11" t="s">
        <v>1497</v>
      </c>
      <c r="I212" s="11" t="s">
        <v>15</v>
      </c>
      <c r="J212" s="23">
        <v>137835293</v>
      </c>
      <c r="K212" s="23">
        <v>114533279</v>
      </c>
      <c r="L212" s="23">
        <v>0</v>
      </c>
      <c r="M212" s="23">
        <f t="shared" si="3"/>
        <v>252368572</v>
      </c>
      <c r="N212" s="30"/>
      <c r="O212" s="11" t="s">
        <v>44</v>
      </c>
      <c r="P212" s="11"/>
    </row>
    <row r="213" spans="1:16" ht="18" customHeight="1" x14ac:dyDescent="0.15">
      <c r="A213" s="11">
        <v>208</v>
      </c>
      <c r="B213" s="11" t="s">
        <v>1983</v>
      </c>
      <c r="C213" s="11" t="s">
        <v>2023</v>
      </c>
      <c r="D213" s="11">
        <v>1</v>
      </c>
      <c r="E213" s="33" t="s">
        <v>5193</v>
      </c>
      <c r="F213" s="30" t="s">
        <v>2025</v>
      </c>
      <c r="G213" s="11" t="s">
        <v>114</v>
      </c>
      <c r="H213" s="11" t="s">
        <v>1497</v>
      </c>
      <c r="I213" s="11" t="s">
        <v>22</v>
      </c>
      <c r="J213" s="23">
        <v>275154348</v>
      </c>
      <c r="K213" s="23">
        <v>75215468</v>
      </c>
      <c r="L213" s="23"/>
      <c r="M213" s="23">
        <f t="shared" si="3"/>
        <v>350369816</v>
      </c>
      <c r="N213" s="30"/>
      <c r="O213" s="11" t="s">
        <v>44</v>
      </c>
      <c r="P213" s="11"/>
    </row>
    <row r="214" spans="1:16" ht="18" customHeight="1" x14ac:dyDescent="0.15">
      <c r="A214" s="11">
        <v>209</v>
      </c>
      <c r="B214" s="11" t="s">
        <v>1983</v>
      </c>
      <c r="C214" s="11" t="s">
        <v>2026</v>
      </c>
      <c r="D214" s="11">
        <v>1</v>
      </c>
      <c r="E214" s="33" t="s">
        <v>5193</v>
      </c>
      <c r="F214" s="30" t="s">
        <v>2027</v>
      </c>
      <c r="G214" s="11" t="s">
        <v>52</v>
      </c>
      <c r="H214" s="11" t="s">
        <v>1497</v>
      </c>
      <c r="I214" s="11" t="s">
        <v>22</v>
      </c>
      <c r="J214" s="23">
        <v>13000000</v>
      </c>
      <c r="K214" s="23">
        <v>0</v>
      </c>
      <c r="L214" s="23">
        <v>0</v>
      </c>
      <c r="M214" s="23">
        <f t="shared" si="3"/>
        <v>13000000</v>
      </c>
      <c r="N214" s="30"/>
      <c r="O214" s="11"/>
      <c r="P214" s="11"/>
    </row>
    <row r="215" spans="1:16" ht="18" customHeight="1" x14ac:dyDescent="0.15">
      <c r="A215" s="11">
        <v>210</v>
      </c>
      <c r="B215" s="11" t="s">
        <v>1983</v>
      </c>
      <c r="C215" s="11" t="s">
        <v>2059</v>
      </c>
      <c r="D215" s="11">
        <v>1</v>
      </c>
      <c r="E215" s="33" t="s">
        <v>5193</v>
      </c>
      <c r="F215" s="30" t="s">
        <v>2060</v>
      </c>
      <c r="G215" s="11" t="s">
        <v>58</v>
      </c>
      <c r="H215" s="11" t="s">
        <v>5270</v>
      </c>
      <c r="I215" s="11" t="s">
        <v>22</v>
      </c>
      <c r="J215" s="23">
        <v>899230000</v>
      </c>
      <c r="K215" s="23">
        <v>725322000</v>
      </c>
      <c r="L215" s="23"/>
      <c r="M215" s="23">
        <f t="shared" si="3"/>
        <v>1624552000</v>
      </c>
      <c r="N215" s="30"/>
      <c r="O215" s="11"/>
      <c r="P215" s="11"/>
    </row>
    <row r="216" spans="1:16" ht="18" customHeight="1" x14ac:dyDescent="0.15">
      <c r="A216" s="11">
        <v>211</v>
      </c>
      <c r="B216" s="11" t="s">
        <v>2160</v>
      </c>
      <c r="C216" s="11" t="s">
        <v>1536</v>
      </c>
      <c r="D216" s="11">
        <v>1</v>
      </c>
      <c r="E216" s="33" t="s">
        <v>5193</v>
      </c>
      <c r="F216" s="30" t="s">
        <v>2165</v>
      </c>
      <c r="G216" s="11" t="s">
        <v>535</v>
      </c>
      <c r="H216" s="11" t="s">
        <v>1039</v>
      </c>
      <c r="I216" s="11" t="s">
        <v>15</v>
      </c>
      <c r="J216" s="23">
        <v>10145000000</v>
      </c>
      <c r="K216" s="23">
        <v>1403743000</v>
      </c>
      <c r="L216" s="23">
        <v>245000000</v>
      </c>
      <c r="M216" s="23">
        <f t="shared" si="3"/>
        <v>11793743000</v>
      </c>
      <c r="N216" s="30"/>
      <c r="O216" s="11" t="s">
        <v>88</v>
      </c>
      <c r="P216" s="11"/>
    </row>
    <row r="217" spans="1:16" ht="18" customHeight="1" x14ac:dyDescent="0.15">
      <c r="A217" s="11">
        <v>212</v>
      </c>
      <c r="B217" s="11" t="s">
        <v>2160</v>
      </c>
      <c r="C217" s="11" t="s">
        <v>2171</v>
      </c>
      <c r="D217" s="11">
        <v>1</v>
      </c>
      <c r="E217" s="33" t="s">
        <v>5193</v>
      </c>
      <c r="F217" s="30" t="s">
        <v>2172</v>
      </c>
      <c r="G217" s="11" t="s">
        <v>58</v>
      </c>
      <c r="H217" s="11" t="s">
        <v>1283</v>
      </c>
      <c r="I217" s="11" t="s">
        <v>22</v>
      </c>
      <c r="J217" s="23">
        <v>150000000</v>
      </c>
      <c r="K217" s="23">
        <v>570000000</v>
      </c>
      <c r="L217" s="23">
        <v>20000000</v>
      </c>
      <c r="M217" s="23">
        <f t="shared" si="3"/>
        <v>740000000</v>
      </c>
      <c r="N217" s="30"/>
      <c r="O217" s="11"/>
      <c r="P217" s="11"/>
    </row>
    <row r="218" spans="1:16" ht="18" customHeight="1" x14ac:dyDescent="0.15">
      <c r="A218" s="11">
        <v>213</v>
      </c>
      <c r="B218" s="11" t="s">
        <v>2160</v>
      </c>
      <c r="C218" s="11" t="s">
        <v>2171</v>
      </c>
      <c r="D218" s="11">
        <v>1</v>
      </c>
      <c r="E218" s="33" t="s">
        <v>5193</v>
      </c>
      <c r="F218" s="30" t="s">
        <v>2173</v>
      </c>
      <c r="G218" s="11" t="s">
        <v>58</v>
      </c>
      <c r="H218" s="11" t="s">
        <v>1283</v>
      </c>
      <c r="I218" s="11" t="s">
        <v>22</v>
      </c>
      <c r="J218" s="23">
        <v>310000000</v>
      </c>
      <c r="K218" s="23">
        <v>2800000000</v>
      </c>
      <c r="L218" s="23">
        <v>10000000</v>
      </c>
      <c r="M218" s="23">
        <f t="shared" si="3"/>
        <v>3120000000</v>
      </c>
      <c r="N218" s="30"/>
      <c r="O218" s="11"/>
      <c r="P218" s="11"/>
    </row>
    <row r="219" spans="1:16" ht="18" customHeight="1" x14ac:dyDescent="0.15">
      <c r="A219" s="11">
        <v>214</v>
      </c>
      <c r="B219" s="11" t="s">
        <v>2160</v>
      </c>
      <c r="C219" s="11" t="s">
        <v>2171</v>
      </c>
      <c r="D219" s="11">
        <v>1</v>
      </c>
      <c r="E219" s="33" t="s">
        <v>5193</v>
      </c>
      <c r="F219" s="30" t="s">
        <v>2174</v>
      </c>
      <c r="G219" s="11" t="s">
        <v>58</v>
      </c>
      <c r="H219" s="11" t="s">
        <v>1283</v>
      </c>
      <c r="I219" s="11" t="s">
        <v>22</v>
      </c>
      <c r="J219" s="23">
        <v>490000000</v>
      </c>
      <c r="K219" s="23">
        <v>2250000000</v>
      </c>
      <c r="L219" s="23">
        <v>10000000</v>
      </c>
      <c r="M219" s="23">
        <f t="shared" si="3"/>
        <v>2750000000</v>
      </c>
      <c r="N219" s="30"/>
      <c r="O219" s="11"/>
      <c r="P219" s="11"/>
    </row>
    <row r="220" spans="1:16" ht="18" customHeight="1" x14ac:dyDescent="0.15">
      <c r="A220" s="11">
        <v>215</v>
      </c>
      <c r="B220" s="11" t="s">
        <v>2160</v>
      </c>
      <c r="C220" s="11" t="s">
        <v>2171</v>
      </c>
      <c r="D220" s="11">
        <v>1</v>
      </c>
      <c r="E220" s="33" t="s">
        <v>5193</v>
      </c>
      <c r="F220" s="30" t="s">
        <v>2175</v>
      </c>
      <c r="G220" s="11" t="s">
        <v>73</v>
      </c>
      <c r="H220" s="11" t="s">
        <v>1283</v>
      </c>
      <c r="I220" s="11" t="s">
        <v>16</v>
      </c>
      <c r="J220" s="23">
        <v>190000000</v>
      </c>
      <c r="K220" s="23"/>
      <c r="L220" s="23"/>
      <c r="M220" s="23">
        <f t="shared" si="3"/>
        <v>190000000</v>
      </c>
      <c r="N220" s="30" t="s">
        <v>74</v>
      </c>
      <c r="O220" s="11" t="s">
        <v>459</v>
      </c>
      <c r="P220" s="11" t="s">
        <v>459</v>
      </c>
    </row>
    <row r="221" spans="1:16" ht="18" customHeight="1" x14ac:dyDescent="0.15">
      <c r="A221" s="11">
        <v>216</v>
      </c>
      <c r="B221" s="11" t="s">
        <v>2160</v>
      </c>
      <c r="C221" s="11" t="s">
        <v>2171</v>
      </c>
      <c r="D221" s="11">
        <v>1</v>
      </c>
      <c r="E221" s="33" t="s">
        <v>5193</v>
      </c>
      <c r="F221" s="30" t="s">
        <v>2176</v>
      </c>
      <c r="G221" s="11" t="s">
        <v>73</v>
      </c>
      <c r="H221" s="11" t="s">
        <v>1283</v>
      </c>
      <c r="I221" s="11" t="s">
        <v>22</v>
      </c>
      <c r="J221" s="23">
        <v>250000000</v>
      </c>
      <c r="K221" s="23">
        <v>440000000</v>
      </c>
      <c r="L221" s="23">
        <v>10000000</v>
      </c>
      <c r="M221" s="23">
        <f t="shared" si="3"/>
        <v>700000000</v>
      </c>
      <c r="N221" s="30" t="s">
        <v>459</v>
      </c>
      <c r="O221" s="11" t="s">
        <v>459</v>
      </c>
      <c r="P221" s="11" t="s">
        <v>459</v>
      </c>
    </row>
    <row r="222" spans="1:16" ht="18" customHeight="1" x14ac:dyDescent="0.15">
      <c r="A222" s="11">
        <v>217</v>
      </c>
      <c r="B222" s="11" t="s">
        <v>2160</v>
      </c>
      <c r="C222" s="11" t="s">
        <v>2171</v>
      </c>
      <c r="D222" s="11">
        <v>1</v>
      </c>
      <c r="E222" s="33" t="s">
        <v>5193</v>
      </c>
      <c r="F222" s="30" t="s">
        <v>2177</v>
      </c>
      <c r="G222" s="11" t="s">
        <v>73</v>
      </c>
      <c r="H222" s="11" t="s">
        <v>1283</v>
      </c>
      <c r="I222" s="11" t="s">
        <v>22</v>
      </c>
      <c r="J222" s="23">
        <v>170000000</v>
      </c>
      <c r="K222" s="23">
        <v>100000000</v>
      </c>
      <c r="L222" s="23">
        <v>7000000</v>
      </c>
      <c r="M222" s="23">
        <f t="shared" si="3"/>
        <v>277000000</v>
      </c>
      <c r="N222" s="30"/>
      <c r="O222" s="11"/>
      <c r="P222" s="11" t="s">
        <v>459</v>
      </c>
    </row>
    <row r="223" spans="1:16" ht="18" customHeight="1" x14ac:dyDescent="0.15">
      <c r="A223" s="11">
        <v>218</v>
      </c>
      <c r="B223" s="11" t="s">
        <v>2160</v>
      </c>
      <c r="C223" s="11" t="s">
        <v>1529</v>
      </c>
      <c r="D223" s="11">
        <v>1</v>
      </c>
      <c r="E223" s="33" t="s">
        <v>5193</v>
      </c>
      <c r="F223" s="30" t="s">
        <v>2198</v>
      </c>
      <c r="G223" s="11" t="s">
        <v>58</v>
      </c>
      <c r="H223" s="11" t="s">
        <v>1039</v>
      </c>
      <c r="I223" s="11" t="s">
        <v>22</v>
      </c>
      <c r="J223" s="23">
        <v>1170000000</v>
      </c>
      <c r="K223" s="23">
        <v>6360000000</v>
      </c>
      <c r="L223" s="23">
        <v>0</v>
      </c>
      <c r="M223" s="23">
        <f t="shared" si="3"/>
        <v>7530000000</v>
      </c>
      <c r="N223" s="30"/>
      <c r="O223" s="11"/>
      <c r="P223" s="11" t="s">
        <v>48</v>
      </c>
    </row>
    <row r="224" spans="1:16" ht="18" customHeight="1" x14ac:dyDescent="0.15">
      <c r="A224" s="11">
        <v>219</v>
      </c>
      <c r="B224" s="11" t="s">
        <v>2160</v>
      </c>
      <c r="C224" s="11" t="s">
        <v>1529</v>
      </c>
      <c r="D224" s="11">
        <v>1</v>
      </c>
      <c r="E224" s="33" t="s">
        <v>5193</v>
      </c>
      <c r="F224" s="30" t="s">
        <v>2199</v>
      </c>
      <c r="G224" s="11" t="s">
        <v>58</v>
      </c>
      <c r="H224" s="11" t="s">
        <v>1039</v>
      </c>
      <c r="I224" s="11" t="s">
        <v>22</v>
      </c>
      <c r="J224" s="23">
        <v>1500000000</v>
      </c>
      <c r="K224" s="23">
        <v>0</v>
      </c>
      <c r="L224" s="23">
        <v>0</v>
      </c>
      <c r="M224" s="23">
        <f t="shared" si="3"/>
        <v>1500000000</v>
      </c>
      <c r="N224" s="30"/>
      <c r="O224" s="11"/>
      <c r="P224" s="11" t="s">
        <v>48</v>
      </c>
    </row>
    <row r="225" spans="1:16" ht="18" customHeight="1" x14ac:dyDescent="0.15">
      <c r="A225" s="11">
        <v>220</v>
      </c>
      <c r="B225" s="11" t="s">
        <v>2160</v>
      </c>
      <c r="C225" s="11" t="s">
        <v>1529</v>
      </c>
      <c r="D225" s="11">
        <v>1</v>
      </c>
      <c r="E225" s="33" t="s">
        <v>5193</v>
      </c>
      <c r="F225" s="30" t="s">
        <v>2200</v>
      </c>
      <c r="G225" s="11" t="s">
        <v>66</v>
      </c>
      <c r="H225" s="11" t="s">
        <v>1039</v>
      </c>
      <c r="I225" s="11" t="s">
        <v>15</v>
      </c>
      <c r="J225" s="23">
        <v>2200000000</v>
      </c>
      <c r="K225" s="23">
        <v>150000000</v>
      </c>
      <c r="L225" s="23">
        <v>0</v>
      </c>
      <c r="M225" s="23">
        <f t="shared" si="3"/>
        <v>2350000000</v>
      </c>
      <c r="N225" s="30"/>
      <c r="O225" s="11"/>
      <c r="P225" s="11" t="s">
        <v>48</v>
      </c>
    </row>
    <row r="226" spans="1:16" ht="18" customHeight="1" x14ac:dyDescent="0.15">
      <c r="A226" s="11">
        <v>221</v>
      </c>
      <c r="B226" s="11" t="s">
        <v>2160</v>
      </c>
      <c r="C226" s="11" t="s">
        <v>1743</v>
      </c>
      <c r="D226" s="11">
        <v>1</v>
      </c>
      <c r="E226" s="33" t="s">
        <v>5193</v>
      </c>
      <c r="F226" s="30" t="s">
        <v>2214</v>
      </c>
      <c r="G226" s="11" t="s">
        <v>58</v>
      </c>
      <c r="H226" s="11" t="s">
        <v>1039</v>
      </c>
      <c r="I226" s="11" t="s">
        <v>22</v>
      </c>
      <c r="J226" s="23">
        <v>6059298000</v>
      </c>
      <c r="K226" s="23">
        <v>17066180000</v>
      </c>
      <c r="L226" s="23">
        <v>116082000</v>
      </c>
      <c r="M226" s="23">
        <f t="shared" si="3"/>
        <v>23241560000</v>
      </c>
      <c r="N226" s="30"/>
      <c r="O226" s="11"/>
      <c r="P226" s="11"/>
    </row>
    <row r="227" spans="1:16" ht="18" customHeight="1" x14ac:dyDescent="0.15">
      <c r="A227" s="11">
        <v>222</v>
      </c>
      <c r="B227" s="11" t="s">
        <v>2311</v>
      </c>
      <c r="C227" s="11" t="s">
        <v>2312</v>
      </c>
      <c r="D227" s="11">
        <v>1</v>
      </c>
      <c r="E227" s="33" t="s">
        <v>5193</v>
      </c>
      <c r="F227" s="30" t="s">
        <v>2319</v>
      </c>
      <c r="G227" s="11" t="s">
        <v>114</v>
      </c>
      <c r="H227" s="11" t="s">
        <v>1506</v>
      </c>
      <c r="I227" s="11" t="s">
        <v>22</v>
      </c>
      <c r="J227" s="23">
        <v>196790777</v>
      </c>
      <c r="K227" s="23">
        <v>139411071</v>
      </c>
      <c r="L227" s="23">
        <v>0</v>
      </c>
      <c r="M227" s="23">
        <f t="shared" si="3"/>
        <v>336201848</v>
      </c>
      <c r="N227" s="30"/>
      <c r="O227" s="11" t="s">
        <v>44</v>
      </c>
      <c r="P227" s="11"/>
    </row>
    <row r="228" spans="1:16" ht="18" customHeight="1" x14ac:dyDescent="0.15">
      <c r="A228" s="11">
        <v>223</v>
      </c>
      <c r="B228" s="11" t="s">
        <v>2311</v>
      </c>
      <c r="C228" s="11" t="s">
        <v>2321</v>
      </c>
      <c r="D228" s="11">
        <v>1</v>
      </c>
      <c r="E228" s="33" t="s">
        <v>5193</v>
      </c>
      <c r="F228" s="30" t="s">
        <v>2322</v>
      </c>
      <c r="G228" s="11" t="s">
        <v>114</v>
      </c>
      <c r="H228" s="11" t="s">
        <v>1506</v>
      </c>
      <c r="I228" s="11" t="s">
        <v>22</v>
      </c>
      <c r="J228" s="23">
        <v>551882540</v>
      </c>
      <c r="K228" s="23">
        <v>400069969</v>
      </c>
      <c r="L228" s="23">
        <v>2859187</v>
      </c>
      <c r="M228" s="23">
        <f t="shared" si="3"/>
        <v>954811696</v>
      </c>
      <c r="N228" s="30"/>
      <c r="O228" s="11"/>
      <c r="P228" s="11"/>
    </row>
    <row r="229" spans="1:16" ht="18" customHeight="1" x14ac:dyDescent="0.15">
      <c r="A229" s="11">
        <v>224</v>
      </c>
      <c r="B229" s="11" t="s">
        <v>2311</v>
      </c>
      <c r="C229" s="11" t="s">
        <v>2326</v>
      </c>
      <c r="D229" s="11">
        <v>1</v>
      </c>
      <c r="E229" s="33" t="s">
        <v>5193</v>
      </c>
      <c r="F229" s="30" t="s">
        <v>2327</v>
      </c>
      <c r="G229" s="11" t="s">
        <v>114</v>
      </c>
      <c r="H229" s="11" t="s">
        <v>1506</v>
      </c>
      <c r="I229" s="11" t="s">
        <v>15</v>
      </c>
      <c r="J229" s="23">
        <v>165000000</v>
      </c>
      <c r="K229" s="23">
        <v>25000000</v>
      </c>
      <c r="L229" s="23">
        <v>0</v>
      </c>
      <c r="M229" s="23">
        <f t="shared" si="3"/>
        <v>190000000</v>
      </c>
      <c r="N229" s="30"/>
      <c r="O229" s="11"/>
      <c r="P229" s="11"/>
    </row>
    <row r="230" spans="1:16" ht="18" customHeight="1" x14ac:dyDescent="0.15">
      <c r="A230" s="11">
        <v>225</v>
      </c>
      <c r="B230" s="11" t="s">
        <v>2311</v>
      </c>
      <c r="C230" s="11" t="s">
        <v>2326</v>
      </c>
      <c r="D230" s="11">
        <v>1</v>
      </c>
      <c r="E230" s="33" t="s">
        <v>5193</v>
      </c>
      <c r="F230" s="30" t="s">
        <v>2328</v>
      </c>
      <c r="G230" s="11" t="s">
        <v>114</v>
      </c>
      <c r="H230" s="11" t="s">
        <v>1506</v>
      </c>
      <c r="I230" s="11" t="s">
        <v>15</v>
      </c>
      <c r="J230" s="23">
        <v>120000000</v>
      </c>
      <c r="K230" s="23">
        <v>96000000</v>
      </c>
      <c r="L230" s="23"/>
      <c r="M230" s="23">
        <f t="shared" si="3"/>
        <v>216000000</v>
      </c>
      <c r="N230" s="30"/>
      <c r="O230" s="11"/>
      <c r="P230" s="11"/>
    </row>
    <row r="231" spans="1:16" ht="18" customHeight="1" x14ac:dyDescent="0.15">
      <c r="A231" s="11">
        <v>226</v>
      </c>
      <c r="B231" s="11" t="s">
        <v>2311</v>
      </c>
      <c r="C231" s="11" t="s">
        <v>2326</v>
      </c>
      <c r="D231" s="11">
        <v>1</v>
      </c>
      <c r="E231" s="33" t="s">
        <v>5193</v>
      </c>
      <c r="F231" s="30" t="s">
        <v>2329</v>
      </c>
      <c r="G231" s="11" t="s">
        <v>114</v>
      </c>
      <c r="H231" s="11" t="s">
        <v>1506</v>
      </c>
      <c r="I231" s="11" t="s">
        <v>22</v>
      </c>
      <c r="J231" s="23">
        <v>59000000</v>
      </c>
      <c r="K231" s="23">
        <v>0</v>
      </c>
      <c r="L231" s="23">
        <v>0</v>
      </c>
      <c r="M231" s="23">
        <f t="shared" si="3"/>
        <v>59000000</v>
      </c>
      <c r="N231" s="30"/>
      <c r="O231" s="11"/>
      <c r="P231" s="11"/>
    </row>
    <row r="232" spans="1:16" ht="18" customHeight="1" x14ac:dyDescent="0.15">
      <c r="A232" s="11">
        <v>227</v>
      </c>
      <c r="B232" s="11" t="s">
        <v>2311</v>
      </c>
      <c r="C232" s="11" t="s">
        <v>2326</v>
      </c>
      <c r="D232" s="11">
        <v>1</v>
      </c>
      <c r="E232" s="33" t="s">
        <v>5193</v>
      </c>
      <c r="F232" s="30" t="s">
        <v>2330</v>
      </c>
      <c r="G232" s="11" t="s">
        <v>114</v>
      </c>
      <c r="H232" s="11" t="s">
        <v>1506</v>
      </c>
      <c r="I232" s="11" t="s">
        <v>15</v>
      </c>
      <c r="J232" s="23">
        <v>677451000</v>
      </c>
      <c r="K232" s="23">
        <v>719643000</v>
      </c>
      <c r="L232" s="23"/>
      <c r="M232" s="23">
        <f t="shared" si="3"/>
        <v>1397094000</v>
      </c>
      <c r="N232" s="30"/>
      <c r="O232" s="11"/>
      <c r="P232" s="11"/>
    </row>
    <row r="233" spans="1:16" ht="18" customHeight="1" x14ac:dyDescent="0.15">
      <c r="A233" s="11">
        <v>228</v>
      </c>
      <c r="B233" s="11" t="s">
        <v>2311</v>
      </c>
      <c r="C233" s="11" t="s">
        <v>2331</v>
      </c>
      <c r="D233" s="11">
        <v>1</v>
      </c>
      <c r="E233" s="33" t="s">
        <v>5193</v>
      </c>
      <c r="F233" s="30" t="s">
        <v>2333</v>
      </c>
      <c r="G233" s="11" t="s">
        <v>114</v>
      </c>
      <c r="H233" s="11" t="s">
        <v>1506</v>
      </c>
      <c r="I233" s="11" t="s">
        <v>22</v>
      </c>
      <c r="J233" s="23">
        <v>176331668</v>
      </c>
      <c r="K233" s="23">
        <v>65521597</v>
      </c>
      <c r="L233" s="23">
        <v>123519461</v>
      </c>
      <c r="M233" s="23">
        <f t="shared" si="3"/>
        <v>365372726</v>
      </c>
      <c r="N233" s="30"/>
      <c r="O233" s="11"/>
      <c r="P233" s="11"/>
    </row>
    <row r="234" spans="1:16" ht="18" customHeight="1" x14ac:dyDescent="0.15">
      <c r="A234" s="11">
        <v>229</v>
      </c>
      <c r="B234" s="11" t="s">
        <v>2311</v>
      </c>
      <c r="C234" s="11" t="s">
        <v>2331</v>
      </c>
      <c r="D234" s="11">
        <v>1</v>
      </c>
      <c r="E234" s="33" t="s">
        <v>5193</v>
      </c>
      <c r="F234" s="30" t="s">
        <v>2334</v>
      </c>
      <c r="G234" s="11" t="s">
        <v>114</v>
      </c>
      <c r="H234" s="11" t="s">
        <v>1506</v>
      </c>
      <c r="I234" s="11" t="s">
        <v>22</v>
      </c>
      <c r="J234" s="23">
        <v>394806095</v>
      </c>
      <c r="K234" s="23">
        <v>149752036</v>
      </c>
      <c r="L234" s="23">
        <v>273721012</v>
      </c>
      <c r="M234" s="23">
        <f t="shared" si="3"/>
        <v>818279143</v>
      </c>
      <c r="N234" s="30"/>
      <c r="O234" s="11"/>
      <c r="P234" s="11"/>
    </row>
    <row r="235" spans="1:16" ht="18" customHeight="1" x14ac:dyDescent="0.15">
      <c r="A235" s="11">
        <v>230</v>
      </c>
      <c r="B235" s="11" t="s">
        <v>2311</v>
      </c>
      <c r="C235" s="11" t="s">
        <v>2346</v>
      </c>
      <c r="D235" s="11">
        <v>1</v>
      </c>
      <c r="E235" s="33" t="s">
        <v>5193</v>
      </c>
      <c r="F235" s="30" t="s">
        <v>2347</v>
      </c>
      <c r="G235" s="11" t="s">
        <v>114</v>
      </c>
      <c r="H235" s="11" t="s">
        <v>1506</v>
      </c>
      <c r="I235" s="11" t="s">
        <v>22</v>
      </c>
      <c r="J235" s="23">
        <v>266121104</v>
      </c>
      <c r="K235" s="23">
        <v>204058065</v>
      </c>
      <c r="L235" s="23">
        <v>223494799</v>
      </c>
      <c r="M235" s="23">
        <f t="shared" si="3"/>
        <v>693673968</v>
      </c>
      <c r="N235" s="30"/>
      <c r="O235" s="11"/>
      <c r="P235" s="11"/>
    </row>
    <row r="236" spans="1:16" ht="18" customHeight="1" x14ac:dyDescent="0.15">
      <c r="A236" s="11">
        <v>231</v>
      </c>
      <c r="B236" s="11" t="s">
        <v>2311</v>
      </c>
      <c r="C236" s="11" t="s">
        <v>2346</v>
      </c>
      <c r="D236" s="11">
        <v>1</v>
      </c>
      <c r="E236" s="33" t="s">
        <v>5193</v>
      </c>
      <c r="F236" s="30" t="s">
        <v>2348</v>
      </c>
      <c r="G236" s="11" t="s">
        <v>114</v>
      </c>
      <c r="H236" s="11" t="s">
        <v>1506</v>
      </c>
      <c r="I236" s="11" t="s">
        <v>22</v>
      </c>
      <c r="J236" s="23">
        <v>305423152</v>
      </c>
      <c r="K236" s="23">
        <v>257074154</v>
      </c>
      <c r="L236" s="23">
        <v>206645308</v>
      </c>
      <c r="M236" s="23">
        <f t="shared" si="3"/>
        <v>769142614</v>
      </c>
      <c r="N236" s="30"/>
      <c r="O236" s="11"/>
      <c r="P236" s="11"/>
    </row>
    <row r="237" spans="1:16" ht="18" customHeight="1" x14ac:dyDescent="0.15">
      <c r="A237" s="11">
        <v>232</v>
      </c>
      <c r="B237" s="11" t="s">
        <v>2311</v>
      </c>
      <c r="C237" s="11" t="s">
        <v>2359</v>
      </c>
      <c r="D237" s="11">
        <v>1</v>
      </c>
      <c r="E237" s="33" t="s">
        <v>5193</v>
      </c>
      <c r="F237" s="30" t="s">
        <v>2361</v>
      </c>
      <c r="G237" s="11" t="s">
        <v>58</v>
      </c>
      <c r="H237" s="11" t="s">
        <v>1506</v>
      </c>
      <c r="I237" s="11" t="s">
        <v>16</v>
      </c>
      <c r="J237" s="23">
        <v>40000000</v>
      </c>
      <c r="K237" s="23"/>
      <c r="L237" s="23"/>
      <c r="M237" s="23">
        <f t="shared" si="3"/>
        <v>40000000</v>
      </c>
      <c r="N237" s="30" t="s">
        <v>2362</v>
      </c>
      <c r="O237" s="11"/>
      <c r="P237" s="11"/>
    </row>
    <row r="238" spans="1:16" ht="18" customHeight="1" x14ac:dyDescent="0.15">
      <c r="A238" s="11">
        <v>233</v>
      </c>
      <c r="B238" s="11" t="s">
        <v>2311</v>
      </c>
      <c r="C238" s="11" t="s">
        <v>2359</v>
      </c>
      <c r="D238" s="11">
        <v>1</v>
      </c>
      <c r="E238" s="33" t="s">
        <v>5193</v>
      </c>
      <c r="F238" s="30" t="s">
        <v>2367</v>
      </c>
      <c r="G238" s="11" t="s">
        <v>58</v>
      </c>
      <c r="H238" s="11" t="s">
        <v>1506</v>
      </c>
      <c r="I238" s="11" t="s">
        <v>22</v>
      </c>
      <c r="J238" s="23">
        <v>700000000</v>
      </c>
      <c r="K238" s="23">
        <v>0</v>
      </c>
      <c r="L238" s="23">
        <v>0</v>
      </c>
      <c r="M238" s="23">
        <f t="shared" si="3"/>
        <v>700000000</v>
      </c>
      <c r="N238" s="30"/>
      <c r="O238" s="11" t="s">
        <v>44</v>
      </c>
      <c r="P238" s="11"/>
    </row>
    <row r="239" spans="1:16" ht="18" customHeight="1" x14ac:dyDescent="0.15">
      <c r="A239" s="11">
        <v>234</v>
      </c>
      <c r="B239" s="11" t="s">
        <v>2311</v>
      </c>
      <c r="C239" s="11" t="s">
        <v>2359</v>
      </c>
      <c r="D239" s="11">
        <v>1</v>
      </c>
      <c r="E239" s="33" t="s">
        <v>5193</v>
      </c>
      <c r="F239" s="30" t="s">
        <v>2368</v>
      </c>
      <c r="G239" s="11" t="s">
        <v>58</v>
      </c>
      <c r="H239" s="11" t="s">
        <v>294</v>
      </c>
      <c r="I239" s="11" t="s">
        <v>22</v>
      </c>
      <c r="J239" s="23">
        <v>340000000</v>
      </c>
      <c r="K239" s="23">
        <v>0</v>
      </c>
      <c r="L239" s="23">
        <v>0</v>
      </c>
      <c r="M239" s="23">
        <f t="shared" si="3"/>
        <v>340000000</v>
      </c>
      <c r="N239" s="30"/>
      <c r="O239" s="11" t="s">
        <v>44</v>
      </c>
      <c r="P239" s="11"/>
    </row>
    <row r="240" spans="1:16" ht="18" customHeight="1" x14ac:dyDescent="0.15">
      <c r="A240" s="11">
        <v>235</v>
      </c>
      <c r="B240" s="11" t="s">
        <v>2311</v>
      </c>
      <c r="C240" s="11" t="s">
        <v>2359</v>
      </c>
      <c r="D240" s="11">
        <v>1</v>
      </c>
      <c r="E240" s="33" t="s">
        <v>5193</v>
      </c>
      <c r="F240" s="30" t="s">
        <v>2369</v>
      </c>
      <c r="G240" s="11" t="s">
        <v>58</v>
      </c>
      <c r="H240" s="11" t="s">
        <v>5229</v>
      </c>
      <c r="I240" s="11" t="s">
        <v>16</v>
      </c>
      <c r="J240" s="23">
        <v>344000000</v>
      </c>
      <c r="K240" s="23">
        <v>0</v>
      </c>
      <c r="L240" s="23">
        <v>0</v>
      </c>
      <c r="M240" s="23">
        <f t="shared" si="3"/>
        <v>344000000</v>
      </c>
      <c r="N240" s="30" t="s">
        <v>143</v>
      </c>
      <c r="O240" s="11" t="s">
        <v>44</v>
      </c>
      <c r="P240" s="11"/>
    </row>
    <row r="241" spans="1:16" ht="18" customHeight="1" x14ac:dyDescent="0.15">
      <c r="A241" s="11">
        <v>236</v>
      </c>
      <c r="B241" s="11" t="s">
        <v>2311</v>
      </c>
      <c r="C241" s="11" t="s">
        <v>167</v>
      </c>
      <c r="D241" s="11">
        <v>1</v>
      </c>
      <c r="E241" s="33" t="s">
        <v>5193</v>
      </c>
      <c r="F241" s="30" t="s">
        <v>2432</v>
      </c>
      <c r="G241" s="11" t="s">
        <v>114</v>
      </c>
      <c r="H241" s="11" t="s">
        <v>1506</v>
      </c>
      <c r="I241" s="11" t="s">
        <v>22</v>
      </c>
      <c r="J241" s="23">
        <v>500000000</v>
      </c>
      <c r="K241" s="23"/>
      <c r="L241" s="23"/>
      <c r="M241" s="23">
        <f t="shared" si="3"/>
        <v>500000000</v>
      </c>
      <c r="N241" s="30"/>
      <c r="O241" s="11"/>
      <c r="P241" s="11"/>
    </row>
    <row r="242" spans="1:16" ht="18" customHeight="1" x14ac:dyDescent="0.15">
      <c r="A242" s="11">
        <v>237</v>
      </c>
      <c r="B242" s="11" t="s">
        <v>2311</v>
      </c>
      <c r="C242" s="11" t="s">
        <v>122</v>
      </c>
      <c r="D242" s="11">
        <v>1</v>
      </c>
      <c r="E242" s="33" t="s">
        <v>5193</v>
      </c>
      <c r="F242" s="30" t="s">
        <v>2436</v>
      </c>
      <c r="G242" s="11" t="s">
        <v>73</v>
      </c>
      <c r="H242" s="11" t="s">
        <v>1506</v>
      </c>
      <c r="I242" s="11" t="s">
        <v>15</v>
      </c>
      <c r="J242" s="23">
        <v>20000000</v>
      </c>
      <c r="K242" s="23">
        <v>8010000</v>
      </c>
      <c r="L242" s="23"/>
      <c r="M242" s="23">
        <f t="shared" si="3"/>
        <v>28010000</v>
      </c>
      <c r="N242" s="30"/>
      <c r="O242" s="11"/>
      <c r="P242" s="11"/>
    </row>
    <row r="243" spans="1:16" ht="18" customHeight="1" x14ac:dyDescent="0.15">
      <c r="A243" s="11">
        <v>238</v>
      </c>
      <c r="B243" s="11" t="s">
        <v>2311</v>
      </c>
      <c r="C243" s="11" t="s">
        <v>122</v>
      </c>
      <c r="D243" s="11">
        <v>1</v>
      </c>
      <c r="E243" s="33" t="s">
        <v>5193</v>
      </c>
      <c r="F243" s="30" t="s">
        <v>2441</v>
      </c>
      <c r="G243" s="11" t="s">
        <v>73</v>
      </c>
      <c r="H243" s="11" t="s">
        <v>1506</v>
      </c>
      <c r="I243" s="11" t="s">
        <v>16</v>
      </c>
      <c r="J243" s="23">
        <v>300000000</v>
      </c>
      <c r="K243" s="23">
        <v>300000000</v>
      </c>
      <c r="L243" s="23"/>
      <c r="M243" s="23">
        <f t="shared" si="3"/>
        <v>600000000</v>
      </c>
      <c r="N243" s="30" t="s">
        <v>125</v>
      </c>
      <c r="O243" s="11"/>
      <c r="P243" s="11"/>
    </row>
    <row r="244" spans="1:16" ht="18" customHeight="1" x14ac:dyDescent="0.15">
      <c r="A244" s="11">
        <v>239</v>
      </c>
      <c r="B244" s="11" t="s">
        <v>2311</v>
      </c>
      <c r="C244" s="11" t="s">
        <v>402</v>
      </c>
      <c r="D244" s="11">
        <v>1</v>
      </c>
      <c r="E244" s="33" t="s">
        <v>5193</v>
      </c>
      <c r="F244" s="30" t="s">
        <v>2469</v>
      </c>
      <c r="G244" s="11" t="s">
        <v>58</v>
      </c>
      <c r="H244" s="11" t="s">
        <v>1506</v>
      </c>
      <c r="I244" s="11" t="s">
        <v>15</v>
      </c>
      <c r="J244" s="23">
        <v>800000000</v>
      </c>
      <c r="K244" s="23">
        <v>200000000</v>
      </c>
      <c r="L244" s="23"/>
      <c r="M244" s="23">
        <f t="shared" si="3"/>
        <v>1000000000</v>
      </c>
      <c r="N244" s="30"/>
      <c r="O244" s="11"/>
      <c r="P244" s="11"/>
    </row>
    <row r="245" spans="1:16" ht="18" customHeight="1" x14ac:dyDescent="0.15">
      <c r="A245" s="11">
        <v>240</v>
      </c>
      <c r="B245" s="11" t="s">
        <v>2311</v>
      </c>
      <c r="C245" s="11" t="s">
        <v>402</v>
      </c>
      <c r="D245" s="11">
        <v>1</v>
      </c>
      <c r="E245" s="33" t="s">
        <v>5193</v>
      </c>
      <c r="F245" s="30" t="s">
        <v>2485</v>
      </c>
      <c r="G245" s="11" t="s">
        <v>58</v>
      </c>
      <c r="H245" s="11" t="s">
        <v>1506</v>
      </c>
      <c r="I245" s="11" t="s">
        <v>22</v>
      </c>
      <c r="J245" s="23">
        <v>330000000</v>
      </c>
      <c r="K245" s="23">
        <v>0</v>
      </c>
      <c r="L245" s="23">
        <v>10000000</v>
      </c>
      <c r="M245" s="23">
        <f t="shared" si="3"/>
        <v>340000000</v>
      </c>
      <c r="N245" s="30"/>
      <c r="O245" s="11"/>
      <c r="P245" s="11"/>
    </row>
    <row r="246" spans="1:16" ht="18" customHeight="1" x14ac:dyDescent="0.15">
      <c r="A246" s="11">
        <v>241</v>
      </c>
      <c r="B246" s="11" t="s">
        <v>2311</v>
      </c>
      <c r="C246" s="11" t="s">
        <v>402</v>
      </c>
      <c r="D246" s="11">
        <v>1</v>
      </c>
      <c r="E246" s="33" t="s">
        <v>5193</v>
      </c>
      <c r="F246" s="30" t="s">
        <v>2486</v>
      </c>
      <c r="G246" s="11" t="s">
        <v>58</v>
      </c>
      <c r="H246" s="11" t="s">
        <v>1506</v>
      </c>
      <c r="I246" s="11" t="s">
        <v>22</v>
      </c>
      <c r="J246" s="23">
        <v>450000000</v>
      </c>
      <c r="K246" s="23">
        <v>1400000000</v>
      </c>
      <c r="L246" s="23"/>
      <c r="M246" s="23">
        <f t="shared" si="3"/>
        <v>1850000000</v>
      </c>
      <c r="N246" s="30"/>
      <c r="O246" s="11"/>
      <c r="P246" s="11"/>
    </row>
    <row r="247" spans="1:16" ht="18" customHeight="1" x14ac:dyDescent="0.15">
      <c r="A247" s="11">
        <v>242</v>
      </c>
      <c r="B247" s="11" t="s">
        <v>2311</v>
      </c>
      <c r="C247" s="11" t="s">
        <v>71</v>
      </c>
      <c r="D247" s="11">
        <v>1</v>
      </c>
      <c r="E247" s="33" t="s">
        <v>5193</v>
      </c>
      <c r="F247" s="30" t="s">
        <v>2491</v>
      </c>
      <c r="G247" s="11" t="s">
        <v>73</v>
      </c>
      <c r="H247" s="11" t="s">
        <v>1506</v>
      </c>
      <c r="I247" s="11" t="s">
        <v>15</v>
      </c>
      <c r="J247" s="23">
        <v>90398000</v>
      </c>
      <c r="K247" s="23">
        <v>2581898</v>
      </c>
      <c r="L247" s="23"/>
      <c r="M247" s="23">
        <f t="shared" si="3"/>
        <v>92979898</v>
      </c>
      <c r="N247" s="30"/>
      <c r="O247" s="11"/>
      <c r="P247" s="11"/>
    </row>
    <row r="248" spans="1:16" ht="18" customHeight="1" x14ac:dyDescent="0.15">
      <c r="A248" s="11">
        <v>243</v>
      </c>
      <c r="B248" s="11" t="s">
        <v>2697</v>
      </c>
      <c r="C248" s="11" t="s">
        <v>2698</v>
      </c>
      <c r="D248" s="11">
        <v>1</v>
      </c>
      <c r="E248" s="33" t="s">
        <v>5193</v>
      </c>
      <c r="F248" s="30" t="s">
        <v>2701</v>
      </c>
      <c r="G248" s="11" t="s">
        <v>114</v>
      </c>
      <c r="H248" s="11" t="s">
        <v>1283</v>
      </c>
      <c r="I248" s="11" t="s">
        <v>22</v>
      </c>
      <c r="J248" s="23">
        <v>1000000000</v>
      </c>
      <c r="K248" s="23">
        <v>0</v>
      </c>
      <c r="L248" s="23">
        <v>0</v>
      </c>
      <c r="M248" s="23">
        <f t="shared" si="3"/>
        <v>1000000000</v>
      </c>
      <c r="N248" s="30"/>
      <c r="O248" s="11"/>
      <c r="P248" s="11"/>
    </row>
    <row r="249" spans="1:16" ht="18" customHeight="1" x14ac:dyDescent="0.15">
      <c r="A249" s="11">
        <v>244</v>
      </c>
      <c r="B249" s="11" t="s">
        <v>2697</v>
      </c>
      <c r="C249" s="11" t="s">
        <v>2698</v>
      </c>
      <c r="D249" s="11">
        <v>1</v>
      </c>
      <c r="E249" s="33" t="s">
        <v>5193</v>
      </c>
      <c r="F249" s="30" t="s">
        <v>2702</v>
      </c>
      <c r="G249" s="11" t="s">
        <v>114</v>
      </c>
      <c r="H249" s="11" t="s">
        <v>1283</v>
      </c>
      <c r="I249" s="11" t="s">
        <v>22</v>
      </c>
      <c r="J249" s="23">
        <v>109000000</v>
      </c>
      <c r="K249" s="23">
        <v>0</v>
      </c>
      <c r="L249" s="23">
        <v>0</v>
      </c>
      <c r="M249" s="23">
        <f t="shared" si="3"/>
        <v>109000000</v>
      </c>
      <c r="N249" s="30"/>
      <c r="O249" s="11"/>
      <c r="P249" s="11"/>
    </row>
    <row r="250" spans="1:16" ht="18" customHeight="1" x14ac:dyDescent="0.15">
      <c r="A250" s="11">
        <v>245</v>
      </c>
      <c r="B250" s="11" t="s">
        <v>2697</v>
      </c>
      <c r="C250" s="11" t="s">
        <v>2706</v>
      </c>
      <c r="D250" s="11">
        <v>1</v>
      </c>
      <c r="E250" s="33" t="s">
        <v>5193</v>
      </c>
      <c r="F250" s="30" t="s">
        <v>2707</v>
      </c>
      <c r="G250" s="11" t="s">
        <v>58</v>
      </c>
      <c r="H250" s="11" t="s">
        <v>1283</v>
      </c>
      <c r="I250" s="11" t="s">
        <v>22</v>
      </c>
      <c r="J250" s="23">
        <v>200000000</v>
      </c>
      <c r="K250" s="23">
        <v>0</v>
      </c>
      <c r="L250" s="23">
        <v>0</v>
      </c>
      <c r="M250" s="23">
        <f t="shared" si="3"/>
        <v>200000000</v>
      </c>
      <c r="N250" s="30"/>
      <c r="O250" s="11"/>
      <c r="P250" s="11"/>
    </row>
    <row r="251" spans="1:16" ht="18" customHeight="1" x14ac:dyDescent="0.15">
      <c r="A251" s="11">
        <v>246</v>
      </c>
      <c r="B251" s="11" t="s">
        <v>2697</v>
      </c>
      <c r="C251" s="11" t="s">
        <v>2718</v>
      </c>
      <c r="D251" s="11">
        <v>1</v>
      </c>
      <c r="E251" s="33" t="s">
        <v>5193</v>
      </c>
      <c r="F251" s="30" t="s">
        <v>2719</v>
      </c>
      <c r="G251" s="11" t="s">
        <v>114</v>
      </c>
      <c r="H251" s="11" t="s">
        <v>1283</v>
      </c>
      <c r="I251" s="11" t="s">
        <v>22</v>
      </c>
      <c r="J251" s="23">
        <v>90000000</v>
      </c>
      <c r="K251" s="23">
        <v>0</v>
      </c>
      <c r="L251" s="23">
        <v>0</v>
      </c>
      <c r="M251" s="23">
        <f t="shared" si="3"/>
        <v>90000000</v>
      </c>
      <c r="N251" s="30"/>
      <c r="O251" s="11"/>
      <c r="P251" s="11"/>
    </row>
    <row r="252" spans="1:16" ht="18" customHeight="1" x14ac:dyDescent="0.15">
      <c r="A252" s="11">
        <v>247</v>
      </c>
      <c r="B252" s="11" t="s">
        <v>2697</v>
      </c>
      <c r="C252" s="11" t="s">
        <v>2729</v>
      </c>
      <c r="D252" s="11">
        <v>1</v>
      </c>
      <c r="E252" s="33" t="s">
        <v>5193</v>
      </c>
      <c r="F252" s="30" t="s">
        <v>2730</v>
      </c>
      <c r="G252" s="11" t="s">
        <v>114</v>
      </c>
      <c r="H252" s="11" t="s">
        <v>1283</v>
      </c>
      <c r="I252" s="11" t="s">
        <v>15</v>
      </c>
      <c r="J252" s="23">
        <v>98227951</v>
      </c>
      <c r="K252" s="23">
        <v>45765672</v>
      </c>
      <c r="L252" s="23"/>
      <c r="M252" s="23">
        <f t="shared" si="3"/>
        <v>143993623</v>
      </c>
      <c r="N252" s="30"/>
      <c r="O252" s="11"/>
      <c r="P252" s="11"/>
    </row>
    <row r="253" spans="1:16" ht="18" customHeight="1" x14ac:dyDescent="0.15">
      <c r="A253" s="11">
        <v>248</v>
      </c>
      <c r="B253" s="11" t="s">
        <v>2697</v>
      </c>
      <c r="C253" s="11" t="s">
        <v>2734</v>
      </c>
      <c r="D253" s="11">
        <v>1</v>
      </c>
      <c r="E253" s="33" t="s">
        <v>5193</v>
      </c>
      <c r="F253" s="30" t="s">
        <v>2735</v>
      </c>
      <c r="G253" s="11" t="s">
        <v>114</v>
      </c>
      <c r="H253" s="11" t="s">
        <v>1283</v>
      </c>
      <c r="I253" s="11" t="s">
        <v>22</v>
      </c>
      <c r="J253" s="23">
        <v>402151210</v>
      </c>
      <c r="K253" s="23">
        <v>0</v>
      </c>
      <c r="L253" s="23">
        <v>0</v>
      </c>
      <c r="M253" s="23">
        <f t="shared" si="3"/>
        <v>402151210</v>
      </c>
      <c r="N253" s="30"/>
      <c r="O253" s="11" t="s">
        <v>44</v>
      </c>
      <c r="P253" s="11"/>
    </row>
    <row r="254" spans="1:16" ht="18" customHeight="1" x14ac:dyDescent="0.15">
      <c r="A254" s="11">
        <v>249</v>
      </c>
      <c r="B254" s="11" t="s">
        <v>2697</v>
      </c>
      <c r="C254" s="11" t="s">
        <v>2751</v>
      </c>
      <c r="D254" s="11">
        <v>1</v>
      </c>
      <c r="E254" s="33" t="s">
        <v>5193</v>
      </c>
      <c r="F254" s="30" t="s">
        <v>2752</v>
      </c>
      <c r="G254" s="11" t="s">
        <v>114</v>
      </c>
      <c r="H254" s="11" t="s">
        <v>1283</v>
      </c>
      <c r="I254" s="11" t="s">
        <v>22</v>
      </c>
      <c r="J254" s="23">
        <v>191097239</v>
      </c>
      <c r="K254" s="23">
        <v>103814215</v>
      </c>
      <c r="L254" s="23">
        <v>0</v>
      </c>
      <c r="M254" s="23">
        <f t="shared" si="3"/>
        <v>294911454</v>
      </c>
      <c r="N254" s="30"/>
      <c r="O254" s="11"/>
      <c r="P254" s="11"/>
    </row>
    <row r="255" spans="1:16" ht="18" customHeight="1" x14ac:dyDescent="0.15">
      <c r="A255" s="11">
        <v>250</v>
      </c>
      <c r="B255" s="11" t="s">
        <v>2697</v>
      </c>
      <c r="C255" s="11" t="s">
        <v>2751</v>
      </c>
      <c r="D255" s="11">
        <v>1</v>
      </c>
      <c r="E255" s="33" t="s">
        <v>5193</v>
      </c>
      <c r="F255" s="30" t="s">
        <v>2756</v>
      </c>
      <c r="G255" s="11" t="s">
        <v>114</v>
      </c>
      <c r="H255" s="11" t="s">
        <v>1283</v>
      </c>
      <c r="I255" s="11" t="s">
        <v>22</v>
      </c>
      <c r="J255" s="23">
        <v>92940370</v>
      </c>
      <c r="K255" s="23">
        <v>33482927</v>
      </c>
      <c r="L255" s="23">
        <v>2606782</v>
      </c>
      <c r="M255" s="23">
        <f t="shared" si="3"/>
        <v>129030079</v>
      </c>
      <c r="N255" s="30"/>
      <c r="O255" s="11"/>
      <c r="P255" s="11"/>
    </row>
    <row r="256" spans="1:16" ht="18" customHeight="1" x14ac:dyDescent="0.15">
      <c r="A256" s="11">
        <v>251</v>
      </c>
      <c r="B256" s="11" t="s">
        <v>2697</v>
      </c>
      <c r="C256" s="11" t="s">
        <v>2751</v>
      </c>
      <c r="D256" s="11">
        <v>1</v>
      </c>
      <c r="E256" s="33" t="s">
        <v>5193</v>
      </c>
      <c r="F256" s="30" t="s">
        <v>2757</v>
      </c>
      <c r="G256" s="11" t="s">
        <v>114</v>
      </c>
      <c r="H256" s="11" t="s">
        <v>1283</v>
      </c>
      <c r="I256" s="11" t="s">
        <v>22</v>
      </c>
      <c r="J256" s="23">
        <v>108249597</v>
      </c>
      <c r="K256" s="23">
        <v>75582780</v>
      </c>
      <c r="L256" s="23">
        <v>0</v>
      </c>
      <c r="M256" s="23">
        <f t="shared" si="3"/>
        <v>183832377</v>
      </c>
      <c r="N256" s="30"/>
      <c r="O256" s="11"/>
      <c r="P256" s="11"/>
    </row>
    <row r="257" spans="1:16" ht="18" customHeight="1" x14ac:dyDescent="0.15">
      <c r="A257" s="11">
        <v>252</v>
      </c>
      <c r="B257" s="11" t="s">
        <v>2697</v>
      </c>
      <c r="C257" s="11" t="s">
        <v>2758</v>
      </c>
      <c r="D257" s="11">
        <v>1</v>
      </c>
      <c r="E257" s="33" t="s">
        <v>5193</v>
      </c>
      <c r="F257" s="30" t="s">
        <v>2759</v>
      </c>
      <c r="G257" s="11" t="s">
        <v>58</v>
      </c>
      <c r="H257" s="11" t="s">
        <v>1283</v>
      </c>
      <c r="I257" s="11" t="s">
        <v>15</v>
      </c>
      <c r="J257" s="23">
        <v>7500000000</v>
      </c>
      <c r="K257" s="23">
        <v>1800000000</v>
      </c>
      <c r="L257" s="23">
        <v>200000000</v>
      </c>
      <c r="M257" s="23">
        <f t="shared" si="3"/>
        <v>9500000000</v>
      </c>
      <c r="N257" s="30"/>
      <c r="O257" s="11"/>
      <c r="P257" s="11" t="s">
        <v>48</v>
      </c>
    </row>
    <row r="258" spans="1:16" ht="18" customHeight="1" x14ac:dyDescent="0.15">
      <c r="A258" s="11">
        <v>253</v>
      </c>
      <c r="B258" s="11" t="s">
        <v>2697</v>
      </c>
      <c r="C258" s="11" t="s">
        <v>2784</v>
      </c>
      <c r="D258" s="11">
        <v>1</v>
      </c>
      <c r="E258" s="33" t="s">
        <v>5193</v>
      </c>
      <c r="F258" s="30" t="s">
        <v>2785</v>
      </c>
      <c r="G258" s="11" t="s">
        <v>73</v>
      </c>
      <c r="H258" s="11" t="s">
        <v>2192</v>
      </c>
      <c r="I258" s="11" t="s">
        <v>15</v>
      </c>
      <c r="J258" s="23">
        <v>50000000</v>
      </c>
      <c r="K258" s="23">
        <v>4000000</v>
      </c>
      <c r="L258" s="23">
        <v>0</v>
      </c>
      <c r="M258" s="23">
        <f t="shared" si="3"/>
        <v>54000000</v>
      </c>
      <c r="N258" s="30"/>
      <c r="O258" s="11"/>
      <c r="P258" s="11"/>
    </row>
    <row r="259" spans="1:16" ht="18" customHeight="1" x14ac:dyDescent="0.15">
      <c r="A259" s="11">
        <v>254</v>
      </c>
      <c r="B259" s="11" t="s">
        <v>2697</v>
      </c>
      <c r="C259" s="11" t="s">
        <v>2792</v>
      </c>
      <c r="D259" s="11">
        <v>1</v>
      </c>
      <c r="E259" s="33" t="s">
        <v>5193</v>
      </c>
      <c r="F259" s="30" t="s">
        <v>2793</v>
      </c>
      <c r="G259" s="11" t="s">
        <v>114</v>
      </c>
      <c r="H259" s="11" t="s">
        <v>2192</v>
      </c>
      <c r="I259" s="11" t="s">
        <v>22</v>
      </c>
      <c r="J259" s="23">
        <v>860000000</v>
      </c>
      <c r="K259" s="23"/>
      <c r="L259" s="23"/>
      <c r="M259" s="23">
        <f t="shared" si="3"/>
        <v>860000000</v>
      </c>
      <c r="N259" s="30"/>
      <c r="O259" s="11" t="s">
        <v>44</v>
      </c>
      <c r="P259" s="11"/>
    </row>
    <row r="260" spans="1:16" ht="18" customHeight="1" x14ac:dyDescent="0.15">
      <c r="A260" s="11">
        <v>255</v>
      </c>
      <c r="B260" s="11" t="s">
        <v>2697</v>
      </c>
      <c r="C260" s="11" t="s">
        <v>2792</v>
      </c>
      <c r="D260" s="11">
        <v>1</v>
      </c>
      <c r="E260" s="33" t="s">
        <v>5193</v>
      </c>
      <c r="F260" s="30" t="s">
        <v>2794</v>
      </c>
      <c r="G260" s="11" t="s">
        <v>114</v>
      </c>
      <c r="H260" s="11" t="s">
        <v>2192</v>
      </c>
      <c r="I260" s="11" t="s">
        <v>22</v>
      </c>
      <c r="J260" s="23">
        <v>520000000</v>
      </c>
      <c r="K260" s="23"/>
      <c r="L260" s="23"/>
      <c r="M260" s="23">
        <f t="shared" si="3"/>
        <v>520000000</v>
      </c>
      <c r="N260" s="30"/>
      <c r="O260" s="11" t="s">
        <v>44</v>
      </c>
      <c r="P260" s="11"/>
    </row>
    <row r="261" spans="1:16" ht="18" customHeight="1" x14ac:dyDescent="0.15">
      <c r="A261" s="11">
        <v>256</v>
      </c>
      <c r="B261" s="11" t="s">
        <v>2697</v>
      </c>
      <c r="C261" s="11" t="s">
        <v>2792</v>
      </c>
      <c r="D261" s="11">
        <v>1</v>
      </c>
      <c r="E261" s="33" t="s">
        <v>5193</v>
      </c>
      <c r="F261" s="30" t="s">
        <v>2795</v>
      </c>
      <c r="G261" s="11" t="s">
        <v>114</v>
      </c>
      <c r="H261" s="11" t="s">
        <v>2192</v>
      </c>
      <c r="I261" s="11" t="s">
        <v>22</v>
      </c>
      <c r="J261" s="23">
        <v>520000000</v>
      </c>
      <c r="K261" s="23"/>
      <c r="L261" s="23"/>
      <c r="M261" s="23">
        <f t="shared" si="3"/>
        <v>520000000</v>
      </c>
      <c r="N261" s="30"/>
      <c r="O261" s="11" t="s">
        <v>44</v>
      </c>
      <c r="P261" s="11"/>
    </row>
    <row r="262" spans="1:16" ht="18" customHeight="1" x14ac:dyDescent="0.15">
      <c r="A262" s="11">
        <v>257</v>
      </c>
      <c r="B262" s="11" t="s">
        <v>2697</v>
      </c>
      <c r="C262" s="11" t="s">
        <v>2807</v>
      </c>
      <c r="D262" s="11">
        <v>1</v>
      </c>
      <c r="E262" s="33" t="s">
        <v>5193</v>
      </c>
      <c r="F262" s="30" t="s">
        <v>2808</v>
      </c>
      <c r="G262" s="11" t="s">
        <v>114</v>
      </c>
      <c r="H262" s="11" t="s">
        <v>2192</v>
      </c>
      <c r="I262" s="11" t="s">
        <v>22</v>
      </c>
      <c r="J262" s="23">
        <v>980000000</v>
      </c>
      <c r="K262" s="23"/>
      <c r="L262" s="23"/>
      <c r="M262" s="23">
        <f t="shared" ref="M262:M325" si="4">J262+K262+L262</f>
        <v>980000000</v>
      </c>
      <c r="N262" s="30"/>
      <c r="O262" s="11"/>
      <c r="P262" s="11"/>
    </row>
    <row r="263" spans="1:16" ht="18" customHeight="1" x14ac:dyDescent="0.15">
      <c r="A263" s="11">
        <v>258</v>
      </c>
      <c r="B263" s="11" t="s">
        <v>2697</v>
      </c>
      <c r="C263" s="11" t="s">
        <v>2807</v>
      </c>
      <c r="D263" s="11">
        <v>1</v>
      </c>
      <c r="E263" s="33" t="s">
        <v>5193</v>
      </c>
      <c r="F263" s="30" t="s">
        <v>2811</v>
      </c>
      <c r="G263" s="11" t="s">
        <v>58</v>
      </c>
      <c r="H263" s="11" t="s">
        <v>2192</v>
      </c>
      <c r="I263" s="11" t="s">
        <v>22</v>
      </c>
      <c r="J263" s="23">
        <v>3754188000</v>
      </c>
      <c r="K263" s="23">
        <v>3841703000</v>
      </c>
      <c r="L263" s="23">
        <v>0</v>
      </c>
      <c r="M263" s="23">
        <f t="shared" si="4"/>
        <v>7595891000</v>
      </c>
      <c r="N263" s="30"/>
      <c r="O263" s="11"/>
      <c r="P263" s="11"/>
    </row>
    <row r="264" spans="1:16" ht="18" customHeight="1" x14ac:dyDescent="0.15">
      <c r="A264" s="11">
        <v>259</v>
      </c>
      <c r="B264" s="11" t="s">
        <v>2697</v>
      </c>
      <c r="C264" s="11" t="s">
        <v>2812</v>
      </c>
      <c r="D264" s="11">
        <v>1</v>
      </c>
      <c r="E264" s="33" t="s">
        <v>5193</v>
      </c>
      <c r="F264" s="30" t="s">
        <v>2819</v>
      </c>
      <c r="G264" s="11" t="s">
        <v>58</v>
      </c>
      <c r="H264" s="11" t="s">
        <v>1283</v>
      </c>
      <c r="I264" s="11" t="s">
        <v>22</v>
      </c>
      <c r="J264" s="23">
        <v>685000000</v>
      </c>
      <c r="K264" s="23">
        <v>5496000000</v>
      </c>
      <c r="L264" s="23"/>
      <c r="M264" s="23">
        <f t="shared" si="4"/>
        <v>6181000000</v>
      </c>
      <c r="N264" s="30"/>
      <c r="O264" s="11"/>
      <c r="P264" s="11"/>
    </row>
    <row r="265" spans="1:16" ht="18" customHeight="1" x14ac:dyDescent="0.15">
      <c r="A265" s="11">
        <v>260</v>
      </c>
      <c r="B265" s="11" t="s">
        <v>2697</v>
      </c>
      <c r="C265" s="11" t="s">
        <v>2812</v>
      </c>
      <c r="D265" s="11">
        <v>1</v>
      </c>
      <c r="E265" s="33" t="s">
        <v>5193</v>
      </c>
      <c r="F265" s="30" t="s">
        <v>2820</v>
      </c>
      <c r="G265" s="11" t="s">
        <v>58</v>
      </c>
      <c r="H265" s="11" t="s">
        <v>1283</v>
      </c>
      <c r="I265" s="11" t="s">
        <v>22</v>
      </c>
      <c r="J265" s="23">
        <v>940000000</v>
      </c>
      <c r="K265" s="23">
        <v>2884000000</v>
      </c>
      <c r="L265" s="23"/>
      <c r="M265" s="23">
        <f t="shared" si="4"/>
        <v>3824000000</v>
      </c>
      <c r="N265" s="30"/>
      <c r="O265" s="11"/>
      <c r="P265" s="11"/>
    </row>
    <row r="266" spans="1:16" ht="18" customHeight="1" x14ac:dyDescent="0.15">
      <c r="A266" s="11">
        <v>261</v>
      </c>
      <c r="B266" s="11" t="s">
        <v>2697</v>
      </c>
      <c r="C266" s="11" t="s">
        <v>2842</v>
      </c>
      <c r="D266" s="11">
        <v>1</v>
      </c>
      <c r="E266" s="33" t="s">
        <v>5193</v>
      </c>
      <c r="F266" s="30" t="s">
        <v>2843</v>
      </c>
      <c r="G266" s="11" t="s">
        <v>114</v>
      </c>
      <c r="H266" s="11" t="s">
        <v>1283</v>
      </c>
      <c r="I266" s="11" t="s">
        <v>22</v>
      </c>
      <c r="J266" s="23">
        <v>85000000</v>
      </c>
      <c r="K266" s="23">
        <v>45000000</v>
      </c>
      <c r="L266" s="23">
        <v>0</v>
      </c>
      <c r="M266" s="23">
        <f t="shared" si="4"/>
        <v>130000000</v>
      </c>
      <c r="N266" s="30"/>
      <c r="O266" s="11"/>
      <c r="P266" s="11"/>
    </row>
    <row r="267" spans="1:16" ht="18" customHeight="1" x14ac:dyDescent="0.15">
      <c r="A267" s="11">
        <v>262</v>
      </c>
      <c r="B267" s="11" t="s">
        <v>2697</v>
      </c>
      <c r="C267" s="11" t="s">
        <v>2842</v>
      </c>
      <c r="D267" s="11">
        <v>1</v>
      </c>
      <c r="E267" s="33" t="s">
        <v>5193</v>
      </c>
      <c r="F267" s="30" t="s">
        <v>2845</v>
      </c>
      <c r="G267" s="11" t="s">
        <v>114</v>
      </c>
      <c r="H267" s="11" t="s">
        <v>1283</v>
      </c>
      <c r="I267" s="11" t="s">
        <v>22</v>
      </c>
      <c r="J267" s="23">
        <v>471000000</v>
      </c>
      <c r="K267" s="23">
        <v>171000000</v>
      </c>
      <c r="L267" s="23">
        <v>0</v>
      </c>
      <c r="M267" s="23">
        <f t="shared" si="4"/>
        <v>642000000</v>
      </c>
      <c r="N267" s="30"/>
      <c r="O267" s="11"/>
      <c r="P267" s="11" t="s">
        <v>48</v>
      </c>
    </row>
    <row r="268" spans="1:16" ht="18" customHeight="1" x14ac:dyDescent="0.15">
      <c r="A268" s="11">
        <v>263</v>
      </c>
      <c r="B268" s="11" t="s">
        <v>2697</v>
      </c>
      <c r="C268" s="11" t="s">
        <v>2852</v>
      </c>
      <c r="D268" s="11">
        <v>1</v>
      </c>
      <c r="E268" s="33" t="s">
        <v>5193</v>
      </c>
      <c r="F268" s="30" t="s">
        <v>2857</v>
      </c>
      <c r="G268" s="11" t="s">
        <v>58</v>
      </c>
      <c r="H268" s="11" t="s">
        <v>2192</v>
      </c>
      <c r="I268" s="11" t="s">
        <v>22</v>
      </c>
      <c r="J268" s="23">
        <v>580000000</v>
      </c>
      <c r="K268" s="23">
        <v>1800000000</v>
      </c>
      <c r="L268" s="23"/>
      <c r="M268" s="23">
        <f t="shared" si="4"/>
        <v>2380000000</v>
      </c>
      <c r="N268" s="30"/>
      <c r="O268" s="11"/>
      <c r="P268" s="11"/>
    </row>
    <row r="269" spans="1:16" ht="18" customHeight="1" x14ac:dyDescent="0.15">
      <c r="A269" s="11">
        <v>264</v>
      </c>
      <c r="B269" s="11" t="s">
        <v>2697</v>
      </c>
      <c r="C269" s="11" t="s">
        <v>2852</v>
      </c>
      <c r="D269" s="11">
        <v>1</v>
      </c>
      <c r="E269" s="33" t="s">
        <v>5193</v>
      </c>
      <c r="F269" s="30" t="s">
        <v>2858</v>
      </c>
      <c r="G269" s="11" t="s">
        <v>58</v>
      </c>
      <c r="H269" s="11" t="s">
        <v>2192</v>
      </c>
      <c r="I269" s="11" t="s">
        <v>22</v>
      </c>
      <c r="J269" s="23">
        <v>350000000</v>
      </c>
      <c r="K269" s="23">
        <v>70000000</v>
      </c>
      <c r="L269" s="23"/>
      <c r="M269" s="23">
        <f t="shared" si="4"/>
        <v>420000000</v>
      </c>
      <c r="N269" s="30"/>
      <c r="O269" s="11"/>
      <c r="P269" s="11"/>
    </row>
    <row r="270" spans="1:16" ht="18" customHeight="1" x14ac:dyDescent="0.15">
      <c r="A270" s="11">
        <v>265</v>
      </c>
      <c r="B270" s="11" t="s">
        <v>2697</v>
      </c>
      <c r="C270" s="11" t="s">
        <v>2852</v>
      </c>
      <c r="D270" s="11">
        <v>1</v>
      </c>
      <c r="E270" s="33" t="s">
        <v>5193</v>
      </c>
      <c r="F270" s="30" t="s">
        <v>2859</v>
      </c>
      <c r="G270" s="11" t="s">
        <v>58</v>
      </c>
      <c r="H270" s="11" t="s">
        <v>2192</v>
      </c>
      <c r="I270" s="11" t="s">
        <v>15</v>
      </c>
      <c r="J270" s="23">
        <v>150000000</v>
      </c>
      <c r="K270" s="23">
        <v>50000000</v>
      </c>
      <c r="L270" s="23"/>
      <c r="M270" s="23">
        <f t="shared" si="4"/>
        <v>200000000</v>
      </c>
      <c r="N270" s="30"/>
      <c r="O270" s="11"/>
      <c r="P270" s="11"/>
    </row>
    <row r="271" spans="1:16" ht="18" customHeight="1" x14ac:dyDescent="0.15">
      <c r="A271" s="11">
        <v>266</v>
      </c>
      <c r="B271" s="11" t="s">
        <v>2697</v>
      </c>
      <c r="C271" s="11" t="s">
        <v>2863</v>
      </c>
      <c r="D271" s="11">
        <v>1</v>
      </c>
      <c r="E271" s="33" t="s">
        <v>5193</v>
      </c>
      <c r="F271" s="30" t="s">
        <v>2864</v>
      </c>
      <c r="G271" s="11" t="s">
        <v>73</v>
      </c>
      <c r="H271" s="11" t="s">
        <v>2748</v>
      </c>
      <c r="I271" s="11" t="s">
        <v>22</v>
      </c>
      <c r="J271" s="23">
        <v>60500000</v>
      </c>
      <c r="K271" s="23">
        <v>343300000</v>
      </c>
      <c r="L271" s="23">
        <v>10000000</v>
      </c>
      <c r="M271" s="23">
        <f t="shared" si="4"/>
        <v>413800000</v>
      </c>
      <c r="N271" s="30"/>
      <c r="O271" s="11"/>
      <c r="P271" s="11"/>
    </row>
    <row r="272" spans="1:16" ht="18" customHeight="1" x14ac:dyDescent="0.15">
      <c r="A272" s="11">
        <v>267</v>
      </c>
      <c r="B272" s="11" t="s">
        <v>2697</v>
      </c>
      <c r="C272" s="11" t="s">
        <v>2863</v>
      </c>
      <c r="D272" s="11">
        <v>1</v>
      </c>
      <c r="E272" s="33" t="s">
        <v>5193</v>
      </c>
      <c r="F272" s="30" t="s">
        <v>2865</v>
      </c>
      <c r="G272" s="11" t="s">
        <v>73</v>
      </c>
      <c r="H272" s="11" t="s">
        <v>2192</v>
      </c>
      <c r="I272" s="11" t="s">
        <v>22</v>
      </c>
      <c r="J272" s="23">
        <v>253700000</v>
      </c>
      <c r="K272" s="23">
        <v>26550000</v>
      </c>
      <c r="L272" s="23">
        <v>14750000</v>
      </c>
      <c r="M272" s="23">
        <f t="shared" si="4"/>
        <v>295000000</v>
      </c>
      <c r="N272" s="30"/>
      <c r="O272" s="11"/>
      <c r="P272" s="11"/>
    </row>
    <row r="273" spans="1:16" ht="18" customHeight="1" x14ac:dyDescent="0.15">
      <c r="A273" s="11">
        <v>268</v>
      </c>
      <c r="B273" s="11" t="s">
        <v>2697</v>
      </c>
      <c r="C273" s="11" t="s">
        <v>167</v>
      </c>
      <c r="D273" s="11">
        <v>1</v>
      </c>
      <c r="E273" s="33" t="s">
        <v>5193</v>
      </c>
      <c r="F273" s="30" t="s">
        <v>2879</v>
      </c>
      <c r="G273" s="11" t="s">
        <v>114</v>
      </c>
      <c r="H273" s="11" t="s">
        <v>2192</v>
      </c>
      <c r="I273" s="11" t="s">
        <v>22</v>
      </c>
      <c r="J273" s="23">
        <v>72000000</v>
      </c>
      <c r="K273" s="23">
        <v>0</v>
      </c>
      <c r="L273" s="23"/>
      <c r="M273" s="23">
        <f t="shared" si="4"/>
        <v>72000000</v>
      </c>
      <c r="N273" s="30"/>
      <c r="O273" s="11"/>
      <c r="P273" s="11"/>
    </row>
    <row r="274" spans="1:16" ht="18" customHeight="1" x14ac:dyDescent="0.15">
      <c r="A274" s="11">
        <v>269</v>
      </c>
      <c r="B274" s="11" t="s">
        <v>2697</v>
      </c>
      <c r="C274" s="11" t="s">
        <v>167</v>
      </c>
      <c r="D274" s="11">
        <v>1</v>
      </c>
      <c r="E274" s="33" t="s">
        <v>5193</v>
      </c>
      <c r="F274" s="30" t="s">
        <v>2881</v>
      </c>
      <c r="G274" s="11" t="s">
        <v>114</v>
      </c>
      <c r="H274" s="11" t="s">
        <v>2192</v>
      </c>
      <c r="I274" s="11" t="s">
        <v>22</v>
      </c>
      <c r="J274" s="23">
        <v>88421402</v>
      </c>
      <c r="K274" s="23">
        <v>0</v>
      </c>
      <c r="L274" s="23">
        <v>0</v>
      </c>
      <c r="M274" s="23">
        <f t="shared" si="4"/>
        <v>88421402</v>
      </c>
      <c r="N274" s="30"/>
      <c r="O274" s="11"/>
      <c r="P274" s="11"/>
    </row>
    <row r="275" spans="1:16" ht="18" customHeight="1" x14ac:dyDescent="0.15">
      <c r="A275" s="11">
        <v>270</v>
      </c>
      <c r="B275" s="11" t="s">
        <v>2697</v>
      </c>
      <c r="C275" s="11" t="s">
        <v>2893</v>
      </c>
      <c r="D275" s="11">
        <v>1</v>
      </c>
      <c r="E275" s="33" t="s">
        <v>5193</v>
      </c>
      <c r="F275" s="30" t="s">
        <v>2894</v>
      </c>
      <c r="G275" s="11" t="s">
        <v>114</v>
      </c>
      <c r="H275" s="11" t="s">
        <v>2192</v>
      </c>
      <c r="I275" s="11" t="s">
        <v>22</v>
      </c>
      <c r="J275" s="23">
        <v>767000000</v>
      </c>
      <c r="K275" s="23"/>
      <c r="L275" s="23"/>
      <c r="M275" s="23">
        <f t="shared" si="4"/>
        <v>767000000</v>
      </c>
      <c r="N275" s="30"/>
      <c r="O275" s="11" t="s">
        <v>44</v>
      </c>
      <c r="P275" s="11"/>
    </row>
    <row r="276" spans="1:16" ht="18" customHeight="1" x14ac:dyDescent="0.15">
      <c r="A276" s="11">
        <v>271</v>
      </c>
      <c r="B276" s="11" t="s">
        <v>2697</v>
      </c>
      <c r="C276" s="11" t="s">
        <v>2893</v>
      </c>
      <c r="D276" s="11">
        <v>1</v>
      </c>
      <c r="E276" s="33" t="s">
        <v>5193</v>
      </c>
      <c r="F276" s="30" t="s">
        <v>2895</v>
      </c>
      <c r="G276" s="11" t="s">
        <v>114</v>
      </c>
      <c r="H276" s="11" t="s">
        <v>2192</v>
      </c>
      <c r="I276" s="11" t="s">
        <v>22</v>
      </c>
      <c r="J276" s="23">
        <v>688000000</v>
      </c>
      <c r="K276" s="23"/>
      <c r="L276" s="23"/>
      <c r="M276" s="23">
        <f t="shared" si="4"/>
        <v>688000000</v>
      </c>
      <c r="N276" s="30"/>
      <c r="O276" s="11" t="s">
        <v>44</v>
      </c>
      <c r="P276" s="11"/>
    </row>
    <row r="277" spans="1:16" ht="18" customHeight="1" x14ac:dyDescent="0.15">
      <c r="A277" s="11">
        <v>272</v>
      </c>
      <c r="B277" s="11" t="s">
        <v>2697</v>
      </c>
      <c r="C277" s="11" t="s">
        <v>2893</v>
      </c>
      <c r="D277" s="11">
        <v>1</v>
      </c>
      <c r="E277" s="33" t="s">
        <v>5193</v>
      </c>
      <c r="F277" s="30" t="s">
        <v>2896</v>
      </c>
      <c r="G277" s="11" t="s">
        <v>114</v>
      </c>
      <c r="H277" s="11" t="s">
        <v>2192</v>
      </c>
      <c r="I277" s="11" t="s">
        <v>22</v>
      </c>
      <c r="J277" s="23">
        <v>124252853</v>
      </c>
      <c r="K277" s="23">
        <v>150212673</v>
      </c>
      <c r="L277" s="23">
        <v>955192</v>
      </c>
      <c r="M277" s="23">
        <f t="shared" si="4"/>
        <v>275420718</v>
      </c>
      <c r="N277" s="30"/>
      <c r="O277" s="11"/>
      <c r="P277" s="11"/>
    </row>
    <row r="278" spans="1:16" ht="18" customHeight="1" x14ac:dyDescent="0.15">
      <c r="A278" s="11">
        <v>273</v>
      </c>
      <c r="B278" s="11" t="s">
        <v>2697</v>
      </c>
      <c r="C278" s="11" t="s">
        <v>2893</v>
      </c>
      <c r="D278" s="11">
        <v>1</v>
      </c>
      <c r="E278" s="33" t="s">
        <v>5193</v>
      </c>
      <c r="F278" s="30" t="s">
        <v>2897</v>
      </c>
      <c r="G278" s="11" t="s">
        <v>114</v>
      </c>
      <c r="H278" s="11" t="s">
        <v>2192</v>
      </c>
      <c r="I278" s="11" t="s">
        <v>15</v>
      </c>
      <c r="J278" s="23">
        <v>1400000000</v>
      </c>
      <c r="K278" s="23">
        <v>500000000</v>
      </c>
      <c r="L278" s="23">
        <v>200000000</v>
      </c>
      <c r="M278" s="23">
        <f t="shared" si="4"/>
        <v>2100000000</v>
      </c>
      <c r="N278" s="30"/>
      <c r="O278" s="11"/>
      <c r="P278" s="11" t="s">
        <v>48</v>
      </c>
    </row>
    <row r="279" spans="1:16" ht="18" customHeight="1" x14ac:dyDescent="0.15">
      <c r="A279" s="11">
        <v>274</v>
      </c>
      <c r="B279" s="11" t="s">
        <v>2697</v>
      </c>
      <c r="C279" s="11" t="s">
        <v>2898</v>
      </c>
      <c r="D279" s="11">
        <v>1</v>
      </c>
      <c r="E279" s="33" t="s">
        <v>5193</v>
      </c>
      <c r="F279" s="30" t="s">
        <v>2901</v>
      </c>
      <c r="G279" s="11" t="s">
        <v>114</v>
      </c>
      <c r="H279" s="11" t="s">
        <v>1283</v>
      </c>
      <c r="I279" s="11" t="s">
        <v>22</v>
      </c>
      <c r="J279" s="23">
        <v>609988246</v>
      </c>
      <c r="K279" s="23">
        <v>0</v>
      </c>
      <c r="L279" s="23">
        <v>0</v>
      </c>
      <c r="M279" s="23">
        <f t="shared" si="4"/>
        <v>609988246</v>
      </c>
      <c r="N279" s="30"/>
      <c r="O279" s="11" t="s">
        <v>44</v>
      </c>
      <c r="P279" s="11"/>
    </row>
    <row r="280" spans="1:16" ht="18" customHeight="1" x14ac:dyDescent="0.15">
      <c r="A280" s="11">
        <v>275</v>
      </c>
      <c r="B280" s="11" t="s">
        <v>3069</v>
      </c>
      <c r="C280" s="11" t="s">
        <v>3070</v>
      </c>
      <c r="D280" s="11">
        <v>1</v>
      </c>
      <c r="E280" s="33" t="s">
        <v>5193</v>
      </c>
      <c r="F280" s="30" t="s">
        <v>3075</v>
      </c>
      <c r="G280" s="11" t="s">
        <v>3072</v>
      </c>
      <c r="H280" s="11" t="s">
        <v>3073</v>
      </c>
      <c r="I280" s="11" t="s">
        <v>22</v>
      </c>
      <c r="J280" s="23">
        <v>533283221</v>
      </c>
      <c r="K280" s="23">
        <v>860482144</v>
      </c>
      <c r="L280" s="23"/>
      <c r="M280" s="23">
        <f t="shared" si="4"/>
        <v>1393765365</v>
      </c>
      <c r="N280" s="30"/>
      <c r="O280" s="11"/>
      <c r="P280" s="11" t="s">
        <v>48</v>
      </c>
    </row>
    <row r="281" spans="1:16" ht="18" customHeight="1" x14ac:dyDescent="0.15">
      <c r="A281" s="11">
        <v>276</v>
      </c>
      <c r="B281" s="11" t="s">
        <v>3069</v>
      </c>
      <c r="C281" s="11" t="s">
        <v>3070</v>
      </c>
      <c r="D281" s="11">
        <v>1</v>
      </c>
      <c r="E281" s="33" t="s">
        <v>5193</v>
      </c>
      <c r="F281" s="30" t="s">
        <v>3086</v>
      </c>
      <c r="G281" s="11" t="s">
        <v>3072</v>
      </c>
      <c r="H281" s="11" t="s">
        <v>3073</v>
      </c>
      <c r="I281" s="11" t="s">
        <v>15</v>
      </c>
      <c r="J281" s="23">
        <v>2100000000</v>
      </c>
      <c r="K281" s="23">
        <v>2800000000</v>
      </c>
      <c r="L281" s="23">
        <v>100000000</v>
      </c>
      <c r="M281" s="23">
        <f t="shared" si="4"/>
        <v>5000000000</v>
      </c>
      <c r="N281" s="30"/>
      <c r="O281" s="11"/>
      <c r="P281" s="11" t="s">
        <v>48</v>
      </c>
    </row>
    <row r="282" spans="1:16" ht="18" customHeight="1" x14ac:dyDescent="0.15">
      <c r="A282" s="11">
        <v>277</v>
      </c>
      <c r="B282" s="11" t="s">
        <v>3069</v>
      </c>
      <c r="C282" s="11" t="s">
        <v>3070</v>
      </c>
      <c r="D282" s="11">
        <v>1</v>
      </c>
      <c r="E282" s="33" t="s">
        <v>5193</v>
      </c>
      <c r="F282" s="30" t="s">
        <v>3087</v>
      </c>
      <c r="G282" s="11" t="s">
        <v>3072</v>
      </c>
      <c r="H282" s="11" t="s">
        <v>3073</v>
      </c>
      <c r="I282" s="11" t="s">
        <v>22</v>
      </c>
      <c r="J282" s="23">
        <v>79343080</v>
      </c>
      <c r="K282" s="23"/>
      <c r="L282" s="23"/>
      <c r="M282" s="23">
        <f t="shared" si="4"/>
        <v>79343080</v>
      </c>
      <c r="N282" s="30"/>
      <c r="O282" s="11"/>
      <c r="P282" s="11" t="s">
        <v>48</v>
      </c>
    </row>
    <row r="283" spans="1:16" ht="18" customHeight="1" x14ac:dyDescent="0.15">
      <c r="A283" s="11">
        <v>278</v>
      </c>
      <c r="B283" s="11" t="s">
        <v>3069</v>
      </c>
      <c r="C283" s="11" t="s">
        <v>3070</v>
      </c>
      <c r="D283" s="11">
        <v>1</v>
      </c>
      <c r="E283" s="33" t="s">
        <v>5193</v>
      </c>
      <c r="F283" s="30" t="s">
        <v>3088</v>
      </c>
      <c r="G283" s="11" t="s">
        <v>3072</v>
      </c>
      <c r="H283" s="11" t="s">
        <v>3073</v>
      </c>
      <c r="I283" s="11" t="s">
        <v>22</v>
      </c>
      <c r="J283" s="23">
        <v>2000000000</v>
      </c>
      <c r="K283" s="23">
        <v>2000000000</v>
      </c>
      <c r="L283" s="23">
        <v>50000000</v>
      </c>
      <c r="M283" s="23">
        <f t="shared" si="4"/>
        <v>4050000000</v>
      </c>
      <c r="N283" s="30"/>
      <c r="O283" s="11"/>
      <c r="P283" s="11" t="s">
        <v>48</v>
      </c>
    </row>
    <row r="284" spans="1:16" ht="18" customHeight="1" x14ac:dyDescent="0.15">
      <c r="A284" s="11">
        <v>279</v>
      </c>
      <c r="B284" s="11" t="s">
        <v>3069</v>
      </c>
      <c r="C284" s="11" t="s">
        <v>3070</v>
      </c>
      <c r="D284" s="11">
        <v>1</v>
      </c>
      <c r="E284" s="33" t="s">
        <v>5193</v>
      </c>
      <c r="F284" s="30" t="s">
        <v>3089</v>
      </c>
      <c r="G284" s="11" t="s">
        <v>3072</v>
      </c>
      <c r="H284" s="11" t="s">
        <v>3073</v>
      </c>
      <c r="I284" s="11" t="s">
        <v>22</v>
      </c>
      <c r="J284" s="23">
        <v>82140224</v>
      </c>
      <c r="K284" s="23"/>
      <c r="L284" s="23"/>
      <c r="M284" s="23">
        <f t="shared" si="4"/>
        <v>82140224</v>
      </c>
      <c r="N284" s="30"/>
      <c r="O284" s="11"/>
      <c r="P284" s="11" t="s">
        <v>48</v>
      </c>
    </row>
    <row r="285" spans="1:16" ht="18" customHeight="1" x14ac:dyDescent="0.15">
      <c r="A285" s="11">
        <v>280</v>
      </c>
      <c r="B285" s="11" t="s">
        <v>3069</v>
      </c>
      <c r="C285" s="11" t="s">
        <v>3070</v>
      </c>
      <c r="D285" s="11">
        <v>1</v>
      </c>
      <c r="E285" s="33" t="s">
        <v>5193</v>
      </c>
      <c r="F285" s="30" t="s">
        <v>3098</v>
      </c>
      <c r="G285" s="11" t="s">
        <v>3072</v>
      </c>
      <c r="H285" s="11" t="s">
        <v>21</v>
      </c>
      <c r="I285" s="11" t="s">
        <v>22</v>
      </c>
      <c r="J285" s="23">
        <v>893888783</v>
      </c>
      <c r="K285" s="23">
        <v>456167135</v>
      </c>
      <c r="L285" s="23">
        <v>70354000</v>
      </c>
      <c r="M285" s="23">
        <f t="shared" si="4"/>
        <v>1420409918</v>
      </c>
      <c r="N285" s="30"/>
      <c r="O285" s="11"/>
      <c r="P285" s="11"/>
    </row>
    <row r="286" spans="1:16" ht="18" customHeight="1" x14ac:dyDescent="0.15">
      <c r="A286" s="11">
        <v>281</v>
      </c>
      <c r="B286" s="11" t="s">
        <v>3069</v>
      </c>
      <c r="C286" s="11" t="s">
        <v>3070</v>
      </c>
      <c r="D286" s="11">
        <v>1</v>
      </c>
      <c r="E286" s="33" t="s">
        <v>5193</v>
      </c>
      <c r="F286" s="30" t="s">
        <v>3110</v>
      </c>
      <c r="G286" s="11" t="s">
        <v>3072</v>
      </c>
      <c r="H286" s="11" t="s">
        <v>3073</v>
      </c>
      <c r="I286" s="11" t="s">
        <v>16</v>
      </c>
      <c r="J286" s="23">
        <v>589365493</v>
      </c>
      <c r="K286" s="23">
        <v>528675000</v>
      </c>
      <c r="L286" s="23"/>
      <c r="M286" s="23">
        <f t="shared" si="4"/>
        <v>1118040493</v>
      </c>
      <c r="N286" s="30" t="s">
        <v>35</v>
      </c>
      <c r="O286" s="11"/>
      <c r="P286" s="11" t="s">
        <v>48</v>
      </c>
    </row>
    <row r="287" spans="1:16" ht="18" customHeight="1" x14ac:dyDescent="0.15">
      <c r="A287" s="11">
        <v>282</v>
      </c>
      <c r="B287" s="11" t="s">
        <v>3069</v>
      </c>
      <c r="C287" s="11" t="s">
        <v>3070</v>
      </c>
      <c r="D287" s="11">
        <v>1</v>
      </c>
      <c r="E287" s="33" t="s">
        <v>5193</v>
      </c>
      <c r="F287" s="30" t="s">
        <v>3112</v>
      </c>
      <c r="G287" s="11" t="s">
        <v>3072</v>
      </c>
      <c r="H287" s="11" t="s">
        <v>3073</v>
      </c>
      <c r="I287" s="11" t="s">
        <v>22</v>
      </c>
      <c r="J287" s="23">
        <v>95148191</v>
      </c>
      <c r="K287" s="23"/>
      <c r="L287" s="23"/>
      <c r="M287" s="23">
        <f t="shared" si="4"/>
        <v>95148191</v>
      </c>
      <c r="N287" s="30"/>
      <c r="O287" s="11"/>
      <c r="P287" s="11"/>
    </row>
    <row r="288" spans="1:16" ht="18" customHeight="1" x14ac:dyDescent="0.15">
      <c r="A288" s="11">
        <v>283</v>
      </c>
      <c r="B288" s="11" t="s">
        <v>3069</v>
      </c>
      <c r="C288" s="11" t="s">
        <v>3070</v>
      </c>
      <c r="D288" s="11">
        <v>1</v>
      </c>
      <c r="E288" s="33" t="s">
        <v>5193</v>
      </c>
      <c r="F288" s="30" t="s">
        <v>3118</v>
      </c>
      <c r="G288" s="11" t="s">
        <v>3072</v>
      </c>
      <c r="H288" s="11" t="s">
        <v>3101</v>
      </c>
      <c r="I288" s="11" t="s">
        <v>22</v>
      </c>
      <c r="J288" s="23">
        <v>336000000</v>
      </c>
      <c r="K288" s="23">
        <v>147000000</v>
      </c>
      <c r="L288" s="23"/>
      <c r="M288" s="23">
        <f t="shared" si="4"/>
        <v>483000000</v>
      </c>
      <c r="N288" s="13"/>
      <c r="O288" s="11"/>
      <c r="P288" s="11"/>
    </row>
    <row r="289" spans="1:16" ht="18" customHeight="1" x14ac:dyDescent="0.15">
      <c r="A289" s="11">
        <v>284</v>
      </c>
      <c r="B289" s="11" t="s">
        <v>3069</v>
      </c>
      <c r="C289" s="11" t="s">
        <v>3070</v>
      </c>
      <c r="D289" s="11">
        <v>1</v>
      </c>
      <c r="E289" s="33" t="s">
        <v>5193</v>
      </c>
      <c r="F289" s="30" t="s">
        <v>3119</v>
      </c>
      <c r="G289" s="11" t="s">
        <v>3072</v>
      </c>
      <c r="H289" s="11" t="s">
        <v>3101</v>
      </c>
      <c r="I289" s="11" t="s">
        <v>22</v>
      </c>
      <c r="J289" s="23">
        <v>11718126</v>
      </c>
      <c r="K289" s="23"/>
      <c r="L289" s="23"/>
      <c r="M289" s="23">
        <f t="shared" si="4"/>
        <v>11718126</v>
      </c>
      <c r="N289" s="13"/>
      <c r="O289" s="11"/>
      <c r="P289" s="11"/>
    </row>
    <row r="290" spans="1:16" ht="18" customHeight="1" x14ac:dyDescent="0.15">
      <c r="A290" s="11">
        <v>285</v>
      </c>
      <c r="B290" s="11" t="s">
        <v>3069</v>
      </c>
      <c r="C290" s="11" t="s">
        <v>3070</v>
      </c>
      <c r="D290" s="11">
        <v>1</v>
      </c>
      <c r="E290" s="33" t="s">
        <v>5193</v>
      </c>
      <c r="F290" s="30" t="s">
        <v>3121</v>
      </c>
      <c r="G290" s="11" t="s">
        <v>3072</v>
      </c>
      <c r="H290" s="11" t="s">
        <v>3101</v>
      </c>
      <c r="I290" s="11" t="s">
        <v>8</v>
      </c>
      <c r="J290" s="23">
        <v>611858336</v>
      </c>
      <c r="K290" s="23">
        <v>693570053</v>
      </c>
      <c r="L290" s="23"/>
      <c r="M290" s="23">
        <f t="shared" si="4"/>
        <v>1305428389</v>
      </c>
      <c r="N290" s="12"/>
      <c r="O290" s="11"/>
      <c r="P290" s="11"/>
    </row>
    <row r="291" spans="1:16" ht="18" customHeight="1" x14ac:dyDescent="0.15">
      <c r="A291" s="11">
        <v>286</v>
      </c>
      <c r="B291" s="11" t="s">
        <v>3069</v>
      </c>
      <c r="C291" s="11" t="s">
        <v>3070</v>
      </c>
      <c r="D291" s="11">
        <v>1</v>
      </c>
      <c r="E291" s="33" t="s">
        <v>5193</v>
      </c>
      <c r="F291" s="30" t="s">
        <v>3122</v>
      </c>
      <c r="G291" s="11" t="s">
        <v>3072</v>
      </c>
      <c r="H291" s="11" t="s">
        <v>3101</v>
      </c>
      <c r="I291" s="11" t="s">
        <v>8</v>
      </c>
      <c r="J291" s="23">
        <v>22048237</v>
      </c>
      <c r="K291" s="23"/>
      <c r="L291" s="23"/>
      <c r="M291" s="23">
        <f t="shared" si="4"/>
        <v>22048237</v>
      </c>
      <c r="N291" s="12"/>
      <c r="O291" s="11"/>
      <c r="P291" s="11"/>
    </row>
    <row r="292" spans="1:16" ht="18" customHeight="1" x14ac:dyDescent="0.15">
      <c r="A292" s="11">
        <v>287</v>
      </c>
      <c r="B292" s="11" t="s">
        <v>3069</v>
      </c>
      <c r="C292" s="11" t="s">
        <v>3123</v>
      </c>
      <c r="D292" s="11">
        <v>1</v>
      </c>
      <c r="E292" s="33" t="s">
        <v>5193</v>
      </c>
      <c r="F292" s="30" t="s">
        <v>3126</v>
      </c>
      <c r="G292" s="11" t="s">
        <v>73</v>
      </c>
      <c r="H292" s="11" t="s">
        <v>5217</v>
      </c>
      <c r="I292" s="11" t="s">
        <v>17</v>
      </c>
      <c r="J292" s="35">
        <v>900000000</v>
      </c>
      <c r="K292" s="35">
        <v>0</v>
      </c>
      <c r="L292" s="35">
        <v>0</v>
      </c>
      <c r="M292" s="23">
        <f t="shared" si="4"/>
        <v>900000000</v>
      </c>
      <c r="N292" s="47" t="s">
        <v>3125</v>
      </c>
      <c r="O292" s="11"/>
      <c r="P292" s="11"/>
    </row>
    <row r="293" spans="1:16" ht="18" customHeight="1" x14ac:dyDescent="0.15">
      <c r="A293" s="11">
        <v>288</v>
      </c>
      <c r="B293" s="11" t="s">
        <v>3069</v>
      </c>
      <c r="C293" s="11" t="s">
        <v>3123</v>
      </c>
      <c r="D293" s="11">
        <v>1</v>
      </c>
      <c r="E293" s="33" t="s">
        <v>5193</v>
      </c>
      <c r="F293" s="30" t="s">
        <v>3130</v>
      </c>
      <c r="G293" s="11" t="s">
        <v>11</v>
      </c>
      <c r="H293" s="11" t="s">
        <v>21</v>
      </c>
      <c r="I293" s="11" t="s">
        <v>8</v>
      </c>
      <c r="J293" s="23">
        <v>44677963</v>
      </c>
      <c r="K293" s="23">
        <v>311700050</v>
      </c>
      <c r="L293" s="23">
        <v>0</v>
      </c>
      <c r="M293" s="23">
        <f t="shared" si="4"/>
        <v>356378013</v>
      </c>
      <c r="N293" s="12"/>
      <c r="O293" s="11"/>
      <c r="P293" s="11"/>
    </row>
    <row r="294" spans="1:16" ht="18" customHeight="1" x14ac:dyDescent="0.15">
      <c r="A294" s="11">
        <v>289</v>
      </c>
      <c r="B294" s="11" t="s">
        <v>3069</v>
      </c>
      <c r="C294" s="11" t="s">
        <v>3123</v>
      </c>
      <c r="D294" s="11">
        <v>1</v>
      </c>
      <c r="E294" s="33" t="s">
        <v>5193</v>
      </c>
      <c r="F294" s="30" t="s">
        <v>3131</v>
      </c>
      <c r="G294" s="11" t="s">
        <v>11</v>
      </c>
      <c r="H294" s="11" t="s">
        <v>21</v>
      </c>
      <c r="I294" s="11" t="s">
        <v>22</v>
      </c>
      <c r="J294" s="35">
        <v>400000000</v>
      </c>
      <c r="K294" s="35">
        <v>50000000</v>
      </c>
      <c r="L294" s="35">
        <v>0</v>
      </c>
      <c r="M294" s="23">
        <f t="shared" si="4"/>
        <v>450000000</v>
      </c>
      <c r="N294" s="12"/>
      <c r="O294" s="11"/>
      <c r="P294" s="11"/>
    </row>
    <row r="295" spans="1:16" ht="18" customHeight="1" x14ac:dyDescent="0.15">
      <c r="A295" s="11">
        <v>290</v>
      </c>
      <c r="B295" s="11" t="s">
        <v>3069</v>
      </c>
      <c r="C295" s="11" t="s">
        <v>3132</v>
      </c>
      <c r="D295" s="11">
        <v>1</v>
      </c>
      <c r="E295" s="33" t="s">
        <v>5193</v>
      </c>
      <c r="F295" s="30" t="s">
        <v>3134</v>
      </c>
      <c r="G295" s="11" t="s">
        <v>1580</v>
      </c>
      <c r="H295" s="11" t="s">
        <v>3073</v>
      </c>
      <c r="I295" s="11" t="s">
        <v>22</v>
      </c>
      <c r="J295" s="23">
        <v>1470533000</v>
      </c>
      <c r="K295" s="23">
        <v>1023761000</v>
      </c>
      <c r="L295" s="23">
        <v>492313000</v>
      </c>
      <c r="M295" s="23">
        <f t="shared" si="4"/>
        <v>2986607000</v>
      </c>
      <c r="N295" s="13"/>
      <c r="O295" s="11"/>
      <c r="P295" s="11"/>
    </row>
    <row r="296" spans="1:16" ht="18" customHeight="1" x14ac:dyDescent="0.15">
      <c r="A296" s="11">
        <v>291</v>
      </c>
      <c r="B296" s="11" t="s">
        <v>3069</v>
      </c>
      <c r="C296" s="11" t="s">
        <v>3136</v>
      </c>
      <c r="D296" s="11">
        <v>1</v>
      </c>
      <c r="E296" s="33" t="s">
        <v>5193</v>
      </c>
      <c r="F296" s="30" t="s">
        <v>3137</v>
      </c>
      <c r="G296" s="11" t="s">
        <v>1580</v>
      </c>
      <c r="H296" s="50" t="s">
        <v>5232</v>
      </c>
      <c r="I296" s="11" t="s">
        <v>15</v>
      </c>
      <c r="J296" s="23">
        <v>600000000</v>
      </c>
      <c r="K296" s="23">
        <v>500000000</v>
      </c>
      <c r="L296" s="23">
        <v>3000000</v>
      </c>
      <c r="M296" s="23">
        <f t="shared" si="4"/>
        <v>1103000000</v>
      </c>
      <c r="N296" s="30"/>
      <c r="O296" s="11"/>
      <c r="P296" s="11"/>
    </row>
    <row r="297" spans="1:16" ht="18" customHeight="1" x14ac:dyDescent="0.15">
      <c r="A297" s="11">
        <v>292</v>
      </c>
      <c r="B297" s="11" t="s">
        <v>3069</v>
      </c>
      <c r="C297" s="11" t="s">
        <v>3136</v>
      </c>
      <c r="D297" s="11">
        <v>1</v>
      </c>
      <c r="E297" s="33" t="s">
        <v>5193</v>
      </c>
      <c r="F297" s="30" t="s">
        <v>3138</v>
      </c>
      <c r="G297" s="11" t="s">
        <v>1580</v>
      </c>
      <c r="H297" s="50" t="s">
        <v>5269</v>
      </c>
      <c r="I297" s="11" t="s">
        <v>15</v>
      </c>
      <c r="J297" s="23">
        <v>600000000</v>
      </c>
      <c r="K297" s="23">
        <v>450000000</v>
      </c>
      <c r="L297" s="23">
        <v>3000000</v>
      </c>
      <c r="M297" s="23">
        <f t="shared" si="4"/>
        <v>1053000000</v>
      </c>
      <c r="N297" s="13"/>
      <c r="O297" s="11"/>
      <c r="P297" s="11"/>
    </row>
    <row r="298" spans="1:16" ht="18" customHeight="1" x14ac:dyDescent="0.15">
      <c r="A298" s="11">
        <v>293</v>
      </c>
      <c r="B298" s="11" t="s">
        <v>3069</v>
      </c>
      <c r="C298" s="11" t="s">
        <v>3143</v>
      </c>
      <c r="D298" s="11">
        <v>1</v>
      </c>
      <c r="E298" s="33" t="s">
        <v>5193</v>
      </c>
      <c r="F298" s="30" t="s">
        <v>3144</v>
      </c>
      <c r="G298" s="11" t="s">
        <v>1580</v>
      </c>
      <c r="H298" s="11" t="s">
        <v>3073</v>
      </c>
      <c r="I298" s="11" t="s">
        <v>22</v>
      </c>
      <c r="J298" s="23">
        <v>3300000000</v>
      </c>
      <c r="K298" s="23">
        <v>2700000000</v>
      </c>
      <c r="L298" s="23">
        <v>0</v>
      </c>
      <c r="M298" s="23">
        <f t="shared" si="4"/>
        <v>6000000000</v>
      </c>
      <c r="N298" s="30"/>
      <c r="O298" s="11"/>
      <c r="P298" s="11"/>
    </row>
    <row r="299" spans="1:16" ht="18" customHeight="1" x14ac:dyDescent="0.15">
      <c r="A299" s="11">
        <v>294</v>
      </c>
      <c r="B299" s="11" t="s">
        <v>3069</v>
      </c>
      <c r="C299" s="11" t="s">
        <v>3151</v>
      </c>
      <c r="D299" s="11">
        <v>1</v>
      </c>
      <c r="E299" s="33" t="s">
        <v>5193</v>
      </c>
      <c r="F299" s="30" t="s">
        <v>3152</v>
      </c>
      <c r="G299" s="11" t="s">
        <v>1580</v>
      </c>
      <c r="H299" s="11" t="s">
        <v>21</v>
      </c>
      <c r="I299" s="11" t="s">
        <v>9</v>
      </c>
      <c r="J299" s="51">
        <v>1700000000</v>
      </c>
      <c r="K299" s="51">
        <v>2700000000</v>
      </c>
      <c r="L299" s="51"/>
      <c r="M299" s="23">
        <f t="shared" si="4"/>
        <v>4400000000</v>
      </c>
      <c r="N299" s="30"/>
      <c r="O299" s="11"/>
      <c r="P299" s="11"/>
    </row>
    <row r="300" spans="1:16" ht="18" customHeight="1" x14ac:dyDescent="0.15">
      <c r="A300" s="11">
        <v>295</v>
      </c>
      <c r="B300" s="11" t="s">
        <v>3069</v>
      </c>
      <c r="C300" s="11" t="s">
        <v>3165</v>
      </c>
      <c r="D300" s="11">
        <v>1</v>
      </c>
      <c r="E300" s="33" t="s">
        <v>5193</v>
      </c>
      <c r="F300" s="30" t="s">
        <v>3166</v>
      </c>
      <c r="G300" s="11" t="s">
        <v>3072</v>
      </c>
      <c r="H300" s="11" t="s">
        <v>21</v>
      </c>
      <c r="I300" s="11" t="s">
        <v>22</v>
      </c>
      <c r="J300" s="51">
        <v>223872802</v>
      </c>
      <c r="K300" s="51">
        <v>89035429</v>
      </c>
      <c r="L300" s="51">
        <f>90334411-89035429</f>
        <v>1298982</v>
      </c>
      <c r="M300" s="23">
        <f t="shared" si="4"/>
        <v>314207213</v>
      </c>
      <c r="N300" s="30"/>
      <c r="O300" s="11"/>
      <c r="P300" s="11"/>
    </row>
    <row r="301" spans="1:16" ht="18" customHeight="1" x14ac:dyDescent="0.15">
      <c r="A301" s="11">
        <v>296</v>
      </c>
      <c r="B301" s="11" t="s">
        <v>3069</v>
      </c>
      <c r="C301" s="11" t="s">
        <v>3165</v>
      </c>
      <c r="D301" s="11">
        <v>1</v>
      </c>
      <c r="E301" s="33" t="s">
        <v>5193</v>
      </c>
      <c r="F301" s="30" t="s">
        <v>3065</v>
      </c>
      <c r="G301" s="11" t="s">
        <v>3072</v>
      </c>
      <c r="H301" s="11" t="s">
        <v>21</v>
      </c>
      <c r="I301" s="11" t="s">
        <v>22</v>
      </c>
      <c r="J301" s="51">
        <v>169741484</v>
      </c>
      <c r="K301" s="51">
        <v>52343386</v>
      </c>
      <c r="L301" s="51">
        <f>224294184-52343386-169741484</f>
        <v>2209314</v>
      </c>
      <c r="M301" s="23">
        <f t="shared" si="4"/>
        <v>224294184</v>
      </c>
      <c r="N301" s="12"/>
      <c r="O301" s="11"/>
      <c r="P301" s="11"/>
    </row>
    <row r="302" spans="1:16" ht="18" customHeight="1" x14ac:dyDescent="0.15">
      <c r="A302" s="11">
        <v>297</v>
      </c>
      <c r="B302" s="11" t="s">
        <v>3069</v>
      </c>
      <c r="C302" s="11" t="s">
        <v>3165</v>
      </c>
      <c r="D302" s="11">
        <v>1</v>
      </c>
      <c r="E302" s="33" t="s">
        <v>5193</v>
      </c>
      <c r="F302" s="30" t="s">
        <v>3168</v>
      </c>
      <c r="G302" s="11" t="s">
        <v>3072</v>
      </c>
      <c r="H302" s="11" t="s">
        <v>21</v>
      </c>
      <c r="I302" s="11" t="s">
        <v>22</v>
      </c>
      <c r="J302" s="51">
        <v>359940158</v>
      </c>
      <c r="K302" s="51">
        <v>150392924</v>
      </c>
      <c r="L302" s="51">
        <v>113324635</v>
      </c>
      <c r="M302" s="23">
        <f t="shared" si="4"/>
        <v>623657717</v>
      </c>
      <c r="N302" s="12"/>
      <c r="O302" s="11"/>
      <c r="P302" s="11"/>
    </row>
    <row r="303" spans="1:16" ht="18" customHeight="1" x14ac:dyDescent="0.15">
      <c r="A303" s="11">
        <v>298</v>
      </c>
      <c r="B303" s="11" t="s">
        <v>3069</v>
      </c>
      <c r="C303" s="11" t="s">
        <v>3170</v>
      </c>
      <c r="D303" s="11">
        <v>1</v>
      </c>
      <c r="E303" s="33" t="s">
        <v>5193</v>
      </c>
      <c r="F303" s="30" t="s">
        <v>3171</v>
      </c>
      <c r="G303" s="11" t="s">
        <v>3072</v>
      </c>
      <c r="H303" s="11" t="s">
        <v>3073</v>
      </c>
      <c r="I303" s="11" t="s">
        <v>22</v>
      </c>
      <c r="J303" s="56">
        <v>133973664</v>
      </c>
      <c r="K303" s="56">
        <v>133108852</v>
      </c>
      <c r="L303" s="56">
        <v>1477976</v>
      </c>
      <c r="M303" s="23">
        <f t="shared" si="4"/>
        <v>268560492</v>
      </c>
      <c r="N303" s="11"/>
      <c r="O303" s="11"/>
      <c r="P303" s="11"/>
    </row>
    <row r="304" spans="1:16" ht="18" customHeight="1" x14ac:dyDescent="0.15">
      <c r="A304" s="11">
        <v>299</v>
      </c>
      <c r="B304" s="11" t="s">
        <v>3069</v>
      </c>
      <c r="C304" s="11" t="s">
        <v>3170</v>
      </c>
      <c r="D304" s="11">
        <v>1</v>
      </c>
      <c r="E304" s="33" t="s">
        <v>5193</v>
      </c>
      <c r="F304" s="30" t="s">
        <v>3173</v>
      </c>
      <c r="G304" s="11" t="s">
        <v>3072</v>
      </c>
      <c r="H304" s="11" t="s">
        <v>3073</v>
      </c>
      <c r="I304" s="11" t="s">
        <v>15</v>
      </c>
      <c r="J304" s="56">
        <v>34522989</v>
      </c>
      <c r="K304" s="56">
        <v>1342649</v>
      </c>
      <c r="L304" s="56"/>
      <c r="M304" s="23">
        <f t="shared" si="4"/>
        <v>35865638</v>
      </c>
      <c r="N304" s="11"/>
      <c r="O304" s="11"/>
      <c r="P304" s="11"/>
    </row>
    <row r="305" spans="1:16" ht="18" customHeight="1" x14ac:dyDescent="0.15">
      <c r="A305" s="11">
        <v>300</v>
      </c>
      <c r="B305" s="11" t="s">
        <v>3069</v>
      </c>
      <c r="C305" s="11" t="s">
        <v>3170</v>
      </c>
      <c r="D305" s="11">
        <v>1</v>
      </c>
      <c r="E305" s="33" t="s">
        <v>5193</v>
      </c>
      <c r="F305" s="30" t="s">
        <v>3174</v>
      </c>
      <c r="G305" s="11" t="s">
        <v>3072</v>
      </c>
      <c r="H305" s="11" t="s">
        <v>3073</v>
      </c>
      <c r="I305" s="11" t="s">
        <v>15</v>
      </c>
      <c r="J305" s="56">
        <v>700000000</v>
      </c>
      <c r="K305" s="56">
        <v>260000000</v>
      </c>
      <c r="L305" s="56"/>
      <c r="M305" s="23">
        <f t="shared" si="4"/>
        <v>960000000</v>
      </c>
      <c r="N305" s="11"/>
      <c r="O305" s="11"/>
      <c r="P305" s="11" t="s">
        <v>12</v>
      </c>
    </row>
    <row r="306" spans="1:16" ht="18" customHeight="1" x14ac:dyDescent="0.15">
      <c r="A306" s="11">
        <v>301</v>
      </c>
      <c r="B306" s="11" t="s">
        <v>3069</v>
      </c>
      <c r="C306" s="11" t="s">
        <v>3170</v>
      </c>
      <c r="D306" s="11">
        <v>1</v>
      </c>
      <c r="E306" s="33" t="s">
        <v>5193</v>
      </c>
      <c r="F306" s="30" t="s">
        <v>3176</v>
      </c>
      <c r="G306" s="11" t="s">
        <v>3072</v>
      </c>
      <c r="H306" s="11" t="s">
        <v>3073</v>
      </c>
      <c r="I306" s="11" t="s">
        <v>15</v>
      </c>
      <c r="J306" s="56">
        <v>100000000</v>
      </c>
      <c r="K306" s="56">
        <v>50000000</v>
      </c>
      <c r="L306" s="56"/>
      <c r="M306" s="23">
        <f t="shared" si="4"/>
        <v>150000000</v>
      </c>
      <c r="N306" s="47"/>
      <c r="O306" s="11"/>
      <c r="P306" s="11"/>
    </row>
    <row r="307" spans="1:16" ht="18" customHeight="1" x14ac:dyDescent="0.15">
      <c r="A307" s="11">
        <v>302</v>
      </c>
      <c r="B307" s="11" t="s">
        <v>3069</v>
      </c>
      <c r="C307" s="11" t="s">
        <v>3170</v>
      </c>
      <c r="D307" s="21">
        <v>1</v>
      </c>
      <c r="E307" s="33" t="s">
        <v>5193</v>
      </c>
      <c r="F307" s="40" t="s">
        <v>3178</v>
      </c>
      <c r="G307" s="11" t="s">
        <v>3072</v>
      </c>
      <c r="H307" s="11" t="s">
        <v>3073</v>
      </c>
      <c r="I307" s="11" t="s">
        <v>15</v>
      </c>
      <c r="J307" s="56">
        <v>150000000</v>
      </c>
      <c r="K307" s="56"/>
      <c r="L307" s="56"/>
      <c r="M307" s="23">
        <f t="shared" si="4"/>
        <v>150000000</v>
      </c>
      <c r="N307" s="11"/>
      <c r="O307" s="11"/>
      <c r="P307" s="11"/>
    </row>
    <row r="308" spans="1:16" ht="18" customHeight="1" x14ac:dyDescent="0.15">
      <c r="A308" s="11">
        <v>303</v>
      </c>
      <c r="B308" s="11" t="s">
        <v>3069</v>
      </c>
      <c r="C308" s="11" t="s">
        <v>3170</v>
      </c>
      <c r="D308" s="11">
        <v>1</v>
      </c>
      <c r="E308" s="33" t="s">
        <v>5193</v>
      </c>
      <c r="F308" s="30" t="s">
        <v>3179</v>
      </c>
      <c r="G308" s="11" t="s">
        <v>3072</v>
      </c>
      <c r="H308" s="11" t="s">
        <v>3073</v>
      </c>
      <c r="I308" s="11" t="s">
        <v>15</v>
      </c>
      <c r="J308" s="56">
        <v>143178742</v>
      </c>
      <c r="K308" s="56">
        <v>58793544</v>
      </c>
      <c r="L308" s="56">
        <v>37369881</v>
      </c>
      <c r="M308" s="23">
        <f t="shared" si="4"/>
        <v>239342167</v>
      </c>
      <c r="N308" s="11"/>
      <c r="O308" s="11"/>
      <c r="P308" s="11"/>
    </row>
    <row r="309" spans="1:16" ht="18" customHeight="1" x14ac:dyDescent="0.15">
      <c r="A309" s="11">
        <v>304</v>
      </c>
      <c r="B309" s="11" t="s">
        <v>3069</v>
      </c>
      <c r="C309" s="11" t="s">
        <v>3170</v>
      </c>
      <c r="D309" s="11">
        <v>1</v>
      </c>
      <c r="E309" s="33" t="s">
        <v>5193</v>
      </c>
      <c r="F309" s="30" t="s">
        <v>3180</v>
      </c>
      <c r="G309" s="11" t="s">
        <v>3072</v>
      </c>
      <c r="H309" s="11" t="s">
        <v>3073</v>
      </c>
      <c r="I309" s="11" t="s">
        <v>22</v>
      </c>
      <c r="J309" s="56">
        <v>162520599</v>
      </c>
      <c r="K309" s="56">
        <v>60613296</v>
      </c>
      <c r="L309" s="56">
        <v>0</v>
      </c>
      <c r="M309" s="23">
        <f t="shared" si="4"/>
        <v>223133895</v>
      </c>
      <c r="N309" s="11"/>
      <c r="O309" s="11"/>
      <c r="P309" s="11"/>
    </row>
    <row r="310" spans="1:16" ht="18" customHeight="1" x14ac:dyDescent="0.15">
      <c r="A310" s="11">
        <v>305</v>
      </c>
      <c r="B310" s="11" t="s">
        <v>3069</v>
      </c>
      <c r="C310" s="21" t="s">
        <v>3170</v>
      </c>
      <c r="D310" s="21">
        <v>1</v>
      </c>
      <c r="E310" s="33" t="s">
        <v>5193</v>
      </c>
      <c r="F310" s="40" t="s">
        <v>3181</v>
      </c>
      <c r="G310" s="21" t="s">
        <v>3072</v>
      </c>
      <c r="H310" s="57" t="s">
        <v>3073</v>
      </c>
      <c r="I310" s="21" t="s">
        <v>8</v>
      </c>
      <c r="J310" s="58">
        <v>100000000</v>
      </c>
      <c r="K310" s="58">
        <v>0</v>
      </c>
      <c r="L310" s="58">
        <v>0</v>
      </c>
      <c r="M310" s="23">
        <f t="shared" si="4"/>
        <v>100000000</v>
      </c>
      <c r="N310" s="11"/>
      <c r="O310" s="21"/>
      <c r="P310" s="31"/>
    </row>
    <row r="311" spans="1:16" ht="18" customHeight="1" x14ac:dyDescent="0.15">
      <c r="A311" s="11">
        <v>306</v>
      </c>
      <c r="B311" s="11" t="s">
        <v>3069</v>
      </c>
      <c r="C311" s="11" t="s">
        <v>3182</v>
      </c>
      <c r="D311" s="11">
        <v>1</v>
      </c>
      <c r="E311" s="33" t="s">
        <v>5193</v>
      </c>
      <c r="F311" s="80" t="s">
        <v>3183</v>
      </c>
      <c r="G311" s="11" t="s">
        <v>1580</v>
      </c>
      <c r="H311" s="11" t="s">
        <v>3073</v>
      </c>
      <c r="I311" s="11" t="s">
        <v>22</v>
      </c>
      <c r="J311" s="51">
        <v>340000000</v>
      </c>
      <c r="K311" s="51">
        <v>0</v>
      </c>
      <c r="L311" s="51">
        <v>170000000</v>
      </c>
      <c r="M311" s="23">
        <f t="shared" si="4"/>
        <v>510000000</v>
      </c>
      <c r="N311" s="11"/>
      <c r="O311" s="11"/>
      <c r="P311" s="11" t="s">
        <v>12</v>
      </c>
    </row>
    <row r="312" spans="1:16" ht="18" customHeight="1" x14ac:dyDescent="0.15">
      <c r="A312" s="11">
        <v>307</v>
      </c>
      <c r="B312" s="11" t="s">
        <v>3069</v>
      </c>
      <c r="C312" s="11" t="s">
        <v>3182</v>
      </c>
      <c r="D312" s="11">
        <v>1</v>
      </c>
      <c r="E312" s="33" t="s">
        <v>5193</v>
      </c>
      <c r="F312" s="80" t="s">
        <v>3184</v>
      </c>
      <c r="G312" s="11" t="s">
        <v>1580</v>
      </c>
      <c r="H312" s="11" t="s">
        <v>3073</v>
      </c>
      <c r="I312" s="11" t="s">
        <v>22</v>
      </c>
      <c r="J312" s="51">
        <v>250000000</v>
      </c>
      <c r="K312" s="51">
        <v>10000000</v>
      </c>
      <c r="L312" s="51">
        <v>120000000</v>
      </c>
      <c r="M312" s="23">
        <f t="shared" si="4"/>
        <v>380000000</v>
      </c>
      <c r="N312" s="11"/>
      <c r="O312" s="11"/>
      <c r="P312" s="11" t="s">
        <v>12</v>
      </c>
    </row>
    <row r="313" spans="1:16" ht="18" customHeight="1" x14ac:dyDescent="0.15">
      <c r="A313" s="11">
        <v>308</v>
      </c>
      <c r="B313" s="11" t="s">
        <v>3069</v>
      </c>
      <c r="C313" s="11" t="s">
        <v>3182</v>
      </c>
      <c r="D313" s="11">
        <v>1</v>
      </c>
      <c r="E313" s="33" t="s">
        <v>5193</v>
      </c>
      <c r="F313" s="80" t="s">
        <v>3185</v>
      </c>
      <c r="G313" s="11" t="s">
        <v>1580</v>
      </c>
      <c r="H313" s="11" t="s">
        <v>3073</v>
      </c>
      <c r="I313" s="11" t="s">
        <v>22</v>
      </c>
      <c r="J313" s="51">
        <v>150000000</v>
      </c>
      <c r="K313" s="51">
        <v>0</v>
      </c>
      <c r="L313" s="51">
        <v>70000000</v>
      </c>
      <c r="M313" s="23">
        <f t="shared" si="4"/>
        <v>220000000</v>
      </c>
      <c r="N313" s="47"/>
      <c r="O313" s="11"/>
      <c r="P313" s="11" t="s">
        <v>12</v>
      </c>
    </row>
    <row r="314" spans="1:16" ht="18" customHeight="1" x14ac:dyDescent="0.15">
      <c r="A314" s="11">
        <v>309</v>
      </c>
      <c r="B314" s="11" t="s">
        <v>3069</v>
      </c>
      <c r="C314" s="11" t="s">
        <v>3182</v>
      </c>
      <c r="D314" s="11">
        <v>1</v>
      </c>
      <c r="E314" s="33" t="s">
        <v>5193</v>
      </c>
      <c r="F314" s="80" t="s">
        <v>3186</v>
      </c>
      <c r="G314" s="11" t="s">
        <v>1580</v>
      </c>
      <c r="H314" s="11" t="s">
        <v>3073</v>
      </c>
      <c r="I314" s="11" t="s">
        <v>22</v>
      </c>
      <c r="J314" s="51">
        <v>280000000</v>
      </c>
      <c r="K314" s="51">
        <v>3000000000</v>
      </c>
      <c r="L314" s="51">
        <v>101000000</v>
      </c>
      <c r="M314" s="23">
        <f t="shared" si="4"/>
        <v>3381000000</v>
      </c>
      <c r="N314" s="11"/>
      <c r="O314" s="11"/>
      <c r="P314" s="11" t="s">
        <v>12</v>
      </c>
    </row>
    <row r="315" spans="1:16" ht="18" customHeight="1" x14ac:dyDescent="0.15">
      <c r="A315" s="11">
        <v>310</v>
      </c>
      <c r="B315" s="11" t="s">
        <v>3069</v>
      </c>
      <c r="C315" s="11" t="s">
        <v>3182</v>
      </c>
      <c r="D315" s="11">
        <v>1</v>
      </c>
      <c r="E315" s="33" t="s">
        <v>5193</v>
      </c>
      <c r="F315" s="30" t="s">
        <v>3187</v>
      </c>
      <c r="G315" s="11" t="s">
        <v>1580</v>
      </c>
      <c r="H315" s="11" t="s">
        <v>3073</v>
      </c>
      <c r="I315" s="11" t="s">
        <v>22</v>
      </c>
      <c r="J315" s="51">
        <v>430000000</v>
      </c>
      <c r="K315" s="51">
        <v>4190000000</v>
      </c>
      <c r="L315" s="51">
        <v>200000000</v>
      </c>
      <c r="M315" s="23">
        <f t="shared" si="4"/>
        <v>4820000000</v>
      </c>
      <c r="N315" s="11"/>
      <c r="O315" s="11"/>
      <c r="P315" s="11"/>
    </row>
    <row r="316" spans="1:16" ht="18" customHeight="1" x14ac:dyDescent="0.15">
      <c r="A316" s="11">
        <v>311</v>
      </c>
      <c r="B316" s="11" t="s">
        <v>3069</v>
      </c>
      <c r="C316" s="11" t="s">
        <v>3182</v>
      </c>
      <c r="D316" s="11">
        <v>1</v>
      </c>
      <c r="E316" s="33" t="s">
        <v>5193</v>
      </c>
      <c r="F316" s="30" t="s">
        <v>3188</v>
      </c>
      <c r="G316" s="11" t="s">
        <v>1580</v>
      </c>
      <c r="H316" s="11" t="s">
        <v>3073</v>
      </c>
      <c r="I316" s="11" t="s">
        <v>22</v>
      </c>
      <c r="J316" s="51">
        <v>46000000</v>
      </c>
      <c r="K316" s="51">
        <v>230000000</v>
      </c>
      <c r="L316" s="51">
        <v>23000000</v>
      </c>
      <c r="M316" s="23">
        <f t="shared" si="4"/>
        <v>299000000</v>
      </c>
      <c r="N316" s="11"/>
      <c r="O316" s="11"/>
      <c r="P316" s="11"/>
    </row>
    <row r="317" spans="1:16" ht="18" customHeight="1" x14ac:dyDescent="0.15">
      <c r="A317" s="11">
        <v>312</v>
      </c>
      <c r="B317" s="11" t="s">
        <v>3069</v>
      </c>
      <c r="C317" s="11" t="s">
        <v>3182</v>
      </c>
      <c r="D317" s="11">
        <v>1</v>
      </c>
      <c r="E317" s="33" t="s">
        <v>5193</v>
      </c>
      <c r="F317" s="30" t="s">
        <v>3189</v>
      </c>
      <c r="G317" s="11" t="s">
        <v>1580</v>
      </c>
      <c r="H317" s="11" t="s">
        <v>3073</v>
      </c>
      <c r="I317" s="11" t="s">
        <v>22</v>
      </c>
      <c r="J317" s="51">
        <v>100000000</v>
      </c>
      <c r="K317" s="51">
        <v>190000000</v>
      </c>
      <c r="L317" s="51">
        <v>45000000</v>
      </c>
      <c r="M317" s="23">
        <f t="shared" si="4"/>
        <v>335000000</v>
      </c>
      <c r="N317" s="11"/>
      <c r="O317" s="11"/>
      <c r="P317" s="11"/>
    </row>
    <row r="318" spans="1:16" ht="18" customHeight="1" x14ac:dyDescent="0.15">
      <c r="A318" s="11">
        <v>313</v>
      </c>
      <c r="B318" s="11" t="s">
        <v>3069</v>
      </c>
      <c r="C318" s="11" t="s">
        <v>3197</v>
      </c>
      <c r="D318" s="11">
        <v>1</v>
      </c>
      <c r="E318" s="33" t="s">
        <v>5193</v>
      </c>
      <c r="F318" s="30" t="s">
        <v>3144</v>
      </c>
      <c r="G318" s="11" t="s">
        <v>1580</v>
      </c>
      <c r="H318" s="11" t="s">
        <v>3073</v>
      </c>
      <c r="I318" s="11" t="s">
        <v>15</v>
      </c>
      <c r="J318" s="51">
        <v>3300000000</v>
      </c>
      <c r="K318" s="51">
        <v>2700000000</v>
      </c>
      <c r="L318" s="51">
        <v>0</v>
      </c>
      <c r="M318" s="23">
        <f t="shared" si="4"/>
        <v>6000000000</v>
      </c>
      <c r="N318" s="11"/>
      <c r="O318" s="11"/>
      <c r="P318" s="11" t="s">
        <v>12</v>
      </c>
    </row>
    <row r="319" spans="1:16" ht="18" customHeight="1" x14ac:dyDescent="0.15">
      <c r="A319" s="11">
        <v>314</v>
      </c>
      <c r="B319" s="11" t="s">
        <v>3331</v>
      </c>
      <c r="C319" s="11" t="s">
        <v>5200</v>
      </c>
      <c r="D319" s="11">
        <v>1</v>
      </c>
      <c r="E319" s="33" t="s">
        <v>5193</v>
      </c>
      <c r="F319" s="30" t="s">
        <v>3362</v>
      </c>
      <c r="G319" s="11" t="s">
        <v>58</v>
      </c>
      <c r="H319" s="11" t="s">
        <v>5218</v>
      </c>
      <c r="I319" s="11" t="s">
        <v>15</v>
      </c>
      <c r="J319" s="23">
        <v>290000000</v>
      </c>
      <c r="K319" s="23">
        <v>1000000000</v>
      </c>
      <c r="L319" s="23">
        <v>50000000</v>
      </c>
      <c r="M319" s="23">
        <f t="shared" si="4"/>
        <v>1340000000</v>
      </c>
      <c r="N319" s="30"/>
      <c r="O319" s="11"/>
      <c r="P319" s="11"/>
    </row>
    <row r="320" spans="1:16" ht="18" customHeight="1" x14ac:dyDescent="0.15">
      <c r="A320" s="11">
        <v>315</v>
      </c>
      <c r="B320" s="11" t="s">
        <v>3331</v>
      </c>
      <c r="C320" s="11" t="s">
        <v>3374</v>
      </c>
      <c r="D320" s="11">
        <v>1</v>
      </c>
      <c r="E320" s="33" t="s">
        <v>5193</v>
      </c>
      <c r="F320" s="30" t="s">
        <v>3375</v>
      </c>
      <c r="G320" s="11" t="s">
        <v>114</v>
      </c>
      <c r="H320" s="11" t="s">
        <v>1039</v>
      </c>
      <c r="I320" s="11" t="s">
        <v>15</v>
      </c>
      <c r="J320" s="23">
        <v>492170637</v>
      </c>
      <c r="K320" s="23">
        <v>876268435</v>
      </c>
      <c r="L320" s="23">
        <v>0</v>
      </c>
      <c r="M320" s="23">
        <f t="shared" si="4"/>
        <v>1368439072</v>
      </c>
      <c r="N320" s="30"/>
      <c r="O320" s="11"/>
      <c r="P320" s="11"/>
    </row>
    <row r="321" spans="1:16" ht="18" customHeight="1" x14ac:dyDescent="0.15">
      <c r="A321" s="11">
        <v>316</v>
      </c>
      <c r="B321" s="11" t="s">
        <v>3331</v>
      </c>
      <c r="C321" s="11" t="s">
        <v>3374</v>
      </c>
      <c r="D321" s="11">
        <v>1</v>
      </c>
      <c r="E321" s="33" t="s">
        <v>5193</v>
      </c>
      <c r="F321" s="30" t="s">
        <v>3376</v>
      </c>
      <c r="G321" s="11" t="s">
        <v>114</v>
      </c>
      <c r="H321" s="11" t="s">
        <v>1039</v>
      </c>
      <c r="I321" s="11" t="s">
        <v>15</v>
      </c>
      <c r="J321" s="23">
        <v>135435674</v>
      </c>
      <c r="K321" s="23">
        <v>0</v>
      </c>
      <c r="L321" s="23">
        <v>0</v>
      </c>
      <c r="M321" s="23">
        <f t="shared" si="4"/>
        <v>135435674</v>
      </c>
      <c r="N321" s="30"/>
      <c r="O321" s="11"/>
      <c r="P321" s="11"/>
    </row>
    <row r="322" spans="1:16" ht="18" customHeight="1" x14ac:dyDescent="0.15">
      <c r="A322" s="11">
        <v>317</v>
      </c>
      <c r="B322" s="11" t="s">
        <v>3331</v>
      </c>
      <c r="C322" s="11" t="s">
        <v>5197</v>
      </c>
      <c r="D322" s="11">
        <v>1</v>
      </c>
      <c r="E322" s="33" t="s">
        <v>5193</v>
      </c>
      <c r="F322" s="30" t="s">
        <v>3401</v>
      </c>
      <c r="G322" s="11" t="s">
        <v>58</v>
      </c>
      <c r="H322" s="11" t="s">
        <v>2163</v>
      </c>
      <c r="I322" s="11" t="s">
        <v>22</v>
      </c>
      <c r="J322" s="23">
        <v>104938000</v>
      </c>
      <c r="K322" s="23"/>
      <c r="L322" s="23"/>
      <c r="M322" s="23">
        <f t="shared" si="4"/>
        <v>104938000</v>
      </c>
      <c r="N322" s="30"/>
      <c r="O322" s="11"/>
      <c r="P322" s="11"/>
    </row>
    <row r="323" spans="1:16" ht="18" customHeight="1" x14ac:dyDescent="0.15">
      <c r="A323" s="11">
        <v>318</v>
      </c>
      <c r="B323" s="11" t="s">
        <v>3331</v>
      </c>
      <c r="C323" s="11" t="s">
        <v>5197</v>
      </c>
      <c r="D323" s="11">
        <v>1</v>
      </c>
      <c r="E323" s="33" t="s">
        <v>5193</v>
      </c>
      <c r="F323" s="30" t="s">
        <v>3402</v>
      </c>
      <c r="G323" s="11" t="s">
        <v>58</v>
      </c>
      <c r="H323" s="11" t="s">
        <v>2163</v>
      </c>
      <c r="I323" s="11" t="s">
        <v>22</v>
      </c>
      <c r="J323" s="23">
        <v>360000000</v>
      </c>
      <c r="K323" s="23">
        <v>2452500000</v>
      </c>
      <c r="L323" s="23"/>
      <c r="M323" s="23">
        <f t="shared" si="4"/>
        <v>2812500000</v>
      </c>
      <c r="N323" s="30"/>
      <c r="O323" s="11"/>
      <c r="P323" s="11"/>
    </row>
    <row r="324" spans="1:16" ht="18" customHeight="1" x14ac:dyDescent="0.15">
      <c r="A324" s="11">
        <v>319</v>
      </c>
      <c r="B324" s="11" t="s">
        <v>3331</v>
      </c>
      <c r="C324" s="11" t="s">
        <v>5197</v>
      </c>
      <c r="D324" s="11">
        <v>1</v>
      </c>
      <c r="E324" s="33" t="s">
        <v>5193</v>
      </c>
      <c r="F324" s="30" t="s">
        <v>3409</v>
      </c>
      <c r="G324" s="11" t="s">
        <v>58</v>
      </c>
      <c r="H324" s="11" t="s">
        <v>2169</v>
      </c>
      <c r="I324" s="11" t="s">
        <v>15</v>
      </c>
      <c r="J324" s="23">
        <v>826120000</v>
      </c>
      <c r="K324" s="23">
        <v>319210000</v>
      </c>
      <c r="L324" s="23"/>
      <c r="M324" s="23">
        <f t="shared" si="4"/>
        <v>1145330000</v>
      </c>
      <c r="N324" s="30"/>
      <c r="O324" s="11"/>
      <c r="P324" s="11"/>
    </row>
    <row r="325" spans="1:16" ht="18" customHeight="1" x14ac:dyDescent="0.15">
      <c r="A325" s="11">
        <v>320</v>
      </c>
      <c r="B325" s="11" t="s">
        <v>3331</v>
      </c>
      <c r="C325" s="11" t="s">
        <v>5197</v>
      </c>
      <c r="D325" s="11">
        <v>1</v>
      </c>
      <c r="E325" s="33" t="s">
        <v>5193</v>
      </c>
      <c r="F325" s="30" t="s">
        <v>3410</v>
      </c>
      <c r="G325" s="11" t="s">
        <v>58</v>
      </c>
      <c r="H325" s="11" t="s">
        <v>2169</v>
      </c>
      <c r="I325" s="11" t="s">
        <v>15</v>
      </c>
      <c r="J325" s="23">
        <v>824850000</v>
      </c>
      <c r="K325" s="23">
        <v>4416208000</v>
      </c>
      <c r="L325" s="23"/>
      <c r="M325" s="23">
        <f t="shared" si="4"/>
        <v>5241058000</v>
      </c>
      <c r="N325" s="30"/>
      <c r="O325" s="11"/>
      <c r="P325" s="11"/>
    </row>
    <row r="326" spans="1:16" ht="18" customHeight="1" x14ac:dyDescent="0.15">
      <c r="A326" s="11">
        <v>321</v>
      </c>
      <c r="B326" s="11" t="s">
        <v>3563</v>
      </c>
      <c r="C326" s="11" t="s">
        <v>1861</v>
      </c>
      <c r="D326" s="11">
        <v>1</v>
      </c>
      <c r="E326" s="33" t="s">
        <v>5193</v>
      </c>
      <c r="F326" s="30" t="s">
        <v>3569</v>
      </c>
      <c r="G326" s="11" t="s">
        <v>46</v>
      </c>
      <c r="H326" s="11" t="s">
        <v>1506</v>
      </c>
      <c r="I326" s="11" t="s">
        <v>15</v>
      </c>
      <c r="J326" s="23">
        <v>16250000</v>
      </c>
      <c r="K326" s="23"/>
      <c r="L326" s="23"/>
      <c r="M326" s="23">
        <f t="shared" ref="M326:M389" si="5">J326+K326+L326</f>
        <v>16250000</v>
      </c>
      <c r="N326" s="30"/>
      <c r="O326" s="11" t="s">
        <v>88</v>
      </c>
      <c r="P326" s="11"/>
    </row>
    <row r="327" spans="1:16" ht="18" customHeight="1" x14ac:dyDescent="0.15">
      <c r="A327" s="11">
        <v>322</v>
      </c>
      <c r="B327" s="11" t="s">
        <v>3563</v>
      </c>
      <c r="C327" s="11" t="s">
        <v>1866</v>
      </c>
      <c r="D327" s="11">
        <v>1</v>
      </c>
      <c r="E327" s="33" t="s">
        <v>5193</v>
      </c>
      <c r="F327" s="30" t="s">
        <v>3579</v>
      </c>
      <c r="G327" s="11" t="s">
        <v>114</v>
      </c>
      <c r="H327" s="11" t="s">
        <v>1506</v>
      </c>
      <c r="I327" s="11" t="s">
        <v>22</v>
      </c>
      <c r="J327" s="23">
        <v>1545124000</v>
      </c>
      <c r="K327" s="23">
        <v>585265000</v>
      </c>
      <c r="L327" s="23"/>
      <c r="M327" s="23">
        <f t="shared" si="5"/>
        <v>2130389000</v>
      </c>
      <c r="N327" s="30"/>
      <c r="O327" s="11"/>
      <c r="P327" s="11"/>
    </row>
    <row r="328" spans="1:16" ht="18" customHeight="1" x14ac:dyDescent="0.15">
      <c r="A328" s="11">
        <v>323</v>
      </c>
      <c r="B328" s="11" t="s">
        <v>3563</v>
      </c>
      <c r="C328" s="11" t="s">
        <v>1866</v>
      </c>
      <c r="D328" s="11">
        <v>1</v>
      </c>
      <c r="E328" s="33" t="s">
        <v>5193</v>
      </c>
      <c r="F328" s="30" t="s">
        <v>3590</v>
      </c>
      <c r="G328" s="11" t="s">
        <v>114</v>
      </c>
      <c r="H328" s="11" t="s">
        <v>1506</v>
      </c>
      <c r="I328" s="11" t="s">
        <v>22</v>
      </c>
      <c r="J328" s="23">
        <v>151203002</v>
      </c>
      <c r="K328" s="23">
        <v>154524944</v>
      </c>
      <c r="L328" s="23">
        <v>158977954</v>
      </c>
      <c r="M328" s="23">
        <f t="shared" si="5"/>
        <v>464705900</v>
      </c>
      <c r="N328" s="30"/>
      <c r="O328" s="11"/>
      <c r="P328" s="11"/>
    </row>
    <row r="329" spans="1:16" ht="18" customHeight="1" x14ac:dyDescent="0.15">
      <c r="A329" s="11">
        <v>324</v>
      </c>
      <c r="B329" s="11" t="s">
        <v>3563</v>
      </c>
      <c r="C329" s="11" t="s">
        <v>1866</v>
      </c>
      <c r="D329" s="11">
        <v>1</v>
      </c>
      <c r="E329" s="33" t="s">
        <v>5193</v>
      </c>
      <c r="F329" s="30" t="s">
        <v>3593</v>
      </c>
      <c r="G329" s="11" t="s">
        <v>73</v>
      </c>
      <c r="H329" s="11" t="s">
        <v>1506</v>
      </c>
      <c r="I329" s="11" t="s">
        <v>16</v>
      </c>
      <c r="J329" s="23">
        <v>1129528391</v>
      </c>
      <c r="K329" s="23">
        <v>0</v>
      </c>
      <c r="L329" s="23">
        <v>0</v>
      </c>
      <c r="M329" s="23">
        <f t="shared" si="5"/>
        <v>1129528391</v>
      </c>
      <c r="N329" s="30" t="s">
        <v>3594</v>
      </c>
      <c r="O329" s="11"/>
      <c r="P329" s="11"/>
    </row>
    <row r="330" spans="1:16" ht="18" customHeight="1" x14ac:dyDescent="0.15">
      <c r="A330" s="11">
        <v>325</v>
      </c>
      <c r="B330" s="11" t="s">
        <v>3563</v>
      </c>
      <c r="C330" s="11" t="s">
        <v>1915</v>
      </c>
      <c r="D330" s="11">
        <v>1</v>
      </c>
      <c r="E330" s="33" t="s">
        <v>5193</v>
      </c>
      <c r="F330" s="30" t="s">
        <v>3616</v>
      </c>
      <c r="G330" s="11" t="s">
        <v>58</v>
      </c>
      <c r="H330" s="11" t="s">
        <v>1506</v>
      </c>
      <c r="I330" s="11" t="s">
        <v>15</v>
      </c>
      <c r="J330" s="23">
        <v>593800000</v>
      </c>
      <c r="K330" s="23">
        <v>2223000000</v>
      </c>
      <c r="L330" s="23">
        <v>94397000</v>
      </c>
      <c r="M330" s="23">
        <f t="shared" si="5"/>
        <v>2911197000</v>
      </c>
      <c r="N330" s="30"/>
      <c r="O330" s="11"/>
      <c r="P330" s="11"/>
    </row>
    <row r="331" spans="1:16" ht="18" customHeight="1" x14ac:dyDescent="0.15">
      <c r="A331" s="11">
        <v>326</v>
      </c>
      <c r="B331" s="11" t="s">
        <v>3563</v>
      </c>
      <c r="C331" s="11" t="s">
        <v>1915</v>
      </c>
      <c r="D331" s="11">
        <v>1</v>
      </c>
      <c r="E331" s="33" t="s">
        <v>5193</v>
      </c>
      <c r="F331" s="30" t="s">
        <v>3617</v>
      </c>
      <c r="G331" s="11" t="s">
        <v>58</v>
      </c>
      <c r="H331" s="11" t="s">
        <v>1506</v>
      </c>
      <c r="I331" s="11" t="s">
        <v>15</v>
      </c>
      <c r="J331" s="23">
        <v>501158000</v>
      </c>
      <c r="K331" s="23">
        <v>1200000000</v>
      </c>
      <c r="L331" s="23">
        <v>28026000</v>
      </c>
      <c r="M331" s="23">
        <f t="shared" si="5"/>
        <v>1729184000</v>
      </c>
      <c r="N331" s="30"/>
      <c r="O331" s="11"/>
      <c r="P331" s="11"/>
    </row>
    <row r="332" spans="1:16" ht="18" customHeight="1" x14ac:dyDescent="0.15">
      <c r="A332" s="11">
        <v>327</v>
      </c>
      <c r="B332" s="11" t="s">
        <v>3563</v>
      </c>
      <c r="C332" s="11" t="s">
        <v>1915</v>
      </c>
      <c r="D332" s="11">
        <v>1</v>
      </c>
      <c r="E332" s="33" t="s">
        <v>5193</v>
      </c>
      <c r="F332" s="30" t="s">
        <v>3618</v>
      </c>
      <c r="G332" s="11" t="s">
        <v>58</v>
      </c>
      <c r="H332" s="11" t="s">
        <v>1506</v>
      </c>
      <c r="I332" s="11" t="s">
        <v>15</v>
      </c>
      <c r="J332" s="23">
        <v>276000000</v>
      </c>
      <c r="K332" s="23"/>
      <c r="L332" s="23"/>
      <c r="M332" s="23">
        <f t="shared" si="5"/>
        <v>276000000</v>
      </c>
      <c r="N332" s="30"/>
      <c r="O332" s="11"/>
      <c r="P332" s="11"/>
    </row>
    <row r="333" spans="1:16" ht="18" customHeight="1" x14ac:dyDescent="0.15">
      <c r="A333" s="11">
        <v>328</v>
      </c>
      <c r="B333" s="11" t="s">
        <v>3563</v>
      </c>
      <c r="C333" s="11" t="s">
        <v>3642</v>
      </c>
      <c r="D333" s="11">
        <v>1</v>
      </c>
      <c r="E333" s="33" t="s">
        <v>5193</v>
      </c>
      <c r="F333" s="30" t="s">
        <v>3645</v>
      </c>
      <c r="G333" s="11" t="s">
        <v>114</v>
      </c>
      <c r="H333" s="11" t="s">
        <v>1506</v>
      </c>
      <c r="I333" s="11" t="s">
        <v>22</v>
      </c>
      <c r="J333" s="23">
        <v>90000000</v>
      </c>
      <c r="K333" s="23">
        <v>0</v>
      </c>
      <c r="L333" s="23">
        <v>0</v>
      </c>
      <c r="M333" s="23">
        <f t="shared" si="5"/>
        <v>90000000</v>
      </c>
      <c r="N333" s="30"/>
      <c r="O333" s="11"/>
      <c r="P333" s="11"/>
    </row>
    <row r="334" spans="1:16" ht="18" customHeight="1" x14ac:dyDescent="0.15">
      <c r="A334" s="11">
        <v>329</v>
      </c>
      <c r="B334" s="11" t="s">
        <v>3563</v>
      </c>
      <c r="C334" s="11" t="s">
        <v>3648</v>
      </c>
      <c r="D334" s="11">
        <v>1</v>
      </c>
      <c r="E334" s="33" t="s">
        <v>5193</v>
      </c>
      <c r="F334" s="30" t="s">
        <v>3649</v>
      </c>
      <c r="G334" s="11" t="s">
        <v>114</v>
      </c>
      <c r="H334" s="11" t="s">
        <v>1506</v>
      </c>
      <c r="I334" s="11" t="s">
        <v>22</v>
      </c>
      <c r="J334" s="23">
        <v>404382892</v>
      </c>
      <c r="K334" s="23">
        <v>215909489</v>
      </c>
      <c r="L334" s="23"/>
      <c r="M334" s="23">
        <f t="shared" si="5"/>
        <v>620292381</v>
      </c>
      <c r="N334" s="30"/>
      <c r="O334" s="11"/>
      <c r="P334" s="11"/>
    </row>
    <row r="335" spans="1:16" ht="18" customHeight="1" x14ac:dyDescent="0.15">
      <c r="A335" s="11">
        <v>330</v>
      </c>
      <c r="B335" s="11" t="s">
        <v>3563</v>
      </c>
      <c r="C335" s="11" t="s">
        <v>3648</v>
      </c>
      <c r="D335" s="11">
        <v>1</v>
      </c>
      <c r="E335" s="33" t="s">
        <v>5193</v>
      </c>
      <c r="F335" s="30" t="s">
        <v>3650</v>
      </c>
      <c r="G335" s="11" t="s">
        <v>114</v>
      </c>
      <c r="H335" s="11" t="s">
        <v>1506</v>
      </c>
      <c r="I335" s="11" t="s">
        <v>22</v>
      </c>
      <c r="J335" s="23">
        <v>318516657</v>
      </c>
      <c r="K335" s="23">
        <v>382648426</v>
      </c>
      <c r="L335" s="23"/>
      <c r="M335" s="23">
        <f t="shared" si="5"/>
        <v>701165083</v>
      </c>
      <c r="N335" s="30"/>
      <c r="O335" s="11"/>
      <c r="P335" s="11" t="s">
        <v>48</v>
      </c>
    </row>
    <row r="336" spans="1:16" ht="18" customHeight="1" x14ac:dyDescent="0.15">
      <c r="A336" s="11">
        <v>331</v>
      </c>
      <c r="B336" s="11" t="s">
        <v>3563</v>
      </c>
      <c r="C336" s="11" t="s">
        <v>3648</v>
      </c>
      <c r="D336" s="11">
        <v>1</v>
      </c>
      <c r="E336" s="33" t="s">
        <v>5193</v>
      </c>
      <c r="F336" s="30" t="s">
        <v>891</v>
      </c>
      <c r="G336" s="11" t="s">
        <v>114</v>
      </c>
      <c r="H336" s="11" t="s">
        <v>1506</v>
      </c>
      <c r="I336" s="11" t="s">
        <v>15</v>
      </c>
      <c r="J336" s="23">
        <v>30000000</v>
      </c>
      <c r="K336" s="23">
        <v>0</v>
      </c>
      <c r="L336" s="23">
        <v>0</v>
      </c>
      <c r="M336" s="23">
        <f t="shared" si="5"/>
        <v>30000000</v>
      </c>
      <c r="N336" s="30"/>
      <c r="O336" s="11"/>
      <c r="P336" s="11"/>
    </row>
    <row r="337" spans="1:16" ht="18" customHeight="1" x14ac:dyDescent="0.15">
      <c r="A337" s="11">
        <v>332</v>
      </c>
      <c r="B337" s="11" t="s">
        <v>3563</v>
      </c>
      <c r="C337" s="11" t="s">
        <v>3654</v>
      </c>
      <c r="D337" s="11">
        <v>1</v>
      </c>
      <c r="E337" s="33" t="s">
        <v>5193</v>
      </c>
      <c r="F337" s="30" t="s">
        <v>3655</v>
      </c>
      <c r="G337" s="11" t="s">
        <v>114</v>
      </c>
      <c r="H337" s="11" t="s">
        <v>1506</v>
      </c>
      <c r="I337" s="11" t="s">
        <v>22</v>
      </c>
      <c r="J337" s="23">
        <v>300000000</v>
      </c>
      <c r="K337" s="23">
        <v>200000000</v>
      </c>
      <c r="L337" s="23"/>
      <c r="M337" s="23">
        <f t="shared" si="5"/>
        <v>500000000</v>
      </c>
      <c r="N337" s="30"/>
      <c r="O337" s="11"/>
      <c r="P337" s="11"/>
    </row>
    <row r="338" spans="1:16" ht="18" customHeight="1" x14ac:dyDescent="0.15">
      <c r="A338" s="11">
        <v>333</v>
      </c>
      <c r="B338" s="11" t="s">
        <v>3563</v>
      </c>
      <c r="C338" s="11" t="s">
        <v>3656</v>
      </c>
      <c r="D338" s="11">
        <v>1</v>
      </c>
      <c r="E338" s="33" t="s">
        <v>5193</v>
      </c>
      <c r="F338" s="30" t="s">
        <v>3657</v>
      </c>
      <c r="G338" s="11" t="s">
        <v>114</v>
      </c>
      <c r="H338" s="11" t="s">
        <v>1506</v>
      </c>
      <c r="I338" s="11" t="s">
        <v>22</v>
      </c>
      <c r="J338" s="23">
        <v>125635558</v>
      </c>
      <c r="K338" s="23">
        <v>60794476</v>
      </c>
      <c r="L338" s="23">
        <v>0</v>
      </c>
      <c r="M338" s="23">
        <f t="shared" si="5"/>
        <v>186430034</v>
      </c>
      <c r="N338" s="30"/>
      <c r="O338" s="11"/>
      <c r="P338" s="11"/>
    </row>
    <row r="339" spans="1:16" ht="18" customHeight="1" x14ac:dyDescent="0.15">
      <c r="A339" s="11">
        <v>334</v>
      </c>
      <c r="B339" s="11" t="s">
        <v>3563</v>
      </c>
      <c r="C339" s="11" t="s">
        <v>3660</v>
      </c>
      <c r="D339" s="11">
        <v>1</v>
      </c>
      <c r="E339" s="33" t="s">
        <v>5193</v>
      </c>
      <c r="F339" s="30" t="s">
        <v>3662</v>
      </c>
      <c r="G339" s="11" t="s">
        <v>58</v>
      </c>
      <c r="H339" s="11" t="s">
        <v>1506</v>
      </c>
      <c r="I339" s="11" t="s">
        <v>15</v>
      </c>
      <c r="J339" s="23">
        <v>140000000</v>
      </c>
      <c r="K339" s="23">
        <v>30000000</v>
      </c>
      <c r="L339" s="23"/>
      <c r="M339" s="23">
        <f t="shared" si="5"/>
        <v>170000000</v>
      </c>
      <c r="N339" s="30"/>
      <c r="O339" s="11"/>
      <c r="P339" s="11"/>
    </row>
    <row r="340" spans="1:16" ht="18" customHeight="1" x14ac:dyDescent="0.15">
      <c r="A340" s="11">
        <v>335</v>
      </c>
      <c r="B340" s="11" t="s">
        <v>3563</v>
      </c>
      <c r="C340" s="11" t="s">
        <v>3660</v>
      </c>
      <c r="D340" s="11">
        <v>1</v>
      </c>
      <c r="E340" s="33" t="s">
        <v>5193</v>
      </c>
      <c r="F340" s="30" t="s">
        <v>3663</v>
      </c>
      <c r="G340" s="11" t="s">
        <v>73</v>
      </c>
      <c r="H340" s="11" t="s">
        <v>1506</v>
      </c>
      <c r="I340" s="11" t="s">
        <v>15</v>
      </c>
      <c r="J340" s="23">
        <v>70600000</v>
      </c>
      <c r="K340" s="23">
        <v>88120000</v>
      </c>
      <c r="L340" s="23">
        <v>0</v>
      </c>
      <c r="M340" s="23">
        <f t="shared" si="5"/>
        <v>158720000</v>
      </c>
      <c r="N340" s="30"/>
      <c r="O340" s="11"/>
      <c r="P340" s="11"/>
    </row>
    <row r="341" spans="1:16" ht="18" customHeight="1" x14ac:dyDescent="0.15">
      <c r="A341" s="11">
        <v>336</v>
      </c>
      <c r="B341" s="11" t="s">
        <v>3563</v>
      </c>
      <c r="C341" s="11" t="s">
        <v>3664</v>
      </c>
      <c r="D341" s="11">
        <v>1</v>
      </c>
      <c r="E341" s="33" t="s">
        <v>5193</v>
      </c>
      <c r="F341" s="30" t="s">
        <v>3671</v>
      </c>
      <c r="G341" s="11" t="s">
        <v>3757</v>
      </c>
      <c r="H341" s="11" t="s">
        <v>1506</v>
      </c>
      <c r="I341" s="11" t="s">
        <v>15</v>
      </c>
      <c r="J341" s="23">
        <v>42000000</v>
      </c>
      <c r="K341" s="23">
        <v>97000000</v>
      </c>
      <c r="L341" s="23"/>
      <c r="M341" s="23">
        <f t="shared" si="5"/>
        <v>139000000</v>
      </c>
      <c r="N341" s="30"/>
      <c r="O341" s="11"/>
      <c r="P341" s="11"/>
    </row>
    <row r="342" spans="1:16" ht="18" customHeight="1" x14ac:dyDescent="0.15">
      <c r="A342" s="11">
        <v>337</v>
      </c>
      <c r="B342" s="11" t="s">
        <v>3780</v>
      </c>
      <c r="C342" s="11" t="s">
        <v>5199</v>
      </c>
      <c r="D342" s="11">
        <v>1</v>
      </c>
      <c r="E342" s="33" t="s">
        <v>5193</v>
      </c>
      <c r="F342" s="30" t="s">
        <v>3781</v>
      </c>
      <c r="G342" s="11" t="s">
        <v>73</v>
      </c>
      <c r="H342" s="11" t="s">
        <v>1530</v>
      </c>
      <c r="I342" s="11" t="s">
        <v>15</v>
      </c>
      <c r="J342" s="23">
        <v>230000000</v>
      </c>
      <c r="K342" s="23">
        <v>25000000</v>
      </c>
      <c r="L342" s="23">
        <v>600000</v>
      </c>
      <c r="M342" s="23">
        <f t="shared" si="5"/>
        <v>255600000</v>
      </c>
      <c r="N342" s="30"/>
      <c r="O342" s="11"/>
      <c r="P342" s="11"/>
    </row>
    <row r="343" spans="1:16" ht="18" customHeight="1" x14ac:dyDescent="0.15">
      <c r="A343" s="11">
        <v>338</v>
      </c>
      <c r="B343" s="11" t="s">
        <v>3780</v>
      </c>
      <c r="C343" s="11" t="s">
        <v>5199</v>
      </c>
      <c r="D343" s="11">
        <v>1</v>
      </c>
      <c r="E343" s="33" t="s">
        <v>5193</v>
      </c>
      <c r="F343" s="30" t="s">
        <v>3786</v>
      </c>
      <c r="G343" s="11" t="s">
        <v>73</v>
      </c>
      <c r="H343" s="11" t="s">
        <v>1530</v>
      </c>
      <c r="I343" s="11" t="s">
        <v>15</v>
      </c>
      <c r="J343" s="23">
        <v>320260000</v>
      </c>
      <c r="K343" s="23">
        <v>0</v>
      </c>
      <c r="L343" s="23">
        <v>0</v>
      </c>
      <c r="M343" s="23">
        <f t="shared" si="5"/>
        <v>320260000</v>
      </c>
      <c r="N343" s="30"/>
      <c r="O343" s="11"/>
      <c r="P343" s="11"/>
    </row>
    <row r="344" spans="1:16" ht="18" customHeight="1" x14ac:dyDescent="0.15">
      <c r="A344" s="11">
        <v>339</v>
      </c>
      <c r="B344" s="11" t="s">
        <v>3780</v>
      </c>
      <c r="C344" s="11" t="s">
        <v>3787</v>
      </c>
      <c r="D344" s="11">
        <v>1</v>
      </c>
      <c r="E344" s="33" t="s">
        <v>5193</v>
      </c>
      <c r="F344" s="30" t="s">
        <v>3788</v>
      </c>
      <c r="G344" s="11" t="s">
        <v>114</v>
      </c>
      <c r="H344" s="11" t="s">
        <v>1530</v>
      </c>
      <c r="I344" s="11" t="s">
        <v>22</v>
      </c>
      <c r="J344" s="23">
        <v>392759800</v>
      </c>
      <c r="K344" s="23"/>
      <c r="L344" s="23"/>
      <c r="M344" s="23">
        <f t="shared" si="5"/>
        <v>392759800</v>
      </c>
      <c r="N344" s="30"/>
      <c r="O344" s="11" t="s">
        <v>44</v>
      </c>
      <c r="P344" s="11"/>
    </row>
    <row r="345" spans="1:16" ht="18" customHeight="1" x14ac:dyDescent="0.15">
      <c r="A345" s="11">
        <v>340</v>
      </c>
      <c r="B345" s="11" t="s">
        <v>3780</v>
      </c>
      <c r="C345" s="11" t="s">
        <v>3787</v>
      </c>
      <c r="D345" s="11">
        <v>1</v>
      </c>
      <c r="E345" s="33" t="s">
        <v>5193</v>
      </c>
      <c r="F345" s="30" t="s">
        <v>3789</v>
      </c>
      <c r="G345" s="11" t="s">
        <v>114</v>
      </c>
      <c r="H345" s="11" t="s">
        <v>1530</v>
      </c>
      <c r="I345" s="11" t="s">
        <v>22</v>
      </c>
      <c r="J345" s="23">
        <v>1318389676</v>
      </c>
      <c r="K345" s="23">
        <v>621661240</v>
      </c>
      <c r="L345" s="23"/>
      <c r="M345" s="23">
        <f t="shared" si="5"/>
        <v>1940050916</v>
      </c>
      <c r="N345" s="30"/>
      <c r="O345" s="11"/>
      <c r="P345" s="11" t="s">
        <v>48</v>
      </c>
    </row>
    <row r="346" spans="1:16" ht="18" customHeight="1" x14ac:dyDescent="0.15">
      <c r="A346" s="11">
        <v>341</v>
      </c>
      <c r="B346" s="11" t="s">
        <v>3780</v>
      </c>
      <c r="C346" s="11" t="s">
        <v>5203</v>
      </c>
      <c r="D346" s="11">
        <v>1</v>
      </c>
      <c r="E346" s="33" t="s">
        <v>5193</v>
      </c>
      <c r="F346" s="30" t="s">
        <v>3808</v>
      </c>
      <c r="G346" s="11" t="s">
        <v>114</v>
      </c>
      <c r="H346" s="11" t="s">
        <v>1530</v>
      </c>
      <c r="I346" s="11" t="s">
        <v>15</v>
      </c>
      <c r="J346" s="23">
        <v>244362000</v>
      </c>
      <c r="K346" s="23"/>
      <c r="L346" s="23">
        <v>6567000</v>
      </c>
      <c r="M346" s="23">
        <f t="shared" si="5"/>
        <v>250929000</v>
      </c>
      <c r="N346" s="30"/>
      <c r="O346" s="11"/>
      <c r="P346" s="11" t="s">
        <v>48</v>
      </c>
    </row>
    <row r="347" spans="1:16" ht="18" customHeight="1" x14ac:dyDescent="0.15">
      <c r="A347" s="11">
        <v>342</v>
      </c>
      <c r="B347" s="11" t="s">
        <v>3780</v>
      </c>
      <c r="C347" s="11" t="s">
        <v>5203</v>
      </c>
      <c r="D347" s="11">
        <v>1</v>
      </c>
      <c r="E347" s="33" t="s">
        <v>5193</v>
      </c>
      <c r="F347" s="30" t="s">
        <v>3809</v>
      </c>
      <c r="G347" s="11" t="s">
        <v>114</v>
      </c>
      <c r="H347" s="11" t="s">
        <v>1530</v>
      </c>
      <c r="I347" s="11" t="s">
        <v>15</v>
      </c>
      <c r="J347" s="23">
        <v>150000000</v>
      </c>
      <c r="K347" s="23"/>
      <c r="L347" s="23"/>
      <c r="M347" s="23">
        <f t="shared" si="5"/>
        <v>150000000</v>
      </c>
      <c r="N347" s="30"/>
      <c r="O347" s="11"/>
      <c r="P347" s="11"/>
    </row>
    <row r="348" spans="1:16" ht="18" customHeight="1" x14ac:dyDescent="0.15">
      <c r="A348" s="11">
        <v>343</v>
      </c>
      <c r="B348" s="11" t="s">
        <v>3780</v>
      </c>
      <c r="C348" s="11" t="s">
        <v>5203</v>
      </c>
      <c r="D348" s="11">
        <v>1</v>
      </c>
      <c r="E348" s="33" t="s">
        <v>5193</v>
      </c>
      <c r="F348" s="30" t="s">
        <v>3810</v>
      </c>
      <c r="G348" s="11" t="s">
        <v>114</v>
      </c>
      <c r="H348" s="11" t="s">
        <v>1530</v>
      </c>
      <c r="I348" s="11" t="s">
        <v>15</v>
      </c>
      <c r="J348" s="23">
        <v>28168909</v>
      </c>
      <c r="K348" s="23"/>
      <c r="L348" s="23"/>
      <c r="M348" s="23">
        <f t="shared" si="5"/>
        <v>28168909</v>
      </c>
      <c r="N348" s="30"/>
      <c r="O348" s="11"/>
      <c r="P348" s="11"/>
    </row>
    <row r="349" spans="1:16" ht="18" customHeight="1" x14ac:dyDescent="0.15">
      <c r="A349" s="11">
        <v>344</v>
      </c>
      <c r="B349" s="11" t="s">
        <v>3780</v>
      </c>
      <c r="C349" s="11" t="s">
        <v>3811</v>
      </c>
      <c r="D349" s="11">
        <v>1</v>
      </c>
      <c r="E349" s="33" t="s">
        <v>5193</v>
      </c>
      <c r="F349" s="30" t="s">
        <v>3812</v>
      </c>
      <c r="G349" s="11" t="s">
        <v>114</v>
      </c>
      <c r="H349" s="11" t="s">
        <v>294</v>
      </c>
      <c r="I349" s="11" t="s">
        <v>22</v>
      </c>
      <c r="J349" s="23">
        <v>82525517</v>
      </c>
      <c r="K349" s="23">
        <v>0</v>
      </c>
      <c r="L349" s="23">
        <v>0</v>
      </c>
      <c r="M349" s="23">
        <f t="shared" si="5"/>
        <v>82525517</v>
      </c>
      <c r="N349" s="30" t="s">
        <v>466</v>
      </c>
      <c r="O349" s="11" t="s">
        <v>44</v>
      </c>
      <c r="P349" s="11"/>
    </row>
    <row r="350" spans="1:16" ht="18" customHeight="1" x14ac:dyDescent="0.15">
      <c r="A350" s="11">
        <v>345</v>
      </c>
      <c r="B350" s="11" t="s">
        <v>3780</v>
      </c>
      <c r="C350" s="11" t="s">
        <v>3813</v>
      </c>
      <c r="D350" s="11">
        <v>1</v>
      </c>
      <c r="E350" s="33" t="s">
        <v>5193</v>
      </c>
      <c r="F350" s="30" t="s">
        <v>3815</v>
      </c>
      <c r="G350" s="11" t="s">
        <v>58</v>
      </c>
      <c r="H350" s="11" t="s">
        <v>1530</v>
      </c>
      <c r="I350" s="11" t="s">
        <v>15</v>
      </c>
      <c r="J350" s="23">
        <v>101076000</v>
      </c>
      <c r="K350" s="23">
        <v>168581439</v>
      </c>
      <c r="L350" s="23">
        <v>0</v>
      </c>
      <c r="M350" s="23">
        <f t="shared" si="5"/>
        <v>269657439</v>
      </c>
      <c r="N350" s="30"/>
      <c r="O350" s="11"/>
      <c r="P350" s="11"/>
    </row>
    <row r="351" spans="1:16" ht="18" customHeight="1" x14ac:dyDescent="0.15">
      <c r="A351" s="11">
        <v>346</v>
      </c>
      <c r="B351" s="11" t="s">
        <v>3780</v>
      </c>
      <c r="C351" s="11" t="s">
        <v>3813</v>
      </c>
      <c r="D351" s="11">
        <v>1</v>
      </c>
      <c r="E351" s="33" t="s">
        <v>5193</v>
      </c>
      <c r="F351" s="30" t="s">
        <v>3816</v>
      </c>
      <c r="G351" s="11" t="s">
        <v>58</v>
      </c>
      <c r="H351" s="11" t="s">
        <v>1530</v>
      </c>
      <c r="I351" s="11" t="s">
        <v>16</v>
      </c>
      <c r="J351" s="23">
        <v>85000000</v>
      </c>
      <c r="K351" s="23">
        <v>15000000</v>
      </c>
      <c r="L351" s="23">
        <v>0</v>
      </c>
      <c r="M351" s="23">
        <f t="shared" si="5"/>
        <v>100000000</v>
      </c>
      <c r="N351" s="30" t="s">
        <v>143</v>
      </c>
      <c r="O351" s="11"/>
      <c r="P351" s="11"/>
    </row>
    <row r="352" spans="1:16" ht="18" customHeight="1" x14ac:dyDescent="0.15">
      <c r="A352" s="11">
        <v>347</v>
      </c>
      <c r="B352" s="11" t="s">
        <v>3780</v>
      </c>
      <c r="C352" s="11" t="s">
        <v>3813</v>
      </c>
      <c r="D352" s="11">
        <v>1</v>
      </c>
      <c r="E352" s="33" t="s">
        <v>5193</v>
      </c>
      <c r="F352" s="30" t="s">
        <v>3817</v>
      </c>
      <c r="G352" s="11" t="s">
        <v>58</v>
      </c>
      <c r="H352" s="11" t="s">
        <v>1530</v>
      </c>
      <c r="I352" s="11" t="s">
        <v>22</v>
      </c>
      <c r="J352" s="23">
        <v>498300000</v>
      </c>
      <c r="K352" s="23">
        <v>0</v>
      </c>
      <c r="L352" s="23">
        <v>0</v>
      </c>
      <c r="M352" s="23">
        <f t="shared" si="5"/>
        <v>498300000</v>
      </c>
      <c r="N352" s="30"/>
      <c r="O352" s="11"/>
      <c r="P352" s="11" t="s">
        <v>48</v>
      </c>
    </row>
    <row r="353" spans="1:16" ht="18" customHeight="1" x14ac:dyDescent="0.15">
      <c r="A353" s="11">
        <v>348</v>
      </c>
      <c r="B353" s="11" t="s">
        <v>3780</v>
      </c>
      <c r="C353" s="11" t="s">
        <v>3835</v>
      </c>
      <c r="D353" s="11">
        <v>1</v>
      </c>
      <c r="E353" s="33" t="s">
        <v>5193</v>
      </c>
      <c r="F353" s="30" t="s">
        <v>3838</v>
      </c>
      <c r="G353" s="11" t="s">
        <v>114</v>
      </c>
      <c r="H353" s="11" t="s">
        <v>1530</v>
      </c>
      <c r="I353" s="11" t="s">
        <v>22</v>
      </c>
      <c r="J353" s="23">
        <v>51000000</v>
      </c>
      <c r="K353" s="23">
        <v>77000000</v>
      </c>
      <c r="L353" s="23"/>
      <c r="M353" s="23">
        <f t="shared" si="5"/>
        <v>128000000</v>
      </c>
      <c r="N353" s="30"/>
      <c r="O353" s="11"/>
      <c r="P353" s="11"/>
    </row>
    <row r="354" spans="1:16" ht="18" customHeight="1" x14ac:dyDescent="0.15">
      <c r="A354" s="11">
        <v>349</v>
      </c>
      <c r="B354" s="11" t="s">
        <v>3780</v>
      </c>
      <c r="C354" s="11" t="s">
        <v>3835</v>
      </c>
      <c r="D354" s="11">
        <v>1</v>
      </c>
      <c r="E354" s="33" t="s">
        <v>5193</v>
      </c>
      <c r="F354" s="30" t="s">
        <v>3839</v>
      </c>
      <c r="G354" s="11" t="s">
        <v>114</v>
      </c>
      <c r="H354" s="11" t="s">
        <v>1530</v>
      </c>
      <c r="I354" s="11" t="s">
        <v>22</v>
      </c>
      <c r="J354" s="23">
        <v>112000000</v>
      </c>
      <c r="K354" s="23">
        <v>141000000</v>
      </c>
      <c r="L354" s="23"/>
      <c r="M354" s="23">
        <f t="shared" si="5"/>
        <v>253000000</v>
      </c>
      <c r="N354" s="30"/>
      <c r="O354" s="11"/>
      <c r="P354" s="11"/>
    </row>
    <row r="355" spans="1:16" ht="18" customHeight="1" x14ac:dyDescent="0.15">
      <c r="A355" s="11">
        <v>350</v>
      </c>
      <c r="B355" s="11" t="s">
        <v>3780</v>
      </c>
      <c r="C355" s="11" t="s">
        <v>5200</v>
      </c>
      <c r="D355" s="11">
        <v>1</v>
      </c>
      <c r="E355" s="33" t="s">
        <v>5193</v>
      </c>
      <c r="F355" s="30" t="s">
        <v>3861</v>
      </c>
      <c r="G355" s="11" t="s">
        <v>58</v>
      </c>
      <c r="H355" s="11" t="s">
        <v>1530</v>
      </c>
      <c r="I355" s="11" t="s">
        <v>15</v>
      </c>
      <c r="J355" s="23">
        <v>4970000000</v>
      </c>
      <c r="K355" s="23">
        <v>11300000000</v>
      </c>
      <c r="L355" s="23"/>
      <c r="M355" s="23">
        <f t="shared" si="5"/>
        <v>16270000000</v>
      </c>
      <c r="N355" s="30"/>
      <c r="O355" s="11"/>
      <c r="P355" s="11" t="s">
        <v>48</v>
      </c>
    </row>
    <row r="356" spans="1:16" ht="18" customHeight="1" x14ac:dyDescent="0.15">
      <c r="A356" s="11">
        <v>351</v>
      </c>
      <c r="B356" s="11" t="s">
        <v>3780</v>
      </c>
      <c r="C356" s="11" t="s">
        <v>5202</v>
      </c>
      <c r="D356" s="11">
        <v>1</v>
      </c>
      <c r="E356" s="33" t="s">
        <v>5193</v>
      </c>
      <c r="F356" s="30" t="s">
        <v>3886</v>
      </c>
      <c r="G356" s="11" t="s">
        <v>73</v>
      </c>
      <c r="H356" s="11" t="s">
        <v>1530</v>
      </c>
      <c r="I356" s="11" t="s">
        <v>15</v>
      </c>
      <c r="J356" s="23">
        <v>150000000</v>
      </c>
      <c r="K356" s="23">
        <v>389000000</v>
      </c>
      <c r="L356" s="23"/>
      <c r="M356" s="23">
        <f t="shared" si="5"/>
        <v>539000000</v>
      </c>
      <c r="N356" s="30"/>
      <c r="O356" s="11"/>
      <c r="P356" s="11"/>
    </row>
    <row r="357" spans="1:16" ht="18" customHeight="1" x14ac:dyDescent="0.15">
      <c r="A357" s="11">
        <v>352</v>
      </c>
      <c r="B357" s="11" t="s">
        <v>3780</v>
      </c>
      <c r="C357" s="11" t="s">
        <v>5204</v>
      </c>
      <c r="D357" s="11">
        <v>1</v>
      </c>
      <c r="E357" s="33" t="s">
        <v>5193</v>
      </c>
      <c r="F357" s="30" t="s">
        <v>3896</v>
      </c>
      <c r="G357" s="11" t="s">
        <v>114</v>
      </c>
      <c r="H357" s="11" t="s">
        <v>1530</v>
      </c>
      <c r="I357" s="11" t="s">
        <v>15</v>
      </c>
      <c r="J357" s="23">
        <v>419190133</v>
      </c>
      <c r="K357" s="23">
        <v>1092018017</v>
      </c>
      <c r="L357" s="23"/>
      <c r="M357" s="23">
        <f t="shared" si="5"/>
        <v>1511208150</v>
      </c>
      <c r="N357" s="30"/>
      <c r="O357" s="11"/>
      <c r="P357" s="11" t="s">
        <v>48</v>
      </c>
    </row>
    <row r="358" spans="1:16" ht="18" customHeight="1" x14ac:dyDescent="0.15">
      <c r="A358" s="11">
        <v>353</v>
      </c>
      <c r="B358" s="11" t="s">
        <v>3780</v>
      </c>
      <c r="C358" s="11" t="s">
        <v>5204</v>
      </c>
      <c r="D358" s="11">
        <v>1</v>
      </c>
      <c r="E358" s="33" t="s">
        <v>5193</v>
      </c>
      <c r="F358" s="30" t="s">
        <v>3897</v>
      </c>
      <c r="G358" s="11" t="s">
        <v>114</v>
      </c>
      <c r="H358" s="11" t="s">
        <v>1530</v>
      </c>
      <c r="I358" s="11" t="s">
        <v>16</v>
      </c>
      <c r="J358" s="23">
        <v>741181893</v>
      </c>
      <c r="K358" s="23">
        <v>490497223</v>
      </c>
      <c r="L358" s="23"/>
      <c r="M358" s="23">
        <f t="shared" si="5"/>
        <v>1231679116</v>
      </c>
      <c r="N358" s="30" t="s">
        <v>143</v>
      </c>
      <c r="O358" s="11"/>
      <c r="P358" s="11" t="s">
        <v>48</v>
      </c>
    </row>
    <row r="359" spans="1:16" ht="18" customHeight="1" x14ac:dyDescent="0.15">
      <c r="A359" s="11">
        <v>354</v>
      </c>
      <c r="B359" s="11" t="s">
        <v>3780</v>
      </c>
      <c r="C359" s="11" t="s">
        <v>5204</v>
      </c>
      <c r="D359" s="11">
        <v>1</v>
      </c>
      <c r="E359" s="33" t="s">
        <v>5193</v>
      </c>
      <c r="F359" s="30" t="s">
        <v>3898</v>
      </c>
      <c r="G359" s="11" t="s">
        <v>114</v>
      </c>
      <c r="H359" s="11" t="s">
        <v>1530</v>
      </c>
      <c r="I359" s="11" t="s">
        <v>15</v>
      </c>
      <c r="J359" s="23">
        <v>1040904836</v>
      </c>
      <c r="K359" s="23">
        <v>659925240</v>
      </c>
      <c r="L359" s="23"/>
      <c r="M359" s="23">
        <f t="shared" si="5"/>
        <v>1700830076</v>
      </c>
      <c r="N359" s="30"/>
      <c r="O359" s="11"/>
      <c r="P359" s="11" t="s">
        <v>48</v>
      </c>
    </row>
    <row r="360" spans="1:16" ht="18" customHeight="1" x14ac:dyDescent="0.15">
      <c r="A360" s="11">
        <v>355</v>
      </c>
      <c r="B360" s="11" t="s">
        <v>3780</v>
      </c>
      <c r="C360" s="11" t="s">
        <v>5204</v>
      </c>
      <c r="D360" s="11">
        <v>1</v>
      </c>
      <c r="E360" s="33" t="s">
        <v>5193</v>
      </c>
      <c r="F360" s="30" t="s">
        <v>3900</v>
      </c>
      <c r="G360" s="11" t="s">
        <v>114</v>
      </c>
      <c r="H360" s="11" t="s">
        <v>1530</v>
      </c>
      <c r="I360" s="11" t="s">
        <v>16</v>
      </c>
      <c r="J360" s="23">
        <v>1167992795</v>
      </c>
      <c r="K360" s="23">
        <v>741958058</v>
      </c>
      <c r="L360" s="23">
        <v>43532341</v>
      </c>
      <c r="M360" s="23">
        <f t="shared" si="5"/>
        <v>1953483194</v>
      </c>
      <c r="N360" s="30" t="s">
        <v>125</v>
      </c>
      <c r="O360" s="11"/>
      <c r="P360" s="11" t="s">
        <v>48</v>
      </c>
    </row>
    <row r="361" spans="1:16" ht="18" customHeight="1" x14ac:dyDescent="0.15">
      <c r="A361" s="11">
        <v>356</v>
      </c>
      <c r="B361" s="11" t="s">
        <v>3780</v>
      </c>
      <c r="C361" s="11" t="s">
        <v>5204</v>
      </c>
      <c r="D361" s="11">
        <v>1</v>
      </c>
      <c r="E361" s="33" t="s">
        <v>5193</v>
      </c>
      <c r="F361" s="30" t="s">
        <v>3901</v>
      </c>
      <c r="G361" s="11" t="s">
        <v>114</v>
      </c>
      <c r="H361" s="11" t="s">
        <v>1530</v>
      </c>
      <c r="I361" s="11" t="s">
        <v>16</v>
      </c>
      <c r="J361" s="23">
        <v>2058660830</v>
      </c>
      <c r="K361" s="23">
        <v>1360033107</v>
      </c>
      <c r="L361" s="23">
        <v>84376097</v>
      </c>
      <c r="M361" s="23">
        <f t="shared" si="5"/>
        <v>3503070034</v>
      </c>
      <c r="N361" s="30" t="s">
        <v>125</v>
      </c>
      <c r="O361" s="11"/>
      <c r="P361" s="11" t="s">
        <v>48</v>
      </c>
    </row>
    <row r="362" spans="1:16" ht="18" customHeight="1" x14ac:dyDescent="0.15">
      <c r="A362" s="11">
        <v>357</v>
      </c>
      <c r="B362" s="11" t="s">
        <v>3780</v>
      </c>
      <c r="C362" s="11" t="s">
        <v>5204</v>
      </c>
      <c r="D362" s="11">
        <v>1</v>
      </c>
      <c r="E362" s="33" t="s">
        <v>5193</v>
      </c>
      <c r="F362" s="30" t="s">
        <v>3902</v>
      </c>
      <c r="G362" s="11" t="s">
        <v>114</v>
      </c>
      <c r="H362" s="11" t="s">
        <v>1530</v>
      </c>
      <c r="I362" s="11" t="s">
        <v>16</v>
      </c>
      <c r="J362" s="23">
        <v>1518592766</v>
      </c>
      <c r="K362" s="23">
        <v>1005615529</v>
      </c>
      <c r="L362" s="23">
        <v>56792100</v>
      </c>
      <c r="M362" s="23">
        <f t="shared" si="5"/>
        <v>2581000395</v>
      </c>
      <c r="N362" s="30" t="s">
        <v>125</v>
      </c>
      <c r="O362" s="11"/>
      <c r="P362" s="11" t="s">
        <v>48</v>
      </c>
    </row>
    <row r="363" spans="1:16" ht="18" customHeight="1" x14ac:dyDescent="0.15">
      <c r="A363" s="11">
        <v>358</v>
      </c>
      <c r="B363" s="11" t="s">
        <v>3780</v>
      </c>
      <c r="C363" s="11" t="s">
        <v>5204</v>
      </c>
      <c r="D363" s="11">
        <v>1</v>
      </c>
      <c r="E363" s="33" t="s">
        <v>5193</v>
      </c>
      <c r="F363" s="30" t="s">
        <v>3903</v>
      </c>
      <c r="G363" s="11" t="s">
        <v>114</v>
      </c>
      <c r="H363" s="11" t="s">
        <v>1530</v>
      </c>
      <c r="I363" s="11" t="s">
        <v>16</v>
      </c>
      <c r="J363" s="23">
        <v>639815559</v>
      </c>
      <c r="K363" s="23">
        <v>422141354</v>
      </c>
      <c r="L363" s="23">
        <v>22134901</v>
      </c>
      <c r="M363" s="23">
        <f t="shared" si="5"/>
        <v>1084091814</v>
      </c>
      <c r="N363" s="30" t="s">
        <v>125</v>
      </c>
      <c r="O363" s="11"/>
      <c r="P363" s="11" t="s">
        <v>48</v>
      </c>
    </row>
    <row r="364" spans="1:16" ht="18" customHeight="1" x14ac:dyDescent="0.15">
      <c r="A364" s="11">
        <v>359</v>
      </c>
      <c r="B364" s="11" t="s">
        <v>3780</v>
      </c>
      <c r="C364" s="11" t="s">
        <v>5205</v>
      </c>
      <c r="D364" s="11">
        <v>1</v>
      </c>
      <c r="E364" s="33" t="s">
        <v>5193</v>
      </c>
      <c r="F364" s="30" t="s">
        <v>3908</v>
      </c>
      <c r="G364" s="11" t="s">
        <v>114</v>
      </c>
      <c r="H364" s="11" t="s">
        <v>1530</v>
      </c>
      <c r="I364" s="11" t="s">
        <v>22</v>
      </c>
      <c r="J364" s="23">
        <v>300000000</v>
      </c>
      <c r="K364" s="23">
        <v>0</v>
      </c>
      <c r="L364" s="23"/>
      <c r="M364" s="23">
        <f t="shared" si="5"/>
        <v>300000000</v>
      </c>
      <c r="N364" s="30"/>
      <c r="O364" s="11"/>
      <c r="P364" s="11"/>
    </row>
    <row r="365" spans="1:16" ht="18" customHeight="1" x14ac:dyDescent="0.15">
      <c r="A365" s="11">
        <v>360</v>
      </c>
      <c r="B365" s="11" t="s">
        <v>3780</v>
      </c>
      <c r="C365" s="11" t="s">
        <v>5205</v>
      </c>
      <c r="D365" s="11">
        <v>1</v>
      </c>
      <c r="E365" s="33" t="s">
        <v>5193</v>
      </c>
      <c r="F365" s="30" t="s">
        <v>3909</v>
      </c>
      <c r="G365" s="11" t="s">
        <v>114</v>
      </c>
      <c r="H365" s="11" t="s">
        <v>1530</v>
      </c>
      <c r="I365" s="11" t="s">
        <v>22</v>
      </c>
      <c r="J365" s="23">
        <v>454572867</v>
      </c>
      <c r="K365" s="23">
        <v>126252056</v>
      </c>
      <c r="L365" s="23"/>
      <c r="M365" s="23">
        <f t="shared" si="5"/>
        <v>580824923</v>
      </c>
      <c r="N365" s="30"/>
      <c r="O365" s="11"/>
      <c r="P365" s="11"/>
    </row>
    <row r="366" spans="1:16" ht="18" customHeight="1" x14ac:dyDescent="0.15">
      <c r="A366" s="11">
        <v>361</v>
      </c>
      <c r="B366" s="11" t="s">
        <v>3780</v>
      </c>
      <c r="C366" s="11" t="s">
        <v>3919</v>
      </c>
      <c r="D366" s="11">
        <v>1</v>
      </c>
      <c r="E366" s="33" t="s">
        <v>5193</v>
      </c>
      <c r="F366" s="30" t="s">
        <v>3922</v>
      </c>
      <c r="G366" s="11" t="s">
        <v>114</v>
      </c>
      <c r="H366" s="11" t="s">
        <v>1530</v>
      </c>
      <c r="I366" s="11" t="s">
        <v>22</v>
      </c>
      <c r="J366" s="23">
        <v>499000000</v>
      </c>
      <c r="K366" s="23">
        <v>0</v>
      </c>
      <c r="L366" s="23">
        <v>0</v>
      </c>
      <c r="M366" s="23">
        <f t="shared" si="5"/>
        <v>499000000</v>
      </c>
      <c r="N366" s="30"/>
      <c r="O366" s="11"/>
      <c r="P366" s="11"/>
    </row>
    <row r="367" spans="1:16" ht="18" customHeight="1" x14ac:dyDescent="0.15">
      <c r="A367" s="11">
        <v>362</v>
      </c>
      <c r="B367" s="11" t="s">
        <v>5214</v>
      </c>
      <c r="C367" s="11" t="s">
        <v>126</v>
      </c>
      <c r="D367" s="11">
        <v>1</v>
      </c>
      <c r="E367" s="33" t="s">
        <v>5193</v>
      </c>
      <c r="F367" s="30" t="s">
        <v>2452</v>
      </c>
      <c r="G367" s="11" t="s">
        <v>66</v>
      </c>
      <c r="H367" s="11" t="s">
        <v>5216</v>
      </c>
      <c r="I367" s="11" t="s">
        <v>22</v>
      </c>
      <c r="J367" s="23">
        <v>700000000</v>
      </c>
      <c r="K367" s="23"/>
      <c r="L367" s="23"/>
      <c r="M367" s="23">
        <f t="shared" si="5"/>
        <v>700000000</v>
      </c>
      <c r="N367" s="30"/>
      <c r="O367" s="11" t="s">
        <v>44</v>
      </c>
      <c r="P367" s="11"/>
    </row>
    <row r="368" spans="1:16" ht="18" customHeight="1" x14ac:dyDescent="0.15">
      <c r="A368" s="11">
        <v>363</v>
      </c>
      <c r="B368" s="11" t="s">
        <v>4025</v>
      </c>
      <c r="C368" s="11" t="s">
        <v>4049</v>
      </c>
      <c r="D368" s="11">
        <v>1</v>
      </c>
      <c r="E368" s="33" t="s">
        <v>5193</v>
      </c>
      <c r="F368" s="30" t="s">
        <v>4027</v>
      </c>
      <c r="G368" s="11" t="s">
        <v>52</v>
      </c>
      <c r="H368" s="11" t="s">
        <v>2031</v>
      </c>
      <c r="I368" s="11" t="s">
        <v>22</v>
      </c>
      <c r="J368" s="23">
        <v>500779702</v>
      </c>
      <c r="K368" s="23">
        <v>0</v>
      </c>
      <c r="L368" s="23">
        <v>0</v>
      </c>
      <c r="M368" s="23">
        <f t="shared" si="5"/>
        <v>500779702</v>
      </c>
      <c r="N368" s="30" t="s">
        <v>4028</v>
      </c>
      <c r="O368" s="11" t="s">
        <v>44</v>
      </c>
      <c r="P368" s="11"/>
    </row>
    <row r="369" spans="1:16" ht="18" customHeight="1" x14ac:dyDescent="0.15">
      <c r="A369" s="11">
        <v>364</v>
      </c>
      <c r="B369" s="11" t="s">
        <v>4025</v>
      </c>
      <c r="C369" s="11" t="s">
        <v>4029</v>
      </c>
      <c r="D369" s="11">
        <v>1</v>
      </c>
      <c r="E369" s="33" t="s">
        <v>5193</v>
      </c>
      <c r="F369" s="30" t="s">
        <v>4030</v>
      </c>
      <c r="G369" s="11" t="s">
        <v>5180</v>
      </c>
      <c r="H369" s="11" t="s">
        <v>3016</v>
      </c>
      <c r="I369" s="11" t="s">
        <v>22</v>
      </c>
      <c r="J369" s="23">
        <v>50000000</v>
      </c>
      <c r="K369" s="23">
        <v>0</v>
      </c>
      <c r="L369" s="23">
        <v>0</v>
      </c>
      <c r="M369" s="23">
        <f t="shared" si="5"/>
        <v>50000000</v>
      </c>
      <c r="N369" s="30"/>
      <c r="O369" s="11" t="s">
        <v>44</v>
      </c>
      <c r="P369" s="11"/>
    </row>
    <row r="370" spans="1:16" ht="18" customHeight="1" x14ac:dyDescent="0.15">
      <c r="A370" s="11">
        <v>365</v>
      </c>
      <c r="B370" s="11" t="s">
        <v>4170</v>
      </c>
      <c r="C370" s="11" t="s">
        <v>4171</v>
      </c>
      <c r="D370" s="11">
        <v>1</v>
      </c>
      <c r="E370" s="33" t="s">
        <v>5193</v>
      </c>
      <c r="F370" s="30" t="s">
        <v>4172</v>
      </c>
      <c r="G370" s="11" t="s">
        <v>114</v>
      </c>
      <c r="H370" s="11" t="s">
        <v>3505</v>
      </c>
      <c r="I370" s="11" t="s">
        <v>22</v>
      </c>
      <c r="J370" s="23">
        <v>1207499126</v>
      </c>
      <c r="K370" s="23">
        <v>843203498</v>
      </c>
      <c r="L370" s="23">
        <v>14302276</v>
      </c>
      <c r="M370" s="23">
        <f t="shared" si="5"/>
        <v>2065004900</v>
      </c>
      <c r="N370" s="30"/>
      <c r="O370" s="11"/>
      <c r="P370" s="11"/>
    </row>
    <row r="371" spans="1:16" ht="18" customHeight="1" x14ac:dyDescent="0.15">
      <c r="A371" s="11">
        <v>366</v>
      </c>
      <c r="B371" s="11" t="s">
        <v>4170</v>
      </c>
      <c r="C371" s="11" t="s">
        <v>4171</v>
      </c>
      <c r="D371" s="11">
        <v>1</v>
      </c>
      <c r="E371" s="33" t="s">
        <v>5193</v>
      </c>
      <c r="F371" s="30" t="s">
        <v>4173</v>
      </c>
      <c r="G371" s="11" t="s">
        <v>114</v>
      </c>
      <c r="H371" s="11" t="s">
        <v>3505</v>
      </c>
      <c r="I371" s="11" t="s">
        <v>22</v>
      </c>
      <c r="J371" s="23">
        <v>764200573</v>
      </c>
      <c r="K371" s="23">
        <v>483593727</v>
      </c>
      <c r="L371" s="23">
        <v>0</v>
      </c>
      <c r="M371" s="23">
        <f t="shared" si="5"/>
        <v>1247794300</v>
      </c>
      <c r="N371" s="30"/>
      <c r="O371" s="11"/>
      <c r="P371" s="11"/>
    </row>
    <row r="372" spans="1:16" ht="18" customHeight="1" x14ac:dyDescent="0.15">
      <c r="A372" s="11">
        <v>367</v>
      </c>
      <c r="B372" s="11" t="s">
        <v>4170</v>
      </c>
      <c r="C372" s="11" t="s">
        <v>4171</v>
      </c>
      <c r="D372" s="11">
        <v>1</v>
      </c>
      <c r="E372" s="33" t="s">
        <v>5193</v>
      </c>
      <c r="F372" s="30" t="s">
        <v>4174</v>
      </c>
      <c r="G372" s="11" t="s">
        <v>114</v>
      </c>
      <c r="H372" s="11" t="s">
        <v>3505</v>
      </c>
      <c r="I372" s="11" t="s">
        <v>22</v>
      </c>
      <c r="J372" s="23">
        <v>493350000</v>
      </c>
      <c r="K372" s="23">
        <v>55077000</v>
      </c>
      <c r="L372" s="23">
        <v>0</v>
      </c>
      <c r="M372" s="23">
        <f t="shared" si="5"/>
        <v>548427000</v>
      </c>
      <c r="N372" s="30"/>
      <c r="O372" s="11" t="s">
        <v>44</v>
      </c>
      <c r="P372" s="11"/>
    </row>
    <row r="373" spans="1:16" ht="18" customHeight="1" x14ac:dyDescent="0.15">
      <c r="A373" s="11">
        <v>368</v>
      </c>
      <c r="B373" s="11" t="s">
        <v>4170</v>
      </c>
      <c r="C373" s="11" t="s">
        <v>4171</v>
      </c>
      <c r="D373" s="11">
        <v>1</v>
      </c>
      <c r="E373" s="33" t="s">
        <v>5193</v>
      </c>
      <c r="F373" s="30" t="s">
        <v>4175</v>
      </c>
      <c r="G373" s="11" t="s">
        <v>114</v>
      </c>
      <c r="H373" s="11" t="s">
        <v>3505</v>
      </c>
      <c r="I373" s="11" t="s">
        <v>22</v>
      </c>
      <c r="J373" s="23">
        <v>687579000</v>
      </c>
      <c r="K373" s="23">
        <v>536610000</v>
      </c>
      <c r="L373" s="23">
        <v>0</v>
      </c>
      <c r="M373" s="23">
        <f t="shared" si="5"/>
        <v>1224189000</v>
      </c>
      <c r="N373" s="30"/>
      <c r="O373" s="11"/>
      <c r="P373" s="11"/>
    </row>
    <row r="374" spans="1:16" ht="18" customHeight="1" x14ac:dyDescent="0.15">
      <c r="A374" s="11">
        <v>369</v>
      </c>
      <c r="B374" s="11" t="s">
        <v>4170</v>
      </c>
      <c r="C374" s="11" t="s">
        <v>4171</v>
      </c>
      <c r="D374" s="11">
        <v>1</v>
      </c>
      <c r="E374" s="33" t="s">
        <v>5193</v>
      </c>
      <c r="F374" s="30" t="s">
        <v>4177</v>
      </c>
      <c r="G374" s="11" t="s">
        <v>114</v>
      </c>
      <c r="H374" s="11" t="s">
        <v>3505</v>
      </c>
      <c r="I374" s="11" t="s">
        <v>22</v>
      </c>
      <c r="J374" s="23">
        <v>1055723394</v>
      </c>
      <c r="K374" s="23">
        <v>1468483592</v>
      </c>
      <c r="L374" s="23">
        <v>0</v>
      </c>
      <c r="M374" s="23">
        <f t="shared" si="5"/>
        <v>2524206986</v>
      </c>
      <c r="N374" s="30"/>
      <c r="O374" s="11"/>
      <c r="P374" s="11"/>
    </row>
    <row r="375" spans="1:16" ht="18" customHeight="1" x14ac:dyDescent="0.15">
      <c r="A375" s="11">
        <v>370</v>
      </c>
      <c r="B375" s="11" t="s">
        <v>4170</v>
      </c>
      <c r="C375" s="11" t="s">
        <v>1866</v>
      </c>
      <c r="D375" s="11">
        <v>1</v>
      </c>
      <c r="E375" s="33" t="s">
        <v>5193</v>
      </c>
      <c r="F375" s="30" t="s">
        <v>4178</v>
      </c>
      <c r="G375" s="11" t="s">
        <v>114</v>
      </c>
      <c r="H375" s="11" t="s">
        <v>3505</v>
      </c>
      <c r="I375" s="11" t="s">
        <v>16</v>
      </c>
      <c r="J375" s="23">
        <v>1386696800</v>
      </c>
      <c r="K375" s="23">
        <v>969286884</v>
      </c>
      <c r="L375" s="23">
        <v>0</v>
      </c>
      <c r="M375" s="23">
        <f t="shared" si="5"/>
        <v>2355983684</v>
      </c>
      <c r="N375" s="30" t="s">
        <v>125</v>
      </c>
      <c r="O375" s="11"/>
      <c r="P375" s="11"/>
    </row>
    <row r="376" spans="1:16" ht="18" customHeight="1" x14ac:dyDescent="0.15">
      <c r="A376" s="11">
        <v>371</v>
      </c>
      <c r="B376" s="11" t="s">
        <v>4170</v>
      </c>
      <c r="C376" s="11" t="s">
        <v>1866</v>
      </c>
      <c r="D376" s="11">
        <v>1</v>
      </c>
      <c r="E376" s="33" t="s">
        <v>5193</v>
      </c>
      <c r="F376" s="30" t="s">
        <v>4179</v>
      </c>
      <c r="G376" s="11" t="s">
        <v>114</v>
      </c>
      <c r="H376" s="11" t="s">
        <v>3505</v>
      </c>
      <c r="I376" s="11" t="s">
        <v>16</v>
      </c>
      <c r="J376" s="23">
        <v>1029691339</v>
      </c>
      <c r="K376" s="23">
        <v>768383529</v>
      </c>
      <c r="L376" s="23">
        <v>0</v>
      </c>
      <c r="M376" s="23">
        <f t="shared" si="5"/>
        <v>1798074868</v>
      </c>
      <c r="N376" s="30" t="s">
        <v>125</v>
      </c>
      <c r="O376" s="11"/>
      <c r="P376" s="11"/>
    </row>
    <row r="377" spans="1:16" ht="18" customHeight="1" x14ac:dyDescent="0.15">
      <c r="A377" s="11">
        <v>372</v>
      </c>
      <c r="B377" s="11" t="s">
        <v>4170</v>
      </c>
      <c r="C377" s="11" t="s">
        <v>3888</v>
      </c>
      <c r="D377" s="11">
        <v>1</v>
      </c>
      <c r="E377" s="33" t="s">
        <v>5193</v>
      </c>
      <c r="F377" s="30" t="s">
        <v>4207</v>
      </c>
      <c r="G377" s="11" t="s">
        <v>46</v>
      </c>
      <c r="H377" s="11" t="s">
        <v>3505</v>
      </c>
      <c r="I377" s="11" t="s">
        <v>22</v>
      </c>
      <c r="J377" s="23">
        <v>20000000</v>
      </c>
      <c r="K377" s="23">
        <v>0</v>
      </c>
      <c r="L377" s="23"/>
      <c r="M377" s="23">
        <f t="shared" si="5"/>
        <v>20000000</v>
      </c>
      <c r="N377" s="30"/>
      <c r="O377" s="11" t="s">
        <v>44</v>
      </c>
      <c r="P377" s="11"/>
    </row>
    <row r="378" spans="1:16" ht="18" customHeight="1" x14ac:dyDescent="0.15">
      <c r="A378" s="11">
        <v>373</v>
      </c>
      <c r="B378" s="11" t="s">
        <v>4170</v>
      </c>
      <c r="C378" s="11" t="s">
        <v>3888</v>
      </c>
      <c r="D378" s="11">
        <v>1</v>
      </c>
      <c r="E378" s="33" t="s">
        <v>5193</v>
      </c>
      <c r="F378" s="30" t="s">
        <v>4208</v>
      </c>
      <c r="G378" s="11" t="s">
        <v>46</v>
      </c>
      <c r="H378" s="11" t="s">
        <v>3505</v>
      </c>
      <c r="I378" s="11" t="s">
        <v>22</v>
      </c>
      <c r="J378" s="23">
        <v>120000000</v>
      </c>
      <c r="K378" s="23">
        <v>0</v>
      </c>
      <c r="L378" s="23"/>
      <c r="M378" s="23">
        <f t="shared" si="5"/>
        <v>120000000</v>
      </c>
      <c r="N378" s="30"/>
      <c r="O378" s="11" t="s">
        <v>44</v>
      </c>
      <c r="P378" s="11"/>
    </row>
    <row r="379" spans="1:16" ht="18" customHeight="1" x14ac:dyDescent="0.15">
      <c r="A379" s="11">
        <v>374</v>
      </c>
      <c r="B379" s="11" t="s">
        <v>4170</v>
      </c>
      <c r="C379" s="11" t="s">
        <v>3888</v>
      </c>
      <c r="D379" s="11">
        <v>1</v>
      </c>
      <c r="E379" s="33" t="s">
        <v>5193</v>
      </c>
      <c r="F379" s="30" t="s">
        <v>4209</v>
      </c>
      <c r="G379" s="11" t="s">
        <v>42</v>
      </c>
      <c r="H379" s="11" t="s">
        <v>3505</v>
      </c>
      <c r="I379" s="11" t="s">
        <v>22</v>
      </c>
      <c r="J379" s="23">
        <v>653611000</v>
      </c>
      <c r="K379" s="23">
        <v>111161000</v>
      </c>
      <c r="L379" s="23"/>
      <c r="M379" s="23">
        <f t="shared" si="5"/>
        <v>764772000</v>
      </c>
      <c r="N379" s="30"/>
      <c r="O379" s="11" t="s">
        <v>44</v>
      </c>
      <c r="P379" s="11"/>
    </row>
    <row r="380" spans="1:16" ht="18" customHeight="1" x14ac:dyDescent="0.15">
      <c r="A380" s="11">
        <v>375</v>
      </c>
      <c r="B380" s="11" t="s">
        <v>4170</v>
      </c>
      <c r="C380" s="11" t="s">
        <v>4219</v>
      </c>
      <c r="D380" s="11">
        <v>1</v>
      </c>
      <c r="E380" s="33" t="s">
        <v>5193</v>
      </c>
      <c r="F380" s="30" t="s">
        <v>4220</v>
      </c>
      <c r="G380" s="11" t="s">
        <v>5262</v>
      </c>
      <c r="H380" s="11" t="s">
        <v>3505</v>
      </c>
      <c r="I380" s="11" t="s">
        <v>15</v>
      </c>
      <c r="J380" s="23">
        <v>338709859</v>
      </c>
      <c r="K380" s="23">
        <v>0</v>
      </c>
      <c r="L380" s="23">
        <v>0</v>
      </c>
      <c r="M380" s="23">
        <f t="shared" si="5"/>
        <v>338709859</v>
      </c>
      <c r="N380" s="30"/>
      <c r="O380" s="11"/>
      <c r="P380" s="11"/>
    </row>
    <row r="381" spans="1:16" ht="18" customHeight="1" x14ac:dyDescent="0.15">
      <c r="A381" s="11">
        <v>376</v>
      </c>
      <c r="B381" s="11" t="s">
        <v>4170</v>
      </c>
      <c r="C381" s="11" t="s">
        <v>4223</v>
      </c>
      <c r="D381" s="11">
        <v>1</v>
      </c>
      <c r="E381" s="33" t="s">
        <v>5193</v>
      </c>
      <c r="F381" s="30" t="s">
        <v>4224</v>
      </c>
      <c r="G381" s="11" t="s">
        <v>114</v>
      </c>
      <c r="H381" s="11" t="s">
        <v>3505</v>
      </c>
      <c r="I381" s="11" t="s">
        <v>15</v>
      </c>
      <c r="J381" s="23">
        <v>124691503</v>
      </c>
      <c r="K381" s="23">
        <v>47882346</v>
      </c>
      <c r="L381" s="23">
        <v>536175</v>
      </c>
      <c r="M381" s="23">
        <f t="shared" si="5"/>
        <v>173110024</v>
      </c>
      <c r="N381" s="30"/>
      <c r="O381" s="11"/>
      <c r="P381" s="11"/>
    </row>
    <row r="382" spans="1:16" ht="18" customHeight="1" x14ac:dyDescent="0.15">
      <c r="A382" s="11">
        <v>377</v>
      </c>
      <c r="B382" s="11" t="s">
        <v>4170</v>
      </c>
      <c r="C382" s="11" t="s">
        <v>4223</v>
      </c>
      <c r="D382" s="11">
        <v>1</v>
      </c>
      <c r="E382" s="33" t="s">
        <v>5193</v>
      </c>
      <c r="F382" s="30" t="s">
        <v>4225</v>
      </c>
      <c r="G382" s="11" t="s">
        <v>114</v>
      </c>
      <c r="H382" s="11" t="s">
        <v>3505</v>
      </c>
      <c r="I382" s="11" t="s">
        <v>22</v>
      </c>
      <c r="J382" s="23">
        <v>98861189</v>
      </c>
      <c r="K382" s="23">
        <v>29100804</v>
      </c>
      <c r="L382" s="23">
        <v>1797472</v>
      </c>
      <c r="M382" s="23">
        <f t="shared" si="5"/>
        <v>129759465</v>
      </c>
      <c r="N382" s="30"/>
      <c r="O382" s="11"/>
      <c r="P382" s="11" t="s">
        <v>48</v>
      </c>
    </row>
    <row r="383" spans="1:16" ht="18" customHeight="1" x14ac:dyDescent="0.15">
      <c r="A383" s="11">
        <v>378</v>
      </c>
      <c r="B383" s="11" t="s">
        <v>4170</v>
      </c>
      <c r="C383" s="11" t="s">
        <v>4223</v>
      </c>
      <c r="D383" s="11">
        <v>1</v>
      </c>
      <c r="E383" s="33" t="s">
        <v>5193</v>
      </c>
      <c r="F383" s="30" t="s">
        <v>4226</v>
      </c>
      <c r="G383" s="11" t="s">
        <v>114</v>
      </c>
      <c r="H383" s="11" t="s">
        <v>3505</v>
      </c>
      <c r="I383" s="11" t="s">
        <v>22</v>
      </c>
      <c r="J383" s="23">
        <v>99580526</v>
      </c>
      <c r="K383" s="23">
        <v>14692847</v>
      </c>
      <c r="L383" s="23">
        <v>2338936</v>
      </c>
      <c r="M383" s="23">
        <f t="shared" si="5"/>
        <v>116612309</v>
      </c>
      <c r="N383" s="30"/>
      <c r="O383" s="11"/>
      <c r="P383" s="11" t="s">
        <v>48</v>
      </c>
    </row>
    <row r="384" spans="1:16" ht="18" customHeight="1" x14ac:dyDescent="0.15">
      <c r="A384" s="11">
        <v>379</v>
      </c>
      <c r="B384" s="11" t="s">
        <v>4170</v>
      </c>
      <c r="C384" s="11" t="s">
        <v>4233</v>
      </c>
      <c r="D384" s="11">
        <v>1</v>
      </c>
      <c r="E384" s="33" t="s">
        <v>5193</v>
      </c>
      <c r="F384" s="30" t="s">
        <v>4234</v>
      </c>
      <c r="G384" s="11" t="s">
        <v>58</v>
      </c>
      <c r="H384" s="11" t="s">
        <v>3505</v>
      </c>
      <c r="I384" s="11" t="s">
        <v>15</v>
      </c>
      <c r="J384" s="23">
        <v>1300000000</v>
      </c>
      <c r="K384" s="23">
        <v>1030000000</v>
      </c>
      <c r="L384" s="23"/>
      <c r="M384" s="23">
        <f t="shared" si="5"/>
        <v>2330000000</v>
      </c>
      <c r="N384" s="30"/>
      <c r="O384" s="11"/>
      <c r="P384" s="11"/>
    </row>
    <row r="385" spans="1:16" ht="18" customHeight="1" x14ac:dyDescent="0.15">
      <c r="A385" s="11">
        <v>380</v>
      </c>
      <c r="B385" s="11" t="s">
        <v>4170</v>
      </c>
      <c r="C385" s="11" t="s">
        <v>126</v>
      </c>
      <c r="D385" s="11">
        <v>1</v>
      </c>
      <c r="E385" s="33" t="s">
        <v>5193</v>
      </c>
      <c r="F385" s="30" t="s">
        <v>4254</v>
      </c>
      <c r="G385" s="11" t="s">
        <v>58</v>
      </c>
      <c r="H385" s="11" t="s">
        <v>3505</v>
      </c>
      <c r="I385" s="11" t="s">
        <v>22</v>
      </c>
      <c r="J385" s="23">
        <v>98940744</v>
      </c>
      <c r="K385" s="23">
        <v>171000000</v>
      </c>
      <c r="L385" s="23"/>
      <c r="M385" s="23">
        <f t="shared" si="5"/>
        <v>269940744</v>
      </c>
      <c r="N385" s="30"/>
      <c r="O385" s="11"/>
      <c r="P385" s="11"/>
    </row>
    <row r="386" spans="1:16" ht="18" customHeight="1" x14ac:dyDescent="0.15">
      <c r="A386" s="11">
        <v>381</v>
      </c>
      <c r="B386" s="11" t="s">
        <v>4170</v>
      </c>
      <c r="C386" s="11" t="s">
        <v>126</v>
      </c>
      <c r="D386" s="11">
        <v>1</v>
      </c>
      <c r="E386" s="33" t="s">
        <v>5193</v>
      </c>
      <c r="F386" s="30" t="s">
        <v>4255</v>
      </c>
      <c r="G386" s="11" t="s">
        <v>58</v>
      </c>
      <c r="H386" s="11" t="s">
        <v>3505</v>
      </c>
      <c r="I386" s="11" t="s">
        <v>22</v>
      </c>
      <c r="J386" s="23">
        <v>85702637</v>
      </c>
      <c r="K386" s="23">
        <v>106968400</v>
      </c>
      <c r="L386" s="23"/>
      <c r="M386" s="23">
        <f t="shared" si="5"/>
        <v>192671037</v>
      </c>
      <c r="N386" s="30"/>
      <c r="O386" s="11"/>
      <c r="P386" s="11"/>
    </row>
    <row r="387" spans="1:16" ht="18" customHeight="1" x14ac:dyDescent="0.15">
      <c r="A387" s="11">
        <v>382</v>
      </c>
      <c r="B387" s="11" t="s">
        <v>4170</v>
      </c>
      <c r="C387" s="11" t="s">
        <v>126</v>
      </c>
      <c r="D387" s="11">
        <v>1</v>
      </c>
      <c r="E387" s="33" t="s">
        <v>5193</v>
      </c>
      <c r="F387" s="30" t="s">
        <v>4256</v>
      </c>
      <c r="G387" s="11" t="s">
        <v>58</v>
      </c>
      <c r="H387" s="11" t="s">
        <v>3505</v>
      </c>
      <c r="I387" s="11" t="s">
        <v>22</v>
      </c>
      <c r="J387" s="23">
        <v>86598278</v>
      </c>
      <c r="K387" s="23">
        <v>47728000</v>
      </c>
      <c r="L387" s="23"/>
      <c r="M387" s="23">
        <f t="shared" si="5"/>
        <v>134326278</v>
      </c>
      <c r="N387" s="30"/>
      <c r="O387" s="11"/>
      <c r="P387" s="11"/>
    </row>
    <row r="388" spans="1:16" ht="18" customHeight="1" x14ac:dyDescent="0.15">
      <c r="A388" s="11">
        <v>383</v>
      </c>
      <c r="B388" s="11" t="s">
        <v>4170</v>
      </c>
      <c r="C388" s="11" t="s">
        <v>126</v>
      </c>
      <c r="D388" s="11">
        <v>1</v>
      </c>
      <c r="E388" s="33" t="s">
        <v>5193</v>
      </c>
      <c r="F388" s="30" t="s">
        <v>4257</v>
      </c>
      <c r="G388" s="11" t="s">
        <v>58</v>
      </c>
      <c r="H388" s="11" t="s">
        <v>3505</v>
      </c>
      <c r="I388" s="11" t="s">
        <v>22</v>
      </c>
      <c r="J388" s="23">
        <v>350000000</v>
      </c>
      <c r="K388" s="23">
        <v>600000000</v>
      </c>
      <c r="L388" s="23"/>
      <c r="M388" s="23">
        <f t="shared" si="5"/>
        <v>950000000</v>
      </c>
      <c r="N388" s="30"/>
      <c r="O388" s="11"/>
      <c r="P388" s="11"/>
    </row>
    <row r="389" spans="1:16" ht="18" customHeight="1" x14ac:dyDescent="0.15">
      <c r="A389" s="11">
        <v>384</v>
      </c>
      <c r="B389" s="11" t="s">
        <v>4170</v>
      </c>
      <c r="C389" s="11" t="s">
        <v>126</v>
      </c>
      <c r="D389" s="11">
        <v>1</v>
      </c>
      <c r="E389" s="33" t="s">
        <v>5193</v>
      </c>
      <c r="F389" s="30" t="s">
        <v>4258</v>
      </c>
      <c r="G389" s="11" t="s">
        <v>58</v>
      </c>
      <c r="H389" s="11" t="s">
        <v>3505</v>
      </c>
      <c r="I389" s="11" t="s">
        <v>22</v>
      </c>
      <c r="J389" s="23">
        <v>100000000</v>
      </c>
      <c r="K389" s="23">
        <v>700000000</v>
      </c>
      <c r="L389" s="23"/>
      <c r="M389" s="23">
        <f t="shared" si="5"/>
        <v>800000000</v>
      </c>
      <c r="N389" s="30"/>
      <c r="O389" s="11"/>
      <c r="P389" s="11"/>
    </row>
    <row r="390" spans="1:16" ht="18" customHeight="1" x14ac:dyDescent="0.15">
      <c r="A390" s="11">
        <v>385</v>
      </c>
      <c r="B390" s="11" t="s">
        <v>4213</v>
      </c>
      <c r="C390" s="11" t="s">
        <v>4214</v>
      </c>
      <c r="D390" s="11">
        <v>1</v>
      </c>
      <c r="E390" s="33" t="s">
        <v>5193</v>
      </c>
      <c r="F390" s="30" t="s">
        <v>4215</v>
      </c>
      <c r="G390" s="11" t="s">
        <v>73</v>
      </c>
      <c r="H390" s="11" t="s">
        <v>3505</v>
      </c>
      <c r="I390" s="11" t="s">
        <v>16</v>
      </c>
      <c r="J390" s="23">
        <v>700000000</v>
      </c>
      <c r="K390" s="23">
        <v>300000000</v>
      </c>
      <c r="L390" s="23"/>
      <c r="M390" s="23">
        <f t="shared" ref="M390:M453" si="6">J390+K390+L390</f>
        <v>1000000000</v>
      </c>
      <c r="N390" s="30" t="s">
        <v>74</v>
      </c>
      <c r="O390" s="11" t="s">
        <v>44</v>
      </c>
      <c r="P390" s="11" t="s">
        <v>48</v>
      </c>
    </row>
    <row r="391" spans="1:16" ht="18" customHeight="1" x14ac:dyDescent="0.15">
      <c r="A391" s="11">
        <v>386</v>
      </c>
      <c r="B391" s="11" t="s">
        <v>4365</v>
      </c>
      <c r="C391" s="11" t="s">
        <v>4375</v>
      </c>
      <c r="D391" s="11">
        <v>1</v>
      </c>
      <c r="E391" s="33" t="s">
        <v>5193</v>
      </c>
      <c r="F391" s="30" t="s">
        <v>4379</v>
      </c>
      <c r="G391" s="11" t="s">
        <v>58</v>
      </c>
      <c r="H391" s="11" t="s">
        <v>4368</v>
      </c>
      <c r="I391" s="11" t="s">
        <v>22</v>
      </c>
      <c r="J391" s="23">
        <v>548420000</v>
      </c>
      <c r="K391" s="23">
        <v>1834500000</v>
      </c>
      <c r="L391" s="23">
        <v>83000000</v>
      </c>
      <c r="M391" s="23">
        <f t="shared" si="6"/>
        <v>2465920000</v>
      </c>
      <c r="N391" s="30"/>
      <c r="O391" s="11"/>
      <c r="P391" s="11"/>
    </row>
    <row r="392" spans="1:16" ht="18" customHeight="1" x14ac:dyDescent="0.15">
      <c r="A392" s="11">
        <v>387</v>
      </c>
      <c r="B392" s="11" t="s">
        <v>4365</v>
      </c>
      <c r="C392" s="11" t="s">
        <v>4375</v>
      </c>
      <c r="D392" s="11">
        <v>1</v>
      </c>
      <c r="E392" s="33" t="s">
        <v>5193</v>
      </c>
      <c r="F392" s="30" t="s">
        <v>4385</v>
      </c>
      <c r="G392" s="11" t="s">
        <v>46</v>
      </c>
      <c r="H392" s="11" t="s">
        <v>4368</v>
      </c>
      <c r="I392" s="11" t="s">
        <v>22</v>
      </c>
      <c r="J392" s="23">
        <v>100000000</v>
      </c>
      <c r="K392" s="23"/>
      <c r="L392" s="23"/>
      <c r="M392" s="23">
        <f t="shared" si="6"/>
        <v>100000000</v>
      </c>
      <c r="N392" s="30"/>
      <c r="O392" s="11" t="s">
        <v>44</v>
      </c>
      <c r="P392" s="11"/>
    </row>
    <row r="393" spans="1:16" ht="18" customHeight="1" x14ac:dyDescent="0.15">
      <c r="A393" s="11">
        <v>388</v>
      </c>
      <c r="B393" s="11" t="s">
        <v>4365</v>
      </c>
      <c r="C393" s="11" t="s">
        <v>700</v>
      </c>
      <c r="D393" s="11">
        <v>1</v>
      </c>
      <c r="E393" s="33" t="s">
        <v>5193</v>
      </c>
      <c r="F393" s="30" t="s">
        <v>4405</v>
      </c>
      <c r="G393" s="11" t="s">
        <v>114</v>
      </c>
      <c r="H393" s="11" t="s">
        <v>4368</v>
      </c>
      <c r="I393" s="11" t="s">
        <v>22</v>
      </c>
      <c r="J393" s="23">
        <v>755370108</v>
      </c>
      <c r="K393" s="23">
        <v>476444577</v>
      </c>
      <c r="L393" s="23"/>
      <c r="M393" s="23">
        <f t="shared" si="6"/>
        <v>1231814685</v>
      </c>
      <c r="N393" s="30"/>
      <c r="O393" s="11"/>
      <c r="P393" s="11"/>
    </row>
    <row r="394" spans="1:16" ht="18" customHeight="1" x14ac:dyDescent="0.15">
      <c r="A394" s="11">
        <v>389</v>
      </c>
      <c r="B394" s="11" t="s">
        <v>4365</v>
      </c>
      <c r="C394" s="11" t="s">
        <v>167</v>
      </c>
      <c r="D394" s="11">
        <v>1</v>
      </c>
      <c r="E394" s="33" t="s">
        <v>5193</v>
      </c>
      <c r="F394" s="30" t="s">
        <v>4406</v>
      </c>
      <c r="G394" s="11" t="s">
        <v>114</v>
      </c>
      <c r="H394" s="11" t="s">
        <v>4368</v>
      </c>
      <c r="I394" s="11" t="s">
        <v>16</v>
      </c>
      <c r="J394" s="23">
        <v>200000000</v>
      </c>
      <c r="K394" s="23">
        <v>100000000</v>
      </c>
      <c r="L394" s="23"/>
      <c r="M394" s="23">
        <f t="shared" si="6"/>
        <v>300000000</v>
      </c>
      <c r="N394" s="59" t="s">
        <v>4420</v>
      </c>
      <c r="O394" s="11"/>
      <c r="P394" s="11"/>
    </row>
    <row r="395" spans="1:16" ht="18" customHeight="1" x14ac:dyDescent="0.15">
      <c r="A395" s="11">
        <v>390</v>
      </c>
      <c r="B395" s="11" t="s">
        <v>4365</v>
      </c>
      <c r="C395" s="11" t="s">
        <v>4411</v>
      </c>
      <c r="D395" s="11">
        <v>1</v>
      </c>
      <c r="E395" s="33" t="s">
        <v>5193</v>
      </c>
      <c r="F395" s="30" t="s">
        <v>4414</v>
      </c>
      <c r="G395" s="11" t="s">
        <v>114</v>
      </c>
      <c r="H395" s="11" t="s">
        <v>4368</v>
      </c>
      <c r="I395" s="11" t="s">
        <v>22</v>
      </c>
      <c r="J395" s="23">
        <v>113465000</v>
      </c>
      <c r="K395" s="23">
        <v>49758642</v>
      </c>
      <c r="L395" s="23">
        <v>0</v>
      </c>
      <c r="M395" s="23">
        <f t="shared" si="6"/>
        <v>163223642</v>
      </c>
      <c r="N395" s="30"/>
      <c r="O395" s="11"/>
      <c r="P395" s="11"/>
    </row>
    <row r="396" spans="1:16" ht="18" customHeight="1" x14ac:dyDescent="0.15">
      <c r="A396" s="11">
        <v>391</v>
      </c>
      <c r="B396" s="21" t="s">
        <v>4457</v>
      </c>
      <c r="C396" s="21" t="s">
        <v>4458</v>
      </c>
      <c r="D396" s="21">
        <v>1</v>
      </c>
      <c r="E396" s="33" t="s">
        <v>5193</v>
      </c>
      <c r="F396" s="40" t="s">
        <v>4467</v>
      </c>
      <c r="G396" s="21" t="s">
        <v>1707</v>
      </c>
      <c r="H396" s="21" t="s">
        <v>3073</v>
      </c>
      <c r="I396" s="21" t="s">
        <v>9</v>
      </c>
      <c r="J396" s="60">
        <v>1224000000</v>
      </c>
      <c r="K396" s="60">
        <v>874000000</v>
      </c>
      <c r="L396" s="60"/>
      <c r="M396" s="23">
        <f t="shared" si="6"/>
        <v>2098000000</v>
      </c>
      <c r="N396" s="15"/>
      <c r="O396" s="21"/>
      <c r="P396" s="21"/>
    </row>
    <row r="397" spans="1:16" ht="18" customHeight="1" x14ac:dyDescent="0.15">
      <c r="A397" s="11">
        <v>392</v>
      </c>
      <c r="B397" s="21" t="s">
        <v>4457</v>
      </c>
      <c r="C397" s="21" t="s">
        <v>4458</v>
      </c>
      <c r="D397" s="21">
        <v>1</v>
      </c>
      <c r="E397" s="33" t="s">
        <v>5193</v>
      </c>
      <c r="F397" s="40" t="s">
        <v>4468</v>
      </c>
      <c r="G397" s="21" t="s">
        <v>1585</v>
      </c>
      <c r="H397" s="21" t="s">
        <v>3073</v>
      </c>
      <c r="I397" s="21" t="s">
        <v>9</v>
      </c>
      <c r="J397" s="60">
        <v>1018000000</v>
      </c>
      <c r="K397" s="60">
        <v>250000000</v>
      </c>
      <c r="L397" s="60"/>
      <c r="M397" s="23">
        <f t="shared" si="6"/>
        <v>1268000000</v>
      </c>
      <c r="N397" s="15"/>
      <c r="O397" s="21"/>
      <c r="P397" s="21"/>
    </row>
    <row r="398" spans="1:16" ht="18" customHeight="1" x14ac:dyDescent="0.15">
      <c r="A398" s="11">
        <v>393</v>
      </c>
      <c r="B398" s="21" t="s">
        <v>4457</v>
      </c>
      <c r="C398" s="21" t="s">
        <v>4458</v>
      </c>
      <c r="D398" s="21">
        <v>1</v>
      </c>
      <c r="E398" s="33" t="s">
        <v>5193</v>
      </c>
      <c r="F398" s="40" t="s">
        <v>4472</v>
      </c>
      <c r="G398" s="21" t="s">
        <v>1707</v>
      </c>
      <c r="H398" s="21" t="s">
        <v>4463</v>
      </c>
      <c r="I398" s="21" t="s">
        <v>15</v>
      </c>
      <c r="J398" s="60">
        <v>305000000</v>
      </c>
      <c r="K398" s="60">
        <v>158910000</v>
      </c>
      <c r="L398" s="60"/>
      <c r="M398" s="23">
        <f t="shared" si="6"/>
        <v>463910000</v>
      </c>
      <c r="N398" s="15"/>
      <c r="O398" s="21"/>
      <c r="P398" s="21"/>
    </row>
    <row r="399" spans="1:16" ht="18" customHeight="1" x14ac:dyDescent="0.15">
      <c r="A399" s="11">
        <v>394</v>
      </c>
      <c r="B399" s="21" t="s">
        <v>4457</v>
      </c>
      <c r="C399" s="21" t="s">
        <v>4458</v>
      </c>
      <c r="D399" s="21">
        <v>1</v>
      </c>
      <c r="E399" s="33" t="s">
        <v>5193</v>
      </c>
      <c r="F399" s="40" t="s">
        <v>4473</v>
      </c>
      <c r="G399" s="21" t="s">
        <v>1585</v>
      </c>
      <c r="H399" s="21" t="s">
        <v>4463</v>
      </c>
      <c r="I399" s="21" t="s">
        <v>15</v>
      </c>
      <c r="J399" s="60">
        <v>156000000</v>
      </c>
      <c r="K399" s="60">
        <v>63630000</v>
      </c>
      <c r="L399" s="60"/>
      <c r="M399" s="23">
        <f t="shared" si="6"/>
        <v>219630000</v>
      </c>
      <c r="N399" s="15"/>
      <c r="O399" s="21"/>
      <c r="P399" s="21"/>
    </row>
    <row r="400" spans="1:16" ht="18" customHeight="1" x14ac:dyDescent="0.15">
      <c r="A400" s="11">
        <v>395</v>
      </c>
      <c r="B400" s="21" t="s">
        <v>4457</v>
      </c>
      <c r="C400" s="21" t="s">
        <v>1613</v>
      </c>
      <c r="D400" s="21">
        <v>1</v>
      </c>
      <c r="E400" s="33" t="s">
        <v>5193</v>
      </c>
      <c r="F400" s="40" t="s">
        <v>4486</v>
      </c>
      <c r="G400" s="21" t="s">
        <v>11</v>
      </c>
      <c r="H400" s="21" t="s">
        <v>3073</v>
      </c>
      <c r="I400" s="21" t="s">
        <v>8</v>
      </c>
      <c r="J400" s="60">
        <v>144490000</v>
      </c>
      <c r="K400" s="60">
        <v>0</v>
      </c>
      <c r="L400" s="60">
        <v>0</v>
      </c>
      <c r="M400" s="23">
        <f t="shared" si="6"/>
        <v>144490000</v>
      </c>
      <c r="N400" s="40"/>
      <c r="O400" s="21"/>
      <c r="P400" s="21" t="s">
        <v>12</v>
      </c>
    </row>
    <row r="401" spans="1:16" ht="18" customHeight="1" x14ac:dyDescent="0.15">
      <c r="A401" s="11">
        <v>396</v>
      </c>
      <c r="B401" s="21" t="s">
        <v>4457</v>
      </c>
      <c r="C401" s="21" t="s">
        <v>1613</v>
      </c>
      <c r="D401" s="21">
        <v>1</v>
      </c>
      <c r="E401" s="33" t="s">
        <v>5193</v>
      </c>
      <c r="F401" s="40" t="s">
        <v>4489</v>
      </c>
      <c r="G401" s="21" t="s">
        <v>11</v>
      </c>
      <c r="H401" s="21" t="s">
        <v>4481</v>
      </c>
      <c r="I401" s="21" t="s">
        <v>22</v>
      </c>
      <c r="J401" s="60">
        <v>200000000</v>
      </c>
      <c r="K401" s="60">
        <v>0</v>
      </c>
      <c r="L401" s="60">
        <v>0</v>
      </c>
      <c r="M401" s="23">
        <f t="shared" si="6"/>
        <v>200000000</v>
      </c>
      <c r="N401" s="40"/>
      <c r="O401" s="21"/>
      <c r="P401" s="21" t="s">
        <v>12</v>
      </c>
    </row>
    <row r="402" spans="1:16" ht="18" customHeight="1" x14ac:dyDescent="0.15">
      <c r="A402" s="11">
        <v>397</v>
      </c>
      <c r="B402" s="21" t="s">
        <v>4457</v>
      </c>
      <c r="C402" s="21" t="s">
        <v>1613</v>
      </c>
      <c r="D402" s="21">
        <v>1</v>
      </c>
      <c r="E402" s="33" t="s">
        <v>5193</v>
      </c>
      <c r="F402" s="40" t="s">
        <v>4490</v>
      </c>
      <c r="G402" s="21" t="s">
        <v>11</v>
      </c>
      <c r="H402" s="21" t="s">
        <v>3101</v>
      </c>
      <c r="I402" s="21" t="s">
        <v>22</v>
      </c>
      <c r="J402" s="60">
        <v>200000000</v>
      </c>
      <c r="K402" s="60">
        <v>0</v>
      </c>
      <c r="L402" s="60">
        <v>0</v>
      </c>
      <c r="M402" s="23">
        <f t="shared" si="6"/>
        <v>200000000</v>
      </c>
      <c r="N402" s="61"/>
      <c r="O402" s="21"/>
      <c r="P402" s="21" t="s">
        <v>12</v>
      </c>
    </row>
    <row r="403" spans="1:16" ht="18" customHeight="1" x14ac:dyDescent="0.15">
      <c r="A403" s="11">
        <v>398</v>
      </c>
      <c r="B403" s="21" t="s">
        <v>4457</v>
      </c>
      <c r="C403" s="21" t="s">
        <v>1619</v>
      </c>
      <c r="D403" s="21">
        <v>1</v>
      </c>
      <c r="E403" s="33" t="s">
        <v>5193</v>
      </c>
      <c r="F403" s="40" t="s">
        <v>4498</v>
      </c>
      <c r="G403" s="21" t="s">
        <v>1621</v>
      </c>
      <c r="H403" s="21" t="s">
        <v>20</v>
      </c>
      <c r="I403" s="21" t="s">
        <v>9</v>
      </c>
      <c r="J403" s="60">
        <v>10180000000</v>
      </c>
      <c r="K403" s="60">
        <v>1650000000</v>
      </c>
      <c r="L403" s="60"/>
      <c r="M403" s="23">
        <f t="shared" si="6"/>
        <v>11830000000</v>
      </c>
      <c r="N403" s="15"/>
      <c r="O403" s="21" t="s">
        <v>10</v>
      </c>
      <c r="P403" s="21" t="s">
        <v>12</v>
      </c>
    </row>
    <row r="404" spans="1:16" ht="18" customHeight="1" x14ac:dyDescent="0.15">
      <c r="A404" s="11">
        <v>399</v>
      </c>
      <c r="B404" s="21" t="s">
        <v>4457</v>
      </c>
      <c r="C404" s="21" t="s">
        <v>4520</v>
      </c>
      <c r="D404" s="21">
        <v>1</v>
      </c>
      <c r="E404" s="33" t="s">
        <v>5193</v>
      </c>
      <c r="F404" s="40" t="s">
        <v>4521</v>
      </c>
      <c r="G404" s="21" t="s">
        <v>1580</v>
      </c>
      <c r="H404" s="21" t="s">
        <v>19</v>
      </c>
      <c r="I404" s="21" t="s">
        <v>22</v>
      </c>
      <c r="J404" s="60">
        <v>230000000</v>
      </c>
      <c r="K404" s="60">
        <v>0</v>
      </c>
      <c r="L404" s="60">
        <v>0</v>
      </c>
      <c r="M404" s="23">
        <f t="shared" si="6"/>
        <v>230000000</v>
      </c>
      <c r="N404" s="40"/>
      <c r="O404" s="21" t="s">
        <v>14</v>
      </c>
      <c r="P404" s="21"/>
    </row>
    <row r="405" spans="1:16" ht="18" customHeight="1" x14ac:dyDescent="0.15">
      <c r="A405" s="11">
        <v>400</v>
      </c>
      <c r="B405" s="21" t="s">
        <v>4457</v>
      </c>
      <c r="C405" s="21" t="s">
        <v>4520</v>
      </c>
      <c r="D405" s="21">
        <v>1</v>
      </c>
      <c r="E405" s="33" t="s">
        <v>5193</v>
      </c>
      <c r="F405" s="40" t="s">
        <v>4522</v>
      </c>
      <c r="G405" s="21" t="s">
        <v>1580</v>
      </c>
      <c r="H405" s="21" t="s">
        <v>3073</v>
      </c>
      <c r="I405" s="21" t="s">
        <v>22</v>
      </c>
      <c r="J405" s="60">
        <v>190000000</v>
      </c>
      <c r="K405" s="60">
        <v>0</v>
      </c>
      <c r="L405" s="60">
        <v>0</v>
      </c>
      <c r="M405" s="23">
        <f t="shared" si="6"/>
        <v>190000000</v>
      </c>
      <c r="N405" s="40"/>
      <c r="O405" s="21" t="s">
        <v>14</v>
      </c>
      <c r="P405" s="21"/>
    </row>
    <row r="406" spans="1:16" ht="18" customHeight="1" x14ac:dyDescent="0.15">
      <c r="A406" s="11">
        <v>401</v>
      </c>
      <c r="B406" s="21" t="s">
        <v>4457</v>
      </c>
      <c r="C406" s="21" t="s">
        <v>4520</v>
      </c>
      <c r="D406" s="21">
        <v>1</v>
      </c>
      <c r="E406" s="33" t="s">
        <v>5193</v>
      </c>
      <c r="F406" s="40" t="s">
        <v>4529</v>
      </c>
      <c r="G406" s="21" t="s">
        <v>1580</v>
      </c>
      <c r="H406" s="21" t="s">
        <v>4572</v>
      </c>
      <c r="I406" s="21" t="s">
        <v>22</v>
      </c>
      <c r="J406" s="60">
        <v>683000000</v>
      </c>
      <c r="K406" s="60">
        <v>4332000000</v>
      </c>
      <c r="L406" s="60"/>
      <c r="M406" s="23">
        <f t="shared" si="6"/>
        <v>5015000000</v>
      </c>
      <c r="N406" s="40"/>
      <c r="O406" s="21" t="s">
        <v>14</v>
      </c>
      <c r="P406" s="21"/>
    </row>
    <row r="407" spans="1:16" ht="18" customHeight="1" x14ac:dyDescent="0.15">
      <c r="A407" s="11">
        <v>402</v>
      </c>
      <c r="B407" s="21" t="s">
        <v>4457</v>
      </c>
      <c r="C407" s="21" t="s">
        <v>4520</v>
      </c>
      <c r="D407" s="21">
        <v>1</v>
      </c>
      <c r="E407" s="33" t="s">
        <v>5193</v>
      </c>
      <c r="F407" s="40" t="s">
        <v>4530</v>
      </c>
      <c r="G407" s="21" t="s">
        <v>1580</v>
      </c>
      <c r="H407" s="21" t="s">
        <v>4572</v>
      </c>
      <c r="I407" s="21" t="s">
        <v>22</v>
      </c>
      <c r="J407" s="60">
        <v>137000000</v>
      </c>
      <c r="K407" s="60">
        <v>1020000000</v>
      </c>
      <c r="L407" s="60"/>
      <c r="M407" s="23">
        <f t="shared" si="6"/>
        <v>1157000000</v>
      </c>
      <c r="N407" s="61"/>
      <c r="O407" s="21" t="s">
        <v>14</v>
      </c>
      <c r="P407" s="21"/>
    </row>
    <row r="408" spans="1:16" ht="18" customHeight="1" x14ac:dyDescent="0.15">
      <c r="A408" s="11">
        <v>403</v>
      </c>
      <c r="B408" s="21" t="s">
        <v>4457</v>
      </c>
      <c r="C408" s="21" t="s">
        <v>4520</v>
      </c>
      <c r="D408" s="21">
        <v>1</v>
      </c>
      <c r="E408" s="33" t="s">
        <v>5193</v>
      </c>
      <c r="F408" s="40" t="s">
        <v>4531</v>
      </c>
      <c r="G408" s="21" t="s">
        <v>1580</v>
      </c>
      <c r="H408" s="21" t="s">
        <v>4481</v>
      </c>
      <c r="I408" s="21" t="s">
        <v>22</v>
      </c>
      <c r="J408" s="60">
        <v>462000000</v>
      </c>
      <c r="K408" s="60">
        <v>3211000000</v>
      </c>
      <c r="L408" s="60"/>
      <c r="M408" s="23">
        <f t="shared" si="6"/>
        <v>3673000000</v>
      </c>
      <c r="N408" s="15"/>
      <c r="O408" s="21" t="s">
        <v>14</v>
      </c>
      <c r="P408" s="21"/>
    </row>
    <row r="409" spans="1:16" ht="18" customHeight="1" x14ac:dyDescent="0.15">
      <c r="A409" s="11">
        <v>404</v>
      </c>
      <c r="B409" s="21" t="s">
        <v>4457</v>
      </c>
      <c r="C409" s="21" t="s">
        <v>4520</v>
      </c>
      <c r="D409" s="21">
        <v>1</v>
      </c>
      <c r="E409" s="33" t="s">
        <v>5193</v>
      </c>
      <c r="F409" s="40" t="s">
        <v>4532</v>
      </c>
      <c r="G409" s="21" t="s">
        <v>1580</v>
      </c>
      <c r="H409" s="21" t="s">
        <v>4481</v>
      </c>
      <c r="I409" s="21" t="s">
        <v>22</v>
      </c>
      <c r="J409" s="60">
        <v>173000000</v>
      </c>
      <c r="K409" s="60">
        <v>1900000000</v>
      </c>
      <c r="L409" s="60"/>
      <c r="M409" s="23">
        <f t="shared" si="6"/>
        <v>2073000000</v>
      </c>
      <c r="N409" s="15"/>
      <c r="O409" s="21" t="s">
        <v>14</v>
      </c>
      <c r="P409" s="21"/>
    </row>
    <row r="410" spans="1:16" ht="18" customHeight="1" x14ac:dyDescent="0.15">
      <c r="A410" s="11">
        <v>405</v>
      </c>
      <c r="B410" s="21" t="s">
        <v>4457</v>
      </c>
      <c r="C410" s="21" t="s">
        <v>4520</v>
      </c>
      <c r="D410" s="21">
        <v>1</v>
      </c>
      <c r="E410" s="33" t="s">
        <v>5193</v>
      </c>
      <c r="F410" s="40" t="s">
        <v>4533</v>
      </c>
      <c r="G410" s="21" t="s">
        <v>1580</v>
      </c>
      <c r="H410" s="21" t="s">
        <v>4572</v>
      </c>
      <c r="I410" s="21" t="s">
        <v>22</v>
      </c>
      <c r="J410" s="60">
        <v>276000000</v>
      </c>
      <c r="K410" s="60">
        <v>83000000</v>
      </c>
      <c r="L410" s="60"/>
      <c r="M410" s="23">
        <f t="shared" si="6"/>
        <v>359000000</v>
      </c>
      <c r="N410" s="15"/>
      <c r="O410" s="21" t="s">
        <v>14</v>
      </c>
      <c r="P410" s="21"/>
    </row>
    <row r="411" spans="1:16" ht="18" customHeight="1" x14ac:dyDescent="0.15">
      <c r="A411" s="11">
        <v>406</v>
      </c>
      <c r="B411" s="21" t="s">
        <v>4457</v>
      </c>
      <c r="C411" s="21" t="s">
        <v>4520</v>
      </c>
      <c r="D411" s="21">
        <v>1</v>
      </c>
      <c r="E411" s="33" t="s">
        <v>5193</v>
      </c>
      <c r="F411" s="40" t="s">
        <v>4536</v>
      </c>
      <c r="G411" s="21" t="s">
        <v>1580</v>
      </c>
      <c r="H411" s="21" t="s">
        <v>4481</v>
      </c>
      <c r="I411" s="21" t="s">
        <v>22</v>
      </c>
      <c r="J411" s="60">
        <v>287000000</v>
      </c>
      <c r="K411" s="60">
        <v>83000000</v>
      </c>
      <c r="L411" s="60"/>
      <c r="M411" s="23">
        <f t="shared" si="6"/>
        <v>370000000</v>
      </c>
      <c r="N411" s="15"/>
      <c r="O411" s="21" t="s">
        <v>14</v>
      </c>
      <c r="P411" s="21"/>
    </row>
    <row r="412" spans="1:16" ht="18" customHeight="1" x14ac:dyDescent="0.15">
      <c r="A412" s="11">
        <v>407</v>
      </c>
      <c r="B412" s="21" t="s">
        <v>4457</v>
      </c>
      <c r="C412" s="21" t="s">
        <v>4520</v>
      </c>
      <c r="D412" s="21">
        <v>1</v>
      </c>
      <c r="E412" s="33" t="s">
        <v>5193</v>
      </c>
      <c r="F412" s="40" t="s">
        <v>4545</v>
      </c>
      <c r="G412" s="21" t="s">
        <v>1580</v>
      </c>
      <c r="H412" s="21" t="s">
        <v>4543</v>
      </c>
      <c r="I412" s="21" t="s">
        <v>9</v>
      </c>
      <c r="J412" s="60">
        <v>1800000000</v>
      </c>
      <c r="K412" s="60">
        <v>600000000</v>
      </c>
      <c r="L412" s="60">
        <v>0</v>
      </c>
      <c r="M412" s="23">
        <f t="shared" si="6"/>
        <v>2400000000</v>
      </c>
      <c r="N412" s="21"/>
      <c r="O412" s="21" t="s">
        <v>10</v>
      </c>
      <c r="P412" s="21" t="s">
        <v>12</v>
      </c>
    </row>
    <row r="413" spans="1:16" ht="18" customHeight="1" x14ac:dyDescent="0.15">
      <c r="A413" s="11">
        <v>408</v>
      </c>
      <c r="B413" s="21" t="s">
        <v>4457</v>
      </c>
      <c r="C413" s="21" t="s">
        <v>4520</v>
      </c>
      <c r="D413" s="21">
        <v>1</v>
      </c>
      <c r="E413" s="33" t="s">
        <v>5193</v>
      </c>
      <c r="F413" s="40" t="s">
        <v>4554</v>
      </c>
      <c r="G413" s="21" t="s">
        <v>1580</v>
      </c>
      <c r="H413" s="21" t="s">
        <v>4543</v>
      </c>
      <c r="I413" s="21" t="s">
        <v>22</v>
      </c>
      <c r="J413" s="60">
        <v>1100000000</v>
      </c>
      <c r="K413" s="60">
        <v>0</v>
      </c>
      <c r="L413" s="60">
        <v>0</v>
      </c>
      <c r="M413" s="23">
        <f t="shared" si="6"/>
        <v>1100000000</v>
      </c>
      <c r="N413" s="21"/>
      <c r="O413" s="21" t="s">
        <v>44</v>
      </c>
      <c r="P413" s="21" t="s">
        <v>12</v>
      </c>
    </row>
    <row r="414" spans="1:16" ht="18" customHeight="1" x14ac:dyDescent="0.15">
      <c r="A414" s="11">
        <v>409</v>
      </c>
      <c r="B414" s="21" t="s">
        <v>4457</v>
      </c>
      <c r="C414" s="21" t="s">
        <v>4520</v>
      </c>
      <c r="D414" s="21">
        <v>1</v>
      </c>
      <c r="E414" s="33" t="s">
        <v>5193</v>
      </c>
      <c r="F414" s="40" t="s">
        <v>4555</v>
      </c>
      <c r="G414" s="21" t="s">
        <v>1580</v>
      </c>
      <c r="H414" s="21" t="s">
        <v>2163</v>
      </c>
      <c r="I414" s="21" t="s">
        <v>22</v>
      </c>
      <c r="J414" s="60">
        <v>1100000000</v>
      </c>
      <c r="K414" s="60">
        <v>0</v>
      </c>
      <c r="L414" s="60">
        <v>0</v>
      </c>
      <c r="M414" s="23">
        <f t="shared" si="6"/>
        <v>1100000000</v>
      </c>
      <c r="N414" s="66"/>
      <c r="O414" s="21" t="s">
        <v>44</v>
      </c>
      <c r="P414" s="21" t="s">
        <v>12</v>
      </c>
    </row>
    <row r="415" spans="1:16" ht="18" customHeight="1" x14ac:dyDescent="0.15">
      <c r="A415" s="11">
        <v>410</v>
      </c>
      <c r="B415" s="67" t="s">
        <v>4457</v>
      </c>
      <c r="C415" s="21" t="s">
        <v>4576</v>
      </c>
      <c r="D415" s="67">
        <v>1</v>
      </c>
      <c r="E415" s="33" t="s">
        <v>5193</v>
      </c>
      <c r="F415" s="68" t="s">
        <v>4579</v>
      </c>
      <c r="G415" s="21" t="s">
        <v>1580</v>
      </c>
      <c r="H415" s="21" t="s">
        <v>4463</v>
      </c>
      <c r="I415" s="21" t="s">
        <v>22</v>
      </c>
      <c r="J415" s="69">
        <v>420000000</v>
      </c>
      <c r="K415" s="69">
        <v>3345000000</v>
      </c>
      <c r="L415" s="70"/>
      <c r="M415" s="23">
        <f t="shared" si="6"/>
        <v>3765000000</v>
      </c>
      <c r="N415" s="61"/>
      <c r="O415" s="21"/>
      <c r="P415" s="21"/>
    </row>
    <row r="416" spans="1:16" ht="18" customHeight="1" x14ac:dyDescent="0.15">
      <c r="A416" s="11">
        <v>411</v>
      </c>
      <c r="B416" s="67" t="s">
        <v>4457</v>
      </c>
      <c r="C416" s="21" t="s">
        <v>4576</v>
      </c>
      <c r="D416" s="67">
        <v>1</v>
      </c>
      <c r="E416" s="33" t="s">
        <v>5193</v>
      </c>
      <c r="F416" s="68" t="s">
        <v>4582</v>
      </c>
      <c r="G416" s="67" t="s">
        <v>1580</v>
      </c>
      <c r="H416" s="67" t="s">
        <v>4463</v>
      </c>
      <c r="I416" s="67" t="s">
        <v>22</v>
      </c>
      <c r="J416" s="69">
        <v>1700000000</v>
      </c>
      <c r="K416" s="69"/>
      <c r="L416" s="71"/>
      <c r="M416" s="23">
        <f t="shared" si="6"/>
        <v>1700000000</v>
      </c>
      <c r="N416" s="68"/>
      <c r="O416" s="21"/>
      <c r="P416" s="21" t="s">
        <v>12</v>
      </c>
    </row>
    <row r="417" spans="1:16" ht="18" customHeight="1" x14ac:dyDescent="0.15">
      <c r="A417" s="11">
        <v>412</v>
      </c>
      <c r="B417" s="67" t="s">
        <v>4457</v>
      </c>
      <c r="C417" s="21" t="s">
        <v>4576</v>
      </c>
      <c r="D417" s="67">
        <v>1</v>
      </c>
      <c r="E417" s="33" t="s">
        <v>5193</v>
      </c>
      <c r="F417" s="68" t="s">
        <v>4586</v>
      </c>
      <c r="G417" s="67" t="s">
        <v>1580</v>
      </c>
      <c r="H417" s="67" t="s">
        <v>4463</v>
      </c>
      <c r="I417" s="67" t="s">
        <v>22</v>
      </c>
      <c r="J417" s="69">
        <v>265192000</v>
      </c>
      <c r="K417" s="69">
        <v>2120000000</v>
      </c>
      <c r="L417" s="70"/>
      <c r="M417" s="23">
        <f t="shared" si="6"/>
        <v>2385192000</v>
      </c>
      <c r="N417" s="55"/>
      <c r="O417" s="21"/>
      <c r="P417" s="21"/>
    </row>
    <row r="418" spans="1:16" ht="18" customHeight="1" x14ac:dyDescent="0.15">
      <c r="A418" s="11">
        <v>413</v>
      </c>
      <c r="B418" s="67" t="s">
        <v>4457</v>
      </c>
      <c r="C418" s="21" t="s">
        <v>4576</v>
      </c>
      <c r="D418" s="67">
        <v>1</v>
      </c>
      <c r="E418" s="33" t="s">
        <v>5193</v>
      </c>
      <c r="F418" s="68" t="s">
        <v>4595</v>
      </c>
      <c r="G418" s="67" t="s">
        <v>11</v>
      </c>
      <c r="H418" s="67" t="s">
        <v>20</v>
      </c>
      <c r="I418" s="67" t="s">
        <v>9</v>
      </c>
      <c r="J418" s="69">
        <v>161427000</v>
      </c>
      <c r="K418" s="69">
        <v>0</v>
      </c>
      <c r="L418" s="70"/>
      <c r="M418" s="23">
        <f t="shared" si="6"/>
        <v>161427000</v>
      </c>
      <c r="N418" s="55"/>
      <c r="O418" s="67"/>
      <c r="P418" s="67"/>
    </row>
    <row r="419" spans="1:16" ht="18" customHeight="1" x14ac:dyDescent="0.15">
      <c r="A419" s="11">
        <v>414</v>
      </c>
      <c r="B419" s="67" t="s">
        <v>4457</v>
      </c>
      <c r="C419" s="21" t="s">
        <v>4576</v>
      </c>
      <c r="D419" s="67">
        <v>1</v>
      </c>
      <c r="E419" s="33" t="s">
        <v>5193</v>
      </c>
      <c r="F419" s="68" t="s">
        <v>4596</v>
      </c>
      <c r="G419" s="67" t="s">
        <v>11</v>
      </c>
      <c r="H419" s="67" t="s">
        <v>4463</v>
      </c>
      <c r="I419" s="67" t="s">
        <v>17</v>
      </c>
      <c r="J419" s="69">
        <v>122590000</v>
      </c>
      <c r="K419" s="69">
        <v>1776000</v>
      </c>
      <c r="L419" s="70"/>
      <c r="M419" s="23">
        <f t="shared" si="6"/>
        <v>124366000</v>
      </c>
      <c r="N419" s="55" t="s">
        <v>25</v>
      </c>
      <c r="O419" s="67"/>
      <c r="P419" s="67"/>
    </row>
    <row r="420" spans="1:16" ht="18" customHeight="1" x14ac:dyDescent="0.15">
      <c r="A420" s="11">
        <v>415</v>
      </c>
      <c r="B420" s="67" t="s">
        <v>4457</v>
      </c>
      <c r="C420" s="21" t="s">
        <v>4576</v>
      </c>
      <c r="D420" s="67">
        <v>1</v>
      </c>
      <c r="E420" s="33" t="s">
        <v>5193</v>
      </c>
      <c r="F420" s="68" t="s">
        <v>4597</v>
      </c>
      <c r="G420" s="67" t="s">
        <v>11</v>
      </c>
      <c r="H420" s="67" t="s">
        <v>4463</v>
      </c>
      <c r="I420" s="67" t="s">
        <v>9</v>
      </c>
      <c r="J420" s="69">
        <v>142820000</v>
      </c>
      <c r="K420" s="69">
        <v>4438000</v>
      </c>
      <c r="L420" s="70"/>
      <c r="M420" s="23">
        <f t="shared" si="6"/>
        <v>147258000</v>
      </c>
      <c r="N420" s="55"/>
      <c r="O420" s="67"/>
      <c r="P420" s="67"/>
    </row>
    <row r="421" spans="1:16" ht="18" customHeight="1" x14ac:dyDescent="0.15">
      <c r="A421" s="11">
        <v>416</v>
      </c>
      <c r="B421" s="67" t="s">
        <v>4457</v>
      </c>
      <c r="C421" s="21" t="s">
        <v>4576</v>
      </c>
      <c r="D421" s="67">
        <v>1</v>
      </c>
      <c r="E421" s="33" t="s">
        <v>5193</v>
      </c>
      <c r="F421" s="68" t="s">
        <v>4600</v>
      </c>
      <c r="G421" s="67" t="s">
        <v>11</v>
      </c>
      <c r="H421" s="67" t="s">
        <v>4463</v>
      </c>
      <c r="I421" s="67" t="s">
        <v>9</v>
      </c>
      <c r="J421" s="69">
        <v>163240000</v>
      </c>
      <c r="K421" s="69">
        <v>455637000</v>
      </c>
      <c r="L421" s="70"/>
      <c r="M421" s="23">
        <f t="shared" si="6"/>
        <v>618877000</v>
      </c>
      <c r="N421" s="55"/>
      <c r="O421" s="67"/>
      <c r="P421" s="67"/>
    </row>
    <row r="422" spans="1:16" ht="18" customHeight="1" x14ac:dyDescent="0.15">
      <c r="A422" s="11">
        <v>417</v>
      </c>
      <c r="B422" s="11" t="s">
        <v>4457</v>
      </c>
      <c r="C422" s="11" t="s">
        <v>4623</v>
      </c>
      <c r="D422" s="11">
        <v>1</v>
      </c>
      <c r="E422" s="33" t="s">
        <v>5193</v>
      </c>
      <c r="F422" s="30" t="s">
        <v>4624</v>
      </c>
      <c r="G422" s="11" t="s">
        <v>1580</v>
      </c>
      <c r="H422" s="11" t="s">
        <v>4502</v>
      </c>
      <c r="I422" s="11" t="s">
        <v>22</v>
      </c>
      <c r="J422" s="51">
        <v>3615805147</v>
      </c>
      <c r="K422" s="51">
        <v>755670000</v>
      </c>
      <c r="L422" s="51">
        <v>1658964853</v>
      </c>
      <c r="M422" s="23">
        <f t="shared" si="6"/>
        <v>6030440000</v>
      </c>
      <c r="N422" s="30"/>
      <c r="O422" s="11" t="s">
        <v>10</v>
      </c>
      <c r="P422" s="11" t="s">
        <v>12</v>
      </c>
    </row>
    <row r="423" spans="1:16" ht="18" customHeight="1" x14ac:dyDescent="0.15">
      <c r="A423" s="11">
        <v>418</v>
      </c>
      <c r="B423" s="11" t="s">
        <v>4457</v>
      </c>
      <c r="C423" s="11" t="s">
        <v>4623</v>
      </c>
      <c r="D423" s="11">
        <v>1</v>
      </c>
      <c r="E423" s="33" t="s">
        <v>5193</v>
      </c>
      <c r="F423" s="30" t="s">
        <v>4648</v>
      </c>
      <c r="G423" s="11" t="s">
        <v>1588</v>
      </c>
      <c r="H423" s="11" t="s">
        <v>4481</v>
      </c>
      <c r="I423" s="11" t="s">
        <v>22</v>
      </c>
      <c r="J423" s="51">
        <v>60000000</v>
      </c>
      <c r="K423" s="60">
        <v>0</v>
      </c>
      <c r="L423" s="60">
        <v>0</v>
      </c>
      <c r="M423" s="23">
        <f t="shared" si="6"/>
        <v>60000000</v>
      </c>
      <c r="N423" s="30"/>
      <c r="O423" s="11" t="s">
        <v>14</v>
      </c>
      <c r="P423" s="11"/>
    </row>
    <row r="424" spans="1:16" ht="18" customHeight="1" x14ac:dyDescent="0.15">
      <c r="A424" s="11">
        <v>419</v>
      </c>
      <c r="B424" s="11" t="s">
        <v>4457</v>
      </c>
      <c r="C424" s="11" t="s">
        <v>4623</v>
      </c>
      <c r="D424" s="11">
        <v>1</v>
      </c>
      <c r="E424" s="33" t="s">
        <v>5193</v>
      </c>
      <c r="F424" s="30" t="s">
        <v>4652</v>
      </c>
      <c r="G424" s="11" t="s">
        <v>1580</v>
      </c>
      <c r="H424" s="11" t="s">
        <v>4481</v>
      </c>
      <c r="I424" s="11" t="s">
        <v>9</v>
      </c>
      <c r="J424" s="51">
        <v>645410000</v>
      </c>
      <c r="K424" s="51">
        <v>311703302</v>
      </c>
      <c r="L424" s="51">
        <v>57075458</v>
      </c>
      <c r="M424" s="23">
        <f t="shared" si="6"/>
        <v>1014188760</v>
      </c>
      <c r="N424" s="12"/>
      <c r="O424" s="11" t="s">
        <v>14</v>
      </c>
      <c r="P424" s="11"/>
    </row>
    <row r="425" spans="1:16" ht="18" customHeight="1" x14ac:dyDescent="0.15">
      <c r="A425" s="11">
        <v>420</v>
      </c>
      <c r="B425" s="11" t="s">
        <v>4457</v>
      </c>
      <c r="C425" s="11" t="s">
        <v>4623</v>
      </c>
      <c r="D425" s="11">
        <v>1</v>
      </c>
      <c r="E425" s="33" t="s">
        <v>5193</v>
      </c>
      <c r="F425" s="30" t="s">
        <v>4653</v>
      </c>
      <c r="G425" s="11" t="s">
        <v>1580</v>
      </c>
      <c r="H425" s="11" t="s">
        <v>4481</v>
      </c>
      <c r="I425" s="11" t="s">
        <v>9</v>
      </c>
      <c r="J425" s="51">
        <v>615813000</v>
      </c>
      <c r="K425" s="51">
        <v>398735000</v>
      </c>
      <c r="L425" s="51">
        <v>18351000</v>
      </c>
      <c r="M425" s="23">
        <f t="shared" si="6"/>
        <v>1032899000</v>
      </c>
      <c r="N425" s="12"/>
      <c r="O425" s="11" t="s">
        <v>14</v>
      </c>
      <c r="P425" s="11"/>
    </row>
    <row r="426" spans="1:16" ht="18" customHeight="1" x14ac:dyDescent="0.15">
      <c r="A426" s="11">
        <v>421</v>
      </c>
      <c r="B426" s="11" t="s">
        <v>4824</v>
      </c>
      <c r="C426" s="11" t="s">
        <v>122</v>
      </c>
      <c r="D426" s="11">
        <v>1</v>
      </c>
      <c r="E426" s="33" t="s">
        <v>5193</v>
      </c>
      <c r="F426" s="30" t="s">
        <v>4825</v>
      </c>
      <c r="G426" s="11" t="s">
        <v>73</v>
      </c>
      <c r="H426" s="11" t="s">
        <v>3509</v>
      </c>
      <c r="I426" s="11" t="s">
        <v>22</v>
      </c>
      <c r="J426" s="23">
        <v>46000000</v>
      </c>
      <c r="K426" s="23">
        <v>0</v>
      </c>
      <c r="L426" s="23">
        <v>0</v>
      </c>
      <c r="M426" s="23">
        <f t="shared" si="6"/>
        <v>46000000</v>
      </c>
      <c r="N426" s="30"/>
      <c r="O426" s="11"/>
      <c r="P426" s="11"/>
    </row>
    <row r="427" spans="1:16" ht="18" customHeight="1" x14ac:dyDescent="0.15">
      <c r="A427" s="11">
        <v>422</v>
      </c>
      <c r="B427" s="11" t="s">
        <v>4824</v>
      </c>
      <c r="C427" s="11" t="s">
        <v>122</v>
      </c>
      <c r="D427" s="11">
        <v>1</v>
      </c>
      <c r="E427" s="33" t="s">
        <v>5193</v>
      </c>
      <c r="F427" s="30" t="s">
        <v>4826</v>
      </c>
      <c r="G427" s="11" t="s">
        <v>73</v>
      </c>
      <c r="H427" s="11" t="s">
        <v>3509</v>
      </c>
      <c r="I427" s="11" t="s">
        <v>22</v>
      </c>
      <c r="J427" s="23">
        <v>32300000</v>
      </c>
      <c r="K427" s="23">
        <v>9500000</v>
      </c>
      <c r="L427" s="23">
        <v>260000</v>
      </c>
      <c r="M427" s="23">
        <f t="shared" si="6"/>
        <v>42060000</v>
      </c>
      <c r="N427" s="30"/>
      <c r="O427" s="11"/>
      <c r="P427" s="11"/>
    </row>
    <row r="428" spans="1:16" ht="18" customHeight="1" x14ac:dyDescent="0.15">
      <c r="A428" s="11">
        <v>423</v>
      </c>
      <c r="B428" s="11" t="s">
        <v>4824</v>
      </c>
      <c r="C428" s="11" t="s">
        <v>158</v>
      </c>
      <c r="D428" s="11">
        <v>1</v>
      </c>
      <c r="E428" s="33" t="s">
        <v>5193</v>
      </c>
      <c r="F428" s="30" t="s">
        <v>4827</v>
      </c>
      <c r="G428" s="11" t="s">
        <v>114</v>
      </c>
      <c r="H428" s="11" t="s">
        <v>3509</v>
      </c>
      <c r="I428" s="11" t="s">
        <v>16</v>
      </c>
      <c r="J428" s="23">
        <v>643302925</v>
      </c>
      <c r="K428" s="23">
        <v>408598243</v>
      </c>
      <c r="L428" s="23">
        <v>226801359</v>
      </c>
      <c r="M428" s="23">
        <f t="shared" si="6"/>
        <v>1278702527</v>
      </c>
      <c r="N428" s="30" t="s">
        <v>125</v>
      </c>
      <c r="O428" s="11" t="s">
        <v>44</v>
      </c>
      <c r="P428" s="11" t="s">
        <v>48</v>
      </c>
    </row>
    <row r="429" spans="1:16" ht="18" customHeight="1" x14ac:dyDescent="0.15">
      <c r="A429" s="11">
        <v>424</v>
      </c>
      <c r="B429" s="11" t="s">
        <v>4824</v>
      </c>
      <c r="C429" s="11" t="s">
        <v>158</v>
      </c>
      <c r="D429" s="11">
        <v>1</v>
      </c>
      <c r="E429" s="33" t="s">
        <v>5193</v>
      </c>
      <c r="F429" s="30" t="s">
        <v>4828</v>
      </c>
      <c r="G429" s="11" t="s">
        <v>114</v>
      </c>
      <c r="H429" s="11" t="s">
        <v>3509</v>
      </c>
      <c r="I429" s="11" t="s">
        <v>22</v>
      </c>
      <c r="J429" s="23">
        <v>137843765</v>
      </c>
      <c r="K429" s="23">
        <v>0</v>
      </c>
      <c r="L429" s="23">
        <v>0</v>
      </c>
      <c r="M429" s="23">
        <f t="shared" si="6"/>
        <v>137843765</v>
      </c>
      <c r="N429" s="30"/>
      <c r="O429" s="11" t="s">
        <v>44</v>
      </c>
      <c r="P429" s="11"/>
    </row>
    <row r="430" spans="1:16" ht="18" customHeight="1" x14ac:dyDescent="0.15">
      <c r="A430" s="11">
        <v>425</v>
      </c>
      <c r="B430" s="11" t="s">
        <v>4824</v>
      </c>
      <c r="C430" s="11" t="s">
        <v>158</v>
      </c>
      <c r="D430" s="11">
        <v>1</v>
      </c>
      <c r="E430" s="33" t="s">
        <v>5193</v>
      </c>
      <c r="F430" s="30" t="s">
        <v>4829</v>
      </c>
      <c r="G430" s="11" t="s">
        <v>114</v>
      </c>
      <c r="H430" s="11" t="s">
        <v>3509</v>
      </c>
      <c r="I430" s="11" t="s">
        <v>22</v>
      </c>
      <c r="J430" s="23">
        <v>629551374</v>
      </c>
      <c r="K430" s="23">
        <v>845643769</v>
      </c>
      <c r="L430" s="23">
        <v>50000000</v>
      </c>
      <c r="M430" s="23">
        <f t="shared" si="6"/>
        <v>1525195143</v>
      </c>
      <c r="N430" s="30"/>
      <c r="O430" s="11" t="s">
        <v>44</v>
      </c>
      <c r="P430" s="11" t="s">
        <v>48</v>
      </c>
    </row>
    <row r="431" spans="1:16" ht="18" customHeight="1" x14ac:dyDescent="0.15">
      <c r="A431" s="11">
        <v>426</v>
      </c>
      <c r="B431" s="11" t="s">
        <v>4824</v>
      </c>
      <c r="C431" s="11" t="s">
        <v>158</v>
      </c>
      <c r="D431" s="11">
        <v>1</v>
      </c>
      <c r="E431" s="33" t="s">
        <v>5193</v>
      </c>
      <c r="F431" s="30" t="s">
        <v>4830</v>
      </c>
      <c r="G431" s="11" t="s">
        <v>114</v>
      </c>
      <c r="H431" s="11" t="s">
        <v>3509</v>
      </c>
      <c r="I431" s="11" t="s">
        <v>22</v>
      </c>
      <c r="J431" s="23">
        <v>1021665400</v>
      </c>
      <c r="K431" s="23">
        <v>1364224934</v>
      </c>
      <c r="L431" s="23">
        <v>100000000</v>
      </c>
      <c r="M431" s="23">
        <f t="shared" si="6"/>
        <v>2485890334</v>
      </c>
      <c r="N431" s="30"/>
      <c r="O431" s="11" t="s">
        <v>44</v>
      </c>
      <c r="P431" s="11" t="s">
        <v>48</v>
      </c>
    </row>
    <row r="432" spans="1:16" ht="18" customHeight="1" x14ac:dyDescent="0.15">
      <c r="A432" s="11">
        <v>427</v>
      </c>
      <c r="B432" s="11" t="s">
        <v>4824</v>
      </c>
      <c r="C432" s="11" t="s">
        <v>158</v>
      </c>
      <c r="D432" s="11">
        <v>1</v>
      </c>
      <c r="E432" s="33" t="s">
        <v>5193</v>
      </c>
      <c r="F432" s="30" t="s">
        <v>4831</v>
      </c>
      <c r="G432" s="11" t="s">
        <v>114</v>
      </c>
      <c r="H432" s="11" t="s">
        <v>3509</v>
      </c>
      <c r="I432" s="11" t="s">
        <v>22</v>
      </c>
      <c r="J432" s="23">
        <v>54985242</v>
      </c>
      <c r="K432" s="23">
        <v>0</v>
      </c>
      <c r="L432" s="23">
        <v>0</v>
      </c>
      <c r="M432" s="23">
        <f t="shared" si="6"/>
        <v>54985242</v>
      </c>
      <c r="N432" s="30"/>
      <c r="O432" s="11" t="s">
        <v>44</v>
      </c>
      <c r="P432" s="11"/>
    </row>
    <row r="433" spans="1:16" ht="18" customHeight="1" x14ac:dyDescent="0.15">
      <c r="A433" s="11">
        <v>428</v>
      </c>
      <c r="B433" s="11" t="s">
        <v>4824</v>
      </c>
      <c r="C433" s="11" t="s">
        <v>158</v>
      </c>
      <c r="D433" s="11">
        <v>1</v>
      </c>
      <c r="E433" s="33" t="s">
        <v>5193</v>
      </c>
      <c r="F433" s="30" t="s">
        <v>4832</v>
      </c>
      <c r="G433" s="11" t="s">
        <v>114</v>
      </c>
      <c r="H433" s="11" t="s">
        <v>3509</v>
      </c>
      <c r="I433" s="11" t="s">
        <v>22</v>
      </c>
      <c r="J433" s="23">
        <v>38882234</v>
      </c>
      <c r="K433" s="23">
        <v>0</v>
      </c>
      <c r="L433" s="23">
        <v>0</v>
      </c>
      <c r="M433" s="23">
        <f t="shared" si="6"/>
        <v>38882234</v>
      </c>
      <c r="N433" s="30"/>
      <c r="O433" s="11" t="s">
        <v>44</v>
      </c>
      <c r="P433" s="11"/>
    </row>
    <row r="434" spans="1:16" ht="18" customHeight="1" x14ac:dyDescent="0.15">
      <c r="A434" s="11">
        <v>429</v>
      </c>
      <c r="B434" s="11" t="s">
        <v>4824</v>
      </c>
      <c r="C434" s="11" t="s">
        <v>158</v>
      </c>
      <c r="D434" s="11">
        <v>1</v>
      </c>
      <c r="E434" s="33" t="s">
        <v>5193</v>
      </c>
      <c r="F434" s="30" t="s">
        <v>4833</v>
      </c>
      <c r="G434" s="11" t="s">
        <v>114</v>
      </c>
      <c r="H434" s="11" t="s">
        <v>3509</v>
      </c>
      <c r="I434" s="11" t="s">
        <v>22</v>
      </c>
      <c r="J434" s="23">
        <v>372419000</v>
      </c>
      <c r="K434" s="23">
        <v>184013000</v>
      </c>
      <c r="L434" s="23">
        <v>0</v>
      </c>
      <c r="M434" s="23">
        <f t="shared" si="6"/>
        <v>556432000</v>
      </c>
      <c r="N434" s="30"/>
      <c r="O434" s="11" t="s">
        <v>44</v>
      </c>
      <c r="P434" s="11"/>
    </row>
    <row r="435" spans="1:16" ht="18" customHeight="1" x14ac:dyDescent="0.15">
      <c r="A435" s="11">
        <v>430</v>
      </c>
      <c r="B435" s="11" t="s">
        <v>4824</v>
      </c>
      <c r="C435" s="11" t="s">
        <v>167</v>
      </c>
      <c r="D435" s="11">
        <v>1</v>
      </c>
      <c r="E435" s="33" t="s">
        <v>5193</v>
      </c>
      <c r="F435" s="30" t="s">
        <v>4834</v>
      </c>
      <c r="G435" s="11" t="s">
        <v>114</v>
      </c>
      <c r="H435" s="11" t="s">
        <v>3509</v>
      </c>
      <c r="I435" s="11" t="s">
        <v>22</v>
      </c>
      <c r="J435" s="23">
        <v>117000000</v>
      </c>
      <c r="K435" s="23">
        <v>0</v>
      </c>
      <c r="L435" s="23">
        <v>0</v>
      </c>
      <c r="M435" s="23">
        <f t="shared" si="6"/>
        <v>117000000</v>
      </c>
      <c r="N435" s="30"/>
      <c r="O435" s="11"/>
      <c r="P435" s="11"/>
    </row>
    <row r="436" spans="1:16" ht="18" customHeight="1" x14ac:dyDescent="0.15">
      <c r="A436" s="11">
        <v>431</v>
      </c>
      <c r="B436" s="11" t="s">
        <v>4824</v>
      </c>
      <c r="C436" s="11" t="s">
        <v>126</v>
      </c>
      <c r="D436" s="11">
        <v>1</v>
      </c>
      <c r="E436" s="33" t="s">
        <v>5193</v>
      </c>
      <c r="F436" s="30" t="s">
        <v>4835</v>
      </c>
      <c r="G436" s="11" t="s">
        <v>58</v>
      </c>
      <c r="H436" s="11" t="s">
        <v>3509</v>
      </c>
      <c r="I436" s="11" t="s">
        <v>22</v>
      </c>
      <c r="J436" s="23">
        <v>102000000</v>
      </c>
      <c r="K436" s="23">
        <v>1309000000</v>
      </c>
      <c r="L436" s="23">
        <v>50000000</v>
      </c>
      <c r="M436" s="23">
        <f t="shared" si="6"/>
        <v>1461000000</v>
      </c>
      <c r="N436" s="30"/>
      <c r="O436" s="11"/>
      <c r="P436" s="11"/>
    </row>
    <row r="437" spans="1:16" ht="18" customHeight="1" x14ac:dyDescent="0.15">
      <c r="A437" s="11">
        <v>432</v>
      </c>
      <c r="B437" s="11" t="s">
        <v>4824</v>
      </c>
      <c r="C437" s="11" t="s">
        <v>126</v>
      </c>
      <c r="D437" s="11">
        <v>1</v>
      </c>
      <c r="E437" s="33" t="s">
        <v>5193</v>
      </c>
      <c r="F437" s="30" t="s">
        <v>4836</v>
      </c>
      <c r="G437" s="11" t="s">
        <v>58</v>
      </c>
      <c r="H437" s="11" t="s">
        <v>3509</v>
      </c>
      <c r="I437" s="11" t="s">
        <v>22</v>
      </c>
      <c r="J437" s="23">
        <v>40000000</v>
      </c>
      <c r="K437" s="23">
        <v>54000000</v>
      </c>
      <c r="L437" s="23">
        <v>0</v>
      </c>
      <c r="M437" s="23">
        <f t="shared" si="6"/>
        <v>94000000</v>
      </c>
      <c r="N437" s="30"/>
      <c r="O437" s="11"/>
      <c r="P437" s="11"/>
    </row>
    <row r="438" spans="1:16" ht="18" customHeight="1" x14ac:dyDescent="0.15">
      <c r="A438" s="11">
        <v>433</v>
      </c>
      <c r="B438" s="11" t="s">
        <v>4824</v>
      </c>
      <c r="C438" s="11" t="s">
        <v>126</v>
      </c>
      <c r="D438" s="11">
        <v>1</v>
      </c>
      <c r="E438" s="33" t="s">
        <v>5193</v>
      </c>
      <c r="F438" s="30" t="s">
        <v>4837</v>
      </c>
      <c r="G438" s="11" t="s">
        <v>58</v>
      </c>
      <c r="H438" s="11" t="s">
        <v>3509</v>
      </c>
      <c r="I438" s="11" t="s">
        <v>22</v>
      </c>
      <c r="J438" s="23">
        <v>500000000</v>
      </c>
      <c r="K438" s="23">
        <v>5000000000</v>
      </c>
      <c r="L438" s="23">
        <v>30000000</v>
      </c>
      <c r="M438" s="23">
        <f t="shared" si="6"/>
        <v>5530000000</v>
      </c>
      <c r="N438" s="30"/>
      <c r="O438" s="11"/>
      <c r="P438" s="11"/>
    </row>
    <row r="439" spans="1:16" ht="18" customHeight="1" x14ac:dyDescent="0.15">
      <c r="A439" s="11">
        <v>434</v>
      </c>
      <c r="B439" s="11" t="s">
        <v>4824</v>
      </c>
      <c r="C439" s="11" t="s">
        <v>126</v>
      </c>
      <c r="D439" s="11">
        <v>1</v>
      </c>
      <c r="E439" s="33" t="s">
        <v>5193</v>
      </c>
      <c r="F439" s="30" t="s">
        <v>4838</v>
      </c>
      <c r="G439" s="11" t="s">
        <v>58</v>
      </c>
      <c r="H439" s="11" t="s">
        <v>3509</v>
      </c>
      <c r="I439" s="11" t="s">
        <v>22</v>
      </c>
      <c r="J439" s="23">
        <v>500000000</v>
      </c>
      <c r="K439" s="23">
        <v>600000000</v>
      </c>
      <c r="L439" s="23">
        <v>0</v>
      </c>
      <c r="M439" s="23">
        <f t="shared" si="6"/>
        <v>1100000000</v>
      </c>
      <c r="N439" s="30"/>
      <c r="O439" s="11"/>
      <c r="P439" s="11"/>
    </row>
    <row r="440" spans="1:16" ht="18" customHeight="1" x14ac:dyDescent="0.15">
      <c r="A440" s="11">
        <v>435</v>
      </c>
      <c r="B440" s="11" t="s">
        <v>4824</v>
      </c>
      <c r="C440" s="11" t="s">
        <v>700</v>
      </c>
      <c r="D440" s="11">
        <v>1</v>
      </c>
      <c r="E440" s="33" t="s">
        <v>5193</v>
      </c>
      <c r="F440" s="30" t="s">
        <v>4839</v>
      </c>
      <c r="G440" s="11" t="s">
        <v>114</v>
      </c>
      <c r="H440" s="11" t="s">
        <v>3509</v>
      </c>
      <c r="I440" s="11" t="s">
        <v>22</v>
      </c>
      <c r="J440" s="23">
        <v>548922360</v>
      </c>
      <c r="K440" s="23">
        <v>709803765</v>
      </c>
      <c r="L440" s="23">
        <v>149520626</v>
      </c>
      <c r="M440" s="23">
        <f t="shared" si="6"/>
        <v>1408246751</v>
      </c>
      <c r="N440" s="30"/>
      <c r="O440" s="11"/>
      <c r="P440" s="11"/>
    </row>
    <row r="441" spans="1:16" ht="18" customHeight="1" x14ac:dyDescent="0.15">
      <c r="A441" s="11">
        <v>436</v>
      </c>
      <c r="B441" s="11" t="s">
        <v>4824</v>
      </c>
      <c r="C441" s="11" t="s">
        <v>700</v>
      </c>
      <c r="D441" s="11">
        <v>1</v>
      </c>
      <c r="E441" s="33" t="s">
        <v>5193</v>
      </c>
      <c r="F441" s="30" t="s">
        <v>4840</v>
      </c>
      <c r="G441" s="11" t="s">
        <v>114</v>
      </c>
      <c r="H441" s="11" t="s">
        <v>3509</v>
      </c>
      <c r="I441" s="11" t="s">
        <v>22</v>
      </c>
      <c r="J441" s="23">
        <v>18815683</v>
      </c>
      <c r="K441" s="23">
        <v>0</v>
      </c>
      <c r="L441" s="23">
        <v>0</v>
      </c>
      <c r="M441" s="23">
        <f t="shared" si="6"/>
        <v>18815683</v>
      </c>
      <c r="N441" s="30"/>
      <c r="O441" s="11"/>
      <c r="P441" s="11"/>
    </row>
    <row r="442" spans="1:16" ht="18" customHeight="1" x14ac:dyDescent="0.15">
      <c r="A442" s="11">
        <v>437</v>
      </c>
      <c r="B442" s="11" t="s">
        <v>4824</v>
      </c>
      <c r="C442" s="11" t="s">
        <v>4841</v>
      </c>
      <c r="D442" s="11">
        <v>1</v>
      </c>
      <c r="E442" s="33" t="s">
        <v>5193</v>
      </c>
      <c r="F442" s="30" t="s">
        <v>4842</v>
      </c>
      <c r="G442" s="11" t="s">
        <v>114</v>
      </c>
      <c r="H442" s="11" t="s">
        <v>3509</v>
      </c>
      <c r="I442" s="11" t="s">
        <v>15</v>
      </c>
      <c r="J442" s="23">
        <v>2238096350</v>
      </c>
      <c r="K442" s="23">
        <v>1842213785</v>
      </c>
      <c r="L442" s="23">
        <v>504881399</v>
      </c>
      <c r="M442" s="23">
        <f t="shared" si="6"/>
        <v>4585191534</v>
      </c>
      <c r="N442" s="30"/>
      <c r="O442" s="11"/>
      <c r="P442" s="11" t="s">
        <v>48</v>
      </c>
    </row>
    <row r="443" spans="1:16" ht="18" customHeight="1" x14ac:dyDescent="0.15">
      <c r="A443" s="11">
        <v>438</v>
      </c>
      <c r="B443" s="11" t="s">
        <v>4824</v>
      </c>
      <c r="C443" s="11" t="s">
        <v>4841</v>
      </c>
      <c r="D443" s="11">
        <v>1</v>
      </c>
      <c r="E443" s="33" t="s">
        <v>5193</v>
      </c>
      <c r="F443" s="30" t="s">
        <v>4843</v>
      </c>
      <c r="G443" s="11" t="s">
        <v>114</v>
      </c>
      <c r="H443" s="11" t="s">
        <v>3509</v>
      </c>
      <c r="I443" s="11" t="s">
        <v>22</v>
      </c>
      <c r="J443" s="23">
        <v>228741810</v>
      </c>
      <c r="K443" s="23">
        <v>397450826</v>
      </c>
      <c r="L443" s="23">
        <v>86741777</v>
      </c>
      <c r="M443" s="23">
        <f t="shared" si="6"/>
        <v>712934413</v>
      </c>
      <c r="N443" s="30"/>
      <c r="O443" s="11"/>
      <c r="P443" s="11"/>
    </row>
    <row r="444" spans="1:16" ht="18" customHeight="1" x14ac:dyDescent="0.15">
      <c r="A444" s="11">
        <v>439</v>
      </c>
      <c r="B444" s="11" t="s">
        <v>4824</v>
      </c>
      <c r="C444" s="11" t="s">
        <v>4841</v>
      </c>
      <c r="D444" s="11">
        <v>1</v>
      </c>
      <c r="E444" s="33" t="s">
        <v>5193</v>
      </c>
      <c r="F444" s="30" t="s">
        <v>4844</v>
      </c>
      <c r="G444" s="11" t="s">
        <v>114</v>
      </c>
      <c r="H444" s="11" t="s">
        <v>3509</v>
      </c>
      <c r="I444" s="11" t="s">
        <v>22</v>
      </c>
      <c r="J444" s="23">
        <v>122331685</v>
      </c>
      <c r="K444" s="23">
        <v>40223759</v>
      </c>
      <c r="L444" s="23">
        <v>1908969</v>
      </c>
      <c r="M444" s="23">
        <f t="shared" si="6"/>
        <v>164464413</v>
      </c>
      <c r="N444" s="30"/>
      <c r="O444" s="11"/>
      <c r="P444" s="11" t="s">
        <v>48</v>
      </c>
    </row>
    <row r="445" spans="1:16" ht="18" customHeight="1" x14ac:dyDescent="0.15">
      <c r="A445" s="11">
        <v>440</v>
      </c>
      <c r="B445" s="11" t="s">
        <v>4824</v>
      </c>
      <c r="C445" s="11" t="s">
        <v>4841</v>
      </c>
      <c r="D445" s="11">
        <v>1</v>
      </c>
      <c r="E445" s="33" t="s">
        <v>5193</v>
      </c>
      <c r="F445" s="30" t="s">
        <v>4845</v>
      </c>
      <c r="G445" s="11" t="s">
        <v>114</v>
      </c>
      <c r="H445" s="11" t="s">
        <v>3509</v>
      </c>
      <c r="I445" s="11" t="s">
        <v>22</v>
      </c>
      <c r="J445" s="23">
        <v>101035002</v>
      </c>
      <c r="K445" s="23">
        <v>22355854</v>
      </c>
      <c r="L445" s="23">
        <v>1904887</v>
      </c>
      <c r="M445" s="23">
        <f t="shared" si="6"/>
        <v>125295743</v>
      </c>
      <c r="N445" s="30"/>
      <c r="O445" s="11"/>
      <c r="P445" s="11" t="s">
        <v>48</v>
      </c>
    </row>
    <row r="446" spans="1:16" ht="18" customHeight="1" x14ac:dyDescent="0.15">
      <c r="A446" s="11">
        <v>441</v>
      </c>
      <c r="B446" s="11" t="s">
        <v>4824</v>
      </c>
      <c r="C446" s="11" t="s">
        <v>4846</v>
      </c>
      <c r="D446" s="11">
        <v>1</v>
      </c>
      <c r="E446" s="33" t="s">
        <v>5193</v>
      </c>
      <c r="F446" s="30" t="s">
        <v>4847</v>
      </c>
      <c r="G446" s="11" t="s">
        <v>114</v>
      </c>
      <c r="H446" s="11" t="s">
        <v>3509</v>
      </c>
      <c r="I446" s="11" t="s">
        <v>22</v>
      </c>
      <c r="J446" s="23">
        <v>83122247</v>
      </c>
      <c r="K446" s="23">
        <v>15732844</v>
      </c>
      <c r="L446" s="23">
        <v>0</v>
      </c>
      <c r="M446" s="23">
        <f t="shared" si="6"/>
        <v>98855091</v>
      </c>
      <c r="N446" s="30"/>
      <c r="O446" s="11"/>
      <c r="P446" s="11"/>
    </row>
    <row r="447" spans="1:16" ht="18" customHeight="1" x14ac:dyDescent="0.15">
      <c r="A447" s="11">
        <v>442</v>
      </c>
      <c r="B447" s="11" t="s">
        <v>4824</v>
      </c>
      <c r="C447" s="11" t="s">
        <v>4848</v>
      </c>
      <c r="D447" s="11">
        <v>1</v>
      </c>
      <c r="E447" s="33" t="s">
        <v>5193</v>
      </c>
      <c r="F447" s="30" t="s">
        <v>4849</v>
      </c>
      <c r="G447" s="11" t="s">
        <v>114</v>
      </c>
      <c r="H447" s="11" t="s">
        <v>3509</v>
      </c>
      <c r="I447" s="11" t="s">
        <v>22</v>
      </c>
      <c r="J447" s="23">
        <v>340000000</v>
      </c>
      <c r="K447" s="23">
        <v>131000000</v>
      </c>
      <c r="L447" s="23">
        <v>0</v>
      </c>
      <c r="M447" s="23">
        <f t="shared" si="6"/>
        <v>471000000</v>
      </c>
      <c r="N447" s="30"/>
      <c r="O447" s="11"/>
      <c r="P447" s="11" t="s">
        <v>48</v>
      </c>
    </row>
    <row r="448" spans="1:16" ht="18" customHeight="1" x14ac:dyDescent="0.15">
      <c r="A448" s="11">
        <v>443</v>
      </c>
      <c r="B448" s="11" t="s">
        <v>4824</v>
      </c>
      <c r="C448" s="11" t="s">
        <v>4850</v>
      </c>
      <c r="D448" s="11">
        <v>1</v>
      </c>
      <c r="E448" s="33" t="s">
        <v>5193</v>
      </c>
      <c r="F448" s="30" t="s">
        <v>4851</v>
      </c>
      <c r="G448" s="11" t="s">
        <v>114</v>
      </c>
      <c r="H448" s="11" t="s">
        <v>3509</v>
      </c>
      <c r="I448" s="11" t="s">
        <v>22</v>
      </c>
      <c r="J448" s="23">
        <v>858629000</v>
      </c>
      <c r="K448" s="23">
        <v>642020000</v>
      </c>
      <c r="L448" s="23">
        <v>0</v>
      </c>
      <c r="M448" s="23">
        <f t="shared" si="6"/>
        <v>1500649000</v>
      </c>
      <c r="N448" s="30"/>
      <c r="O448" s="11"/>
      <c r="P448" s="11"/>
    </row>
    <row r="449" spans="1:16" ht="18" customHeight="1" x14ac:dyDescent="0.15">
      <c r="A449" s="11">
        <v>444</v>
      </c>
      <c r="B449" s="11" t="s">
        <v>4824</v>
      </c>
      <c r="C449" s="11" t="s">
        <v>4850</v>
      </c>
      <c r="D449" s="11">
        <v>1</v>
      </c>
      <c r="E449" s="33" t="s">
        <v>5193</v>
      </c>
      <c r="F449" s="30" t="s">
        <v>4852</v>
      </c>
      <c r="G449" s="11" t="s">
        <v>114</v>
      </c>
      <c r="H449" s="11" t="s">
        <v>3509</v>
      </c>
      <c r="I449" s="11" t="s">
        <v>22</v>
      </c>
      <c r="J449" s="23">
        <v>87392271</v>
      </c>
      <c r="K449" s="23">
        <v>34409961</v>
      </c>
      <c r="L449" s="23">
        <v>0</v>
      </c>
      <c r="M449" s="23">
        <f t="shared" si="6"/>
        <v>121802232</v>
      </c>
      <c r="N449" s="30"/>
      <c r="O449" s="11"/>
      <c r="P449" s="11"/>
    </row>
    <row r="450" spans="1:16" ht="18" customHeight="1" x14ac:dyDescent="0.15">
      <c r="A450" s="11">
        <v>445</v>
      </c>
      <c r="B450" s="11" t="s">
        <v>4824</v>
      </c>
      <c r="C450" s="11" t="s">
        <v>4850</v>
      </c>
      <c r="D450" s="11">
        <v>1</v>
      </c>
      <c r="E450" s="33" t="s">
        <v>5193</v>
      </c>
      <c r="F450" s="30" t="s">
        <v>4853</v>
      </c>
      <c r="G450" s="11" t="s">
        <v>114</v>
      </c>
      <c r="H450" s="11" t="s">
        <v>3509</v>
      </c>
      <c r="I450" s="11" t="s">
        <v>22</v>
      </c>
      <c r="J450" s="23">
        <v>99320973</v>
      </c>
      <c r="K450" s="23">
        <v>42685784</v>
      </c>
      <c r="L450" s="23">
        <v>0</v>
      </c>
      <c r="M450" s="23">
        <f t="shared" si="6"/>
        <v>142006757</v>
      </c>
      <c r="N450" s="30"/>
      <c r="O450" s="11"/>
      <c r="P450" s="11"/>
    </row>
    <row r="451" spans="1:16" ht="18" customHeight="1" x14ac:dyDescent="0.15">
      <c r="A451" s="11">
        <v>446</v>
      </c>
      <c r="B451" s="11" t="s">
        <v>4824</v>
      </c>
      <c r="C451" s="11" t="s">
        <v>4850</v>
      </c>
      <c r="D451" s="11">
        <v>1</v>
      </c>
      <c r="E451" s="33" t="s">
        <v>5193</v>
      </c>
      <c r="F451" s="30" t="s">
        <v>4854</v>
      </c>
      <c r="G451" s="11" t="s">
        <v>114</v>
      </c>
      <c r="H451" s="11" t="s">
        <v>3509</v>
      </c>
      <c r="I451" s="11" t="s">
        <v>22</v>
      </c>
      <c r="J451" s="23">
        <v>406938115</v>
      </c>
      <c r="K451" s="23">
        <v>153103783</v>
      </c>
      <c r="L451" s="23">
        <v>0</v>
      </c>
      <c r="M451" s="23">
        <f t="shared" si="6"/>
        <v>560041898</v>
      </c>
      <c r="N451" s="30"/>
      <c r="O451" s="11"/>
      <c r="P451" s="11"/>
    </row>
    <row r="452" spans="1:16" ht="18" customHeight="1" x14ac:dyDescent="0.15">
      <c r="A452" s="11">
        <v>447</v>
      </c>
      <c r="B452" s="11" t="s">
        <v>4824</v>
      </c>
      <c r="C452" s="11" t="s">
        <v>4855</v>
      </c>
      <c r="D452" s="11">
        <v>1</v>
      </c>
      <c r="E452" s="33" t="s">
        <v>5193</v>
      </c>
      <c r="F452" s="30" t="s">
        <v>4856</v>
      </c>
      <c r="G452" s="11" t="s">
        <v>114</v>
      </c>
      <c r="H452" s="11" t="s">
        <v>3509</v>
      </c>
      <c r="I452" s="11" t="s">
        <v>22</v>
      </c>
      <c r="J452" s="23">
        <v>370436566</v>
      </c>
      <c r="K452" s="23">
        <v>115831076</v>
      </c>
      <c r="L452" s="23">
        <v>1908726</v>
      </c>
      <c r="M452" s="23">
        <f t="shared" si="6"/>
        <v>488176368</v>
      </c>
      <c r="N452" s="30"/>
      <c r="O452" s="11"/>
      <c r="P452" s="11" t="s">
        <v>48</v>
      </c>
    </row>
    <row r="453" spans="1:16" ht="18" customHeight="1" x14ac:dyDescent="0.15">
      <c r="A453" s="11">
        <v>448</v>
      </c>
      <c r="B453" s="11" t="s">
        <v>4824</v>
      </c>
      <c r="C453" s="11" t="s">
        <v>4857</v>
      </c>
      <c r="D453" s="11">
        <v>1</v>
      </c>
      <c r="E453" s="33" t="s">
        <v>5193</v>
      </c>
      <c r="F453" s="30" t="s">
        <v>4858</v>
      </c>
      <c r="G453" s="11" t="s">
        <v>114</v>
      </c>
      <c r="H453" s="11" t="s">
        <v>3509</v>
      </c>
      <c r="I453" s="11" t="s">
        <v>22</v>
      </c>
      <c r="J453" s="23">
        <v>75443130</v>
      </c>
      <c r="K453" s="23">
        <v>31870060</v>
      </c>
      <c r="L453" s="23">
        <v>0</v>
      </c>
      <c r="M453" s="23">
        <f t="shared" si="6"/>
        <v>107313190</v>
      </c>
      <c r="N453" s="30"/>
      <c r="O453" s="11"/>
      <c r="P453" s="11"/>
    </row>
    <row r="454" spans="1:16" ht="18" customHeight="1" x14ac:dyDescent="0.15">
      <c r="A454" s="11">
        <v>449</v>
      </c>
      <c r="B454" s="11" t="s">
        <v>4824</v>
      </c>
      <c r="C454" s="11" t="s">
        <v>4859</v>
      </c>
      <c r="D454" s="11">
        <v>1</v>
      </c>
      <c r="E454" s="33" t="s">
        <v>5193</v>
      </c>
      <c r="F454" s="30" t="s">
        <v>4860</v>
      </c>
      <c r="G454" s="11" t="s">
        <v>58</v>
      </c>
      <c r="H454" s="11" t="s">
        <v>4861</v>
      </c>
      <c r="I454" s="11" t="s">
        <v>15</v>
      </c>
      <c r="J454" s="23">
        <v>2149000000</v>
      </c>
      <c r="K454" s="23">
        <v>1300000000</v>
      </c>
      <c r="L454" s="23">
        <v>0</v>
      </c>
      <c r="M454" s="23">
        <f t="shared" ref="M454:M517" si="7">J454+K454+L454</f>
        <v>3449000000</v>
      </c>
      <c r="N454" s="30" t="s">
        <v>143</v>
      </c>
      <c r="O454" s="11" t="s">
        <v>44</v>
      </c>
      <c r="P454" s="11"/>
    </row>
    <row r="455" spans="1:16" ht="18" customHeight="1" x14ac:dyDescent="0.15">
      <c r="A455" s="11">
        <v>450</v>
      </c>
      <c r="B455" s="33" t="s">
        <v>1687</v>
      </c>
      <c r="C455" s="33" t="s">
        <v>1726</v>
      </c>
      <c r="D455" s="33">
        <v>2</v>
      </c>
      <c r="E455" s="33" t="s">
        <v>5193</v>
      </c>
      <c r="F455" s="41" t="s">
        <v>1728</v>
      </c>
      <c r="G455" s="33" t="s">
        <v>1621</v>
      </c>
      <c r="H455" s="33" t="s">
        <v>20</v>
      </c>
      <c r="I455" s="33" t="s">
        <v>22</v>
      </c>
      <c r="J455" s="42">
        <v>93606000000</v>
      </c>
      <c r="K455" s="42">
        <v>2057900000</v>
      </c>
      <c r="L455" s="42">
        <v>2594400000</v>
      </c>
      <c r="M455" s="23">
        <f t="shared" si="7"/>
        <v>98258300000</v>
      </c>
      <c r="N455" s="41"/>
      <c r="O455" s="33" t="s">
        <v>10</v>
      </c>
      <c r="P455" s="33" t="s">
        <v>12</v>
      </c>
    </row>
    <row r="456" spans="1:16" ht="18" customHeight="1" x14ac:dyDescent="0.15">
      <c r="A456" s="11">
        <v>451</v>
      </c>
      <c r="B456" s="33" t="s">
        <v>1687</v>
      </c>
      <c r="C456" s="33" t="s">
        <v>1726</v>
      </c>
      <c r="D456" s="33">
        <v>2</v>
      </c>
      <c r="E456" s="33" t="s">
        <v>5193</v>
      </c>
      <c r="F456" s="41" t="s">
        <v>1729</v>
      </c>
      <c r="G456" s="33" t="s">
        <v>1730</v>
      </c>
      <c r="H456" s="33" t="s">
        <v>20</v>
      </c>
      <c r="I456" s="33" t="s">
        <v>15</v>
      </c>
      <c r="J456" s="45">
        <v>1500000000</v>
      </c>
      <c r="K456" s="45">
        <v>100000000</v>
      </c>
      <c r="L456" s="45"/>
      <c r="M456" s="23">
        <f t="shared" si="7"/>
        <v>1600000000</v>
      </c>
      <c r="N456" s="33"/>
      <c r="O456" s="33" t="s">
        <v>10</v>
      </c>
      <c r="P456" s="33"/>
    </row>
    <row r="457" spans="1:16" ht="18" customHeight="1" x14ac:dyDescent="0.15">
      <c r="A457" s="11">
        <v>452</v>
      </c>
      <c r="B457" s="33" t="s">
        <v>1687</v>
      </c>
      <c r="C457" s="33" t="s">
        <v>1726</v>
      </c>
      <c r="D457" s="33">
        <v>2</v>
      </c>
      <c r="E457" s="33" t="s">
        <v>5193</v>
      </c>
      <c r="F457" s="41" t="s">
        <v>1731</v>
      </c>
      <c r="G457" s="33" t="s">
        <v>1635</v>
      </c>
      <c r="H457" s="33" t="s">
        <v>20</v>
      </c>
      <c r="I457" s="33" t="s">
        <v>15</v>
      </c>
      <c r="J457" s="42">
        <v>10287250000</v>
      </c>
      <c r="K457" s="42">
        <v>3861271000</v>
      </c>
      <c r="L457" s="42">
        <v>688501000</v>
      </c>
      <c r="M457" s="23">
        <f t="shared" si="7"/>
        <v>14837022000</v>
      </c>
      <c r="N457" s="14"/>
      <c r="O457" s="33" t="s">
        <v>10</v>
      </c>
      <c r="P457" s="33" t="s">
        <v>12</v>
      </c>
    </row>
    <row r="458" spans="1:16" ht="18" customHeight="1" x14ac:dyDescent="0.15">
      <c r="A458" s="11">
        <v>453</v>
      </c>
      <c r="B458" s="33" t="s">
        <v>1687</v>
      </c>
      <c r="C458" s="33" t="s">
        <v>1576</v>
      </c>
      <c r="D458" s="33">
        <v>2</v>
      </c>
      <c r="E458" s="33" t="s">
        <v>5193</v>
      </c>
      <c r="F458" s="41" t="s">
        <v>1732</v>
      </c>
      <c r="G458" s="33" t="s">
        <v>532</v>
      </c>
      <c r="H458" s="33" t="s">
        <v>43</v>
      </c>
      <c r="I458" s="33" t="s">
        <v>15</v>
      </c>
      <c r="J458" s="42">
        <v>9034704000</v>
      </c>
      <c r="K458" s="42">
        <v>3607246000</v>
      </c>
      <c r="L458" s="42">
        <v>715803000</v>
      </c>
      <c r="M458" s="23">
        <f t="shared" si="7"/>
        <v>13357753000</v>
      </c>
      <c r="N458" s="14"/>
      <c r="O458" s="33" t="s">
        <v>10</v>
      </c>
      <c r="P458" s="33" t="s">
        <v>12</v>
      </c>
    </row>
    <row r="459" spans="1:16" ht="18" customHeight="1" x14ac:dyDescent="0.15">
      <c r="A459" s="11">
        <v>454</v>
      </c>
      <c r="B459" s="33" t="s">
        <v>1687</v>
      </c>
      <c r="C459" s="33" t="s">
        <v>1576</v>
      </c>
      <c r="D459" s="33">
        <v>2</v>
      </c>
      <c r="E459" s="33" t="s">
        <v>5193</v>
      </c>
      <c r="F459" s="41" t="s">
        <v>1733</v>
      </c>
      <c r="G459" s="33" t="s">
        <v>1635</v>
      </c>
      <c r="H459" s="33" t="s">
        <v>1609</v>
      </c>
      <c r="I459" s="33" t="s">
        <v>9</v>
      </c>
      <c r="J459" s="42">
        <v>500000000</v>
      </c>
      <c r="K459" s="42">
        <v>0</v>
      </c>
      <c r="L459" s="42">
        <v>0</v>
      </c>
      <c r="M459" s="23">
        <f t="shared" si="7"/>
        <v>500000000</v>
      </c>
      <c r="N459" s="14"/>
      <c r="O459" s="33" t="s">
        <v>14</v>
      </c>
      <c r="P459" s="33"/>
    </row>
    <row r="460" spans="1:16" ht="18" customHeight="1" x14ac:dyDescent="0.15">
      <c r="A460" s="11">
        <v>455</v>
      </c>
      <c r="B460" s="36" t="s">
        <v>1687</v>
      </c>
      <c r="C460" s="36" t="s">
        <v>1688</v>
      </c>
      <c r="D460" s="36">
        <v>2</v>
      </c>
      <c r="E460" s="33" t="s">
        <v>5193</v>
      </c>
      <c r="F460" s="37" t="s">
        <v>1691</v>
      </c>
      <c r="G460" s="36" t="s">
        <v>1580</v>
      </c>
      <c r="H460" s="36" t="s">
        <v>20</v>
      </c>
      <c r="I460" s="36" t="s">
        <v>9</v>
      </c>
      <c r="J460" s="38">
        <f>ROUND(58055680207.2539,-3)</f>
        <v>58055680000</v>
      </c>
      <c r="K460" s="38">
        <f>ROUND(38719697210.2591,-3)</f>
        <v>38719697000</v>
      </c>
      <c r="L460" s="38">
        <f>ROUND(20207291494.4041,-3)</f>
        <v>20207291000</v>
      </c>
      <c r="M460" s="23">
        <f t="shared" si="7"/>
        <v>116982668000</v>
      </c>
      <c r="N460" s="39"/>
      <c r="O460" s="36"/>
      <c r="P460" s="36" t="s">
        <v>12</v>
      </c>
    </row>
    <row r="461" spans="1:16" ht="18" customHeight="1" x14ac:dyDescent="0.15">
      <c r="A461" s="11">
        <v>456</v>
      </c>
      <c r="B461" s="36" t="s">
        <v>1687</v>
      </c>
      <c r="C461" s="36" t="s">
        <v>1688</v>
      </c>
      <c r="D461" s="36">
        <v>2</v>
      </c>
      <c r="E461" s="33" t="s">
        <v>5193</v>
      </c>
      <c r="F461" s="37" t="s">
        <v>1693</v>
      </c>
      <c r="G461" s="36" t="s">
        <v>1580</v>
      </c>
      <c r="H461" s="36" t="s">
        <v>20</v>
      </c>
      <c r="I461" s="36" t="s">
        <v>15</v>
      </c>
      <c r="J461" s="38">
        <f>ROUND(52951884145.0777,-3)</f>
        <v>52951884000</v>
      </c>
      <c r="K461" s="38">
        <f>ROUND(35315767785.1814,-3)</f>
        <v>35315768000</v>
      </c>
      <c r="L461" s="38">
        <f>ROUND(18430826308.0829,-3)</f>
        <v>18430826000</v>
      </c>
      <c r="M461" s="23">
        <f t="shared" si="7"/>
        <v>106698478000</v>
      </c>
      <c r="N461" s="39"/>
      <c r="O461" s="36"/>
      <c r="P461" s="36" t="s">
        <v>12</v>
      </c>
    </row>
    <row r="462" spans="1:16" ht="18" customHeight="1" x14ac:dyDescent="0.15">
      <c r="A462" s="11">
        <v>457</v>
      </c>
      <c r="B462" s="36" t="s">
        <v>1687</v>
      </c>
      <c r="C462" s="36" t="s">
        <v>1696</v>
      </c>
      <c r="D462" s="36">
        <v>2</v>
      </c>
      <c r="E462" s="33" t="s">
        <v>5193</v>
      </c>
      <c r="F462" s="37" t="s">
        <v>1704</v>
      </c>
      <c r="G462" s="36" t="s">
        <v>1580</v>
      </c>
      <c r="H462" s="36" t="s">
        <v>19</v>
      </c>
      <c r="I462" s="36" t="s">
        <v>15</v>
      </c>
      <c r="J462" s="38">
        <v>134440000</v>
      </c>
      <c r="K462" s="38">
        <f>40000000+681800000</f>
        <v>721800000</v>
      </c>
      <c r="L462" s="38"/>
      <c r="M462" s="23">
        <f t="shared" si="7"/>
        <v>856240000</v>
      </c>
      <c r="N462" s="39"/>
      <c r="O462" s="36"/>
      <c r="P462" s="36"/>
    </row>
    <row r="463" spans="1:16" ht="18" customHeight="1" x14ac:dyDescent="0.15">
      <c r="A463" s="11">
        <v>458</v>
      </c>
      <c r="B463" s="36" t="s">
        <v>1687</v>
      </c>
      <c r="C463" s="36" t="s">
        <v>1696</v>
      </c>
      <c r="D463" s="36">
        <v>2</v>
      </c>
      <c r="E463" s="33" t="s">
        <v>5193</v>
      </c>
      <c r="F463" s="37" t="s">
        <v>1720</v>
      </c>
      <c r="G463" s="36" t="s">
        <v>11</v>
      </c>
      <c r="H463" s="36" t="s">
        <v>19</v>
      </c>
      <c r="I463" s="36" t="s">
        <v>9</v>
      </c>
      <c r="J463" s="38">
        <v>192660000</v>
      </c>
      <c r="K463" s="38">
        <v>335460000</v>
      </c>
      <c r="L463" s="38"/>
      <c r="M463" s="23">
        <f t="shared" si="7"/>
        <v>528120000</v>
      </c>
      <c r="N463" s="39"/>
      <c r="O463" s="36"/>
      <c r="P463" s="36"/>
    </row>
    <row r="464" spans="1:16" ht="18" customHeight="1" x14ac:dyDescent="0.15">
      <c r="A464" s="11">
        <v>459</v>
      </c>
      <c r="B464" s="11" t="s">
        <v>39</v>
      </c>
      <c r="C464" s="11" t="s">
        <v>56</v>
      </c>
      <c r="D464" s="11">
        <v>2</v>
      </c>
      <c r="E464" s="33" t="s">
        <v>5193</v>
      </c>
      <c r="F464" s="30" t="s">
        <v>57</v>
      </c>
      <c r="G464" s="11" t="s">
        <v>58</v>
      </c>
      <c r="H464" s="11" t="s">
        <v>43</v>
      </c>
      <c r="I464" s="11" t="s">
        <v>22</v>
      </c>
      <c r="J464" s="23">
        <v>2040000000</v>
      </c>
      <c r="K464" s="23">
        <v>1033000000</v>
      </c>
      <c r="L464" s="23"/>
      <c r="M464" s="23">
        <f t="shared" si="7"/>
        <v>3073000000</v>
      </c>
      <c r="N464" s="30"/>
      <c r="O464" s="11"/>
      <c r="P464" s="11"/>
    </row>
    <row r="465" spans="1:16" ht="18" customHeight="1" x14ac:dyDescent="0.15">
      <c r="A465" s="11">
        <v>460</v>
      </c>
      <c r="B465" s="11" t="s">
        <v>39</v>
      </c>
      <c r="C465" s="11" t="s">
        <v>78</v>
      </c>
      <c r="D465" s="11">
        <v>2</v>
      </c>
      <c r="E465" s="33" t="s">
        <v>5193</v>
      </c>
      <c r="F465" s="30" t="s">
        <v>81</v>
      </c>
      <c r="G465" s="11" t="s">
        <v>58</v>
      </c>
      <c r="H465" s="11" t="s">
        <v>43</v>
      </c>
      <c r="I465" s="11" t="s">
        <v>22</v>
      </c>
      <c r="J465" s="23">
        <v>270000000</v>
      </c>
      <c r="K465" s="23">
        <v>0</v>
      </c>
      <c r="L465" s="23">
        <v>0</v>
      </c>
      <c r="M465" s="23">
        <f t="shared" si="7"/>
        <v>270000000</v>
      </c>
      <c r="N465" s="30"/>
      <c r="O465" s="11"/>
      <c r="P465" s="11"/>
    </row>
    <row r="466" spans="1:16" ht="18" customHeight="1" x14ac:dyDescent="0.15">
      <c r="A466" s="11">
        <v>461</v>
      </c>
      <c r="B466" s="11" t="s">
        <v>39</v>
      </c>
      <c r="C466" s="11" t="s">
        <v>86</v>
      </c>
      <c r="D466" s="11">
        <v>2</v>
      </c>
      <c r="E466" s="33" t="s">
        <v>5193</v>
      </c>
      <c r="F466" s="30" t="s">
        <v>93</v>
      </c>
      <c r="G466" s="11" t="s">
        <v>73</v>
      </c>
      <c r="H466" s="11" t="s">
        <v>43</v>
      </c>
      <c r="I466" s="11" t="s">
        <v>22</v>
      </c>
      <c r="J466" s="23">
        <v>150000000</v>
      </c>
      <c r="K466" s="23">
        <v>50000000</v>
      </c>
      <c r="L466" s="23"/>
      <c r="M466" s="23">
        <f t="shared" si="7"/>
        <v>200000000</v>
      </c>
      <c r="N466" s="30"/>
      <c r="O466" s="11" t="s">
        <v>88</v>
      </c>
      <c r="P466" s="11"/>
    </row>
    <row r="467" spans="1:16" ht="18" customHeight="1" x14ac:dyDescent="0.15">
      <c r="A467" s="11">
        <v>462</v>
      </c>
      <c r="B467" s="11" t="s">
        <v>39</v>
      </c>
      <c r="C467" s="11" t="s">
        <v>94</v>
      </c>
      <c r="D467" s="11">
        <v>2</v>
      </c>
      <c r="E467" s="33" t="s">
        <v>5193</v>
      </c>
      <c r="F467" s="30" t="s">
        <v>98</v>
      </c>
      <c r="G467" s="11" t="s">
        <v>46</v>
      </c>
      <c r="H467" s="11" t="s">
        <v>43</v>
      </c>
      <c r="I467" s="11" t="s">
        <v>22</v>
      </c>
      <c r="J467" s="23">
        <v>10000000</v>
      </c>
      <c r="K467" s="23"/>
      <c r="L467" s="23"/>
      <c r="M467" s="23">
        <f t="shared" si="7"/>
        <v>10000000</v>
      </c>
      <c r="N467" s="30"/>
      <c r="O467" s="11" t="s">
        <v>44</v>
      </c>
      <c r="P467" s="11"/>
    </row>
    <row r="468" spans="1:16" ht="18" customHeight="1" x14ac:dyDescent="0.15">
      <c r="A468" s="11">
        <v>463</v>
      </c>
      <c r="B468" s="11" t="s">
        <v>39</v>
      </c>
      <c r="C468" s="11" t="s">
        <v>94</v>
      </c>
      <c r="D468" s="11">
        <v>2</v>
      </c>
      <c r="E468" s="33" t="s">
        <v>5193</v>
      </c>
      <c r="F468" s="30" t="s">
        <v>109</v>
      </c>
      <c r="G468" s="11" t="s">
        <v>66</v>
      </c>
      <c r="H468" s="11" t="s">
        <v>43</v>
      </c>
      <c r="I468" s="11" t="s">
        <v>22</v>
      </c>
      <c r="J468" s="23">
        <v>30000000</v>
      </c>
      <c r="K468" s="23">
        <v>40000000</v>
      </c>
      <c r="L468" s="23">
        <v>0</v>
      </c>
      <c r="M468" s="23">
        <f t="shared" si="7"/>
        <v>70000000</v>
      </c>
      <c r="N468" s="30"/>
      <c r="O468" s="11"/>
      <c r="P468" s="11"/>
    </row>
    <row r="469" spans="1:16" ht="18" customHeight="1" x14ac:dyDescent="0.15">
      <c r="A469" s="11">
        <v>464</v>
      </c>
      <c r="B469" s="11" t="s">
        <v>39</v>
      </c>
      <c r="C469" s="11" t="s">
        <v>94</v>
      </c>
      <c r="D469" s="11">
        <v>2</v>
      </c>
      <c r="E469" s="33" t="s">
        <v>5193</v>
      </c>
      <c r="F469" s="30" t="s">
        <v>110</v>
      </c>
      <c r="G469" s="11" t="s">
        <v>52</v>
      </c>
      <c r="H469" s="11" t="s">
        <v>43</v>
      </c>
      <c r="I469" s="11" t="s">
        <v>22</v>
      </c>
      <c r="J469" s="23">
        <v>95000000</v>
      </c>
      <c r="K469" s="23">
        <v>25000000</v>
      </c>
      <c r="L469" s="23">
        <v>0</v>
      </c>
      <c r="M469" s="23">
        <f t="shared" si="7"/>
        <v>120000000</v>
      </c>
      <c r="N469" s="30"/>
      <c r="O469" s="11"/>
      <c r="P469" s="11"/>
    </row>
    <row r="470" spans="1:16" ht="18" customHeight="1" x14ac:dyDescent="0.15">
      <c r="A470" s="11">
        <v>465</v>
      </c>
      <c r="B470" s="11" t="s">
        <v>39</v>
      </c>
      <c r="C470" s="11" t="s">
        <v>119</v>
      </c>
      <c r="D470" s="11">
        <v>2</v>
      </c>
      <c r="E470" s="33" t="s">
        <v>5193</v>
      </c>
      <c r="F470" s="30" t="s">
        <v>120</v>
      </c>
      <c r="G470" s="11" t="s">
        <v>114</v>
      </c>
      <c r="H470" s="11" t="s">
        <v>43</v>
      </c>
      <c r="I470" s="11" t="s">
        <v>22</v>
      </c>
      <c r="J470" s="23">
        <v>480000000</v>
      </c>
      <c r="K470" s="23">
        <v>160000000</v>
      </c>
      <c r="L470" s="23">
        <v>0</v>
      </c>
      <c r="M470" s="23">
        <f t="shared" si="7"/>
        <v>640000000</v>
      </c>
      <c r="N470" s="30"/>
      <c r="O470" s="11"/>
      <c r="P470" s="11" t="s">
        <v>48</v>
      </c>
    </row>
    <row r="471" spans="1:16" ht="18" customHeight="1" x14ac:dyDescent="0.15">
      <c r="A471" s="11">
        <v>466</v>
      </c>
      <c r="B471" s="11" t="s">
        <v>39</v>
      </c>
      <c r="C471" s="11" t="s">
        <v>126</v>
      </c>
      <c r="D471" s="11">
        <v>2</v>
      </c>
      <c r="E471" s="33" t="s">
        <v>5193</v>
      </c>
      <c r="F471" s="30" t="s">
        <v>139</v>
      </c>
      <c r="G471" s="11" t="s">
        <v>58</v>
      </c>
      <c r="H471" s="11" t="s">
        <v>43</v>
      </c>
      <c r="I471" s="11" t="s">
        <v>22</v>
      </c>
      <c r="J471" s="23">
        <v>500000000</v>
      </c>
      <c r="K471" s="23">
        <v>1900000000</v>
      </c>
      <c r="L471" s="23"/>
      <c r="M471" s="23">
        <f t="shared" si="7"/>
        <v>2400000000</v>
      </c>
      <c r="N471" s="30"/>
      <c r="O471" s="11"/>
      <c r="P471" s="11"/>
    </row>
    <row r="472" spans="1:16" ht="18" customHeight="1" x14ac:dyDescent="0.15">
      <c r="A472" s="11">
        <v>467</v>
      </c>
      <c r="B472" s="11" t="s">
        <v>39</v>
      </c>
      <c r="C472" s="11" t="s">
        <v>126</v>
      </c>
      <c r="D472" s="11">
        <v>2</v>
      </c>
      <c r="E472" s="33" t="s">
        <v>5193</v>
      </c>
      <c r="F472" s="30" t="s">
        <v>140</v>
      </c>
      <c r="G472" s="11" t="s">
        <v>58</v>
      </c>
      <c r="H472" s="11" t="s">
        <v>43</v>
      </c>
      <c r="I472" s="11" t="s">
        <v>22</v>
      </c>
      <c r="J472" s="23">
        <v>370000000</v>
      </c>
      <c r="K472" s="23">
        <v>10000000</v>
      </c>
      <c r="L472" s="23"/>
      <c r="M472" s="23">
        <f t="shared" si="7"/>
        <v>380000000</v>
      </c>
      <c r="N472" s="30"/>
      <c r="O472" s="11"/>
      <c r="P472" s="11"/>
    </row>
    <row r="473" spans="1:16" ht="18" customHeight="1" x14ac:dyDescent="0.15">
      <c r="A473" s="11">
        <v>468</v>
      </c>
      <c r="B473" s="11" t="s">
        <v>39</v>
      </c>
      <c r="C473" s="11" t="s">
        <v>126</v>
      </c>
      <c r="D473" s="11">
        <v>2</v>
      </c>
      <c r="E473" s="33" t="s">
        <v>5193</v>
      </c>
      <c r="F473" s="30" t="s">
        <v>141</v>
      </c>
      <c r="G473" s="11" t="s">
        <v>58</v>
      </c>
      <c r="H473" s="11" t="s">
        <v>43</v>
      </c>
      <c r="I473" s="11" t="s">
        <v>22</v>
      </c>
      <c r="J473" s="23">
        <v>130000000</v>
      </c>
      <c r="K473" s="23">
        <v>70000000</v>
      </c>
      <c r="L473" s="23"/>
      <c r="M473" s="23">
        <f t="shared" si="7"/>
        <v>200000000</v>
      </c>
      <c r="N473" s="30"/>
      <c r="O473" s="11"/>
      <c r="P473" s="11"/>
    </row>
    <row r="474" spans="1:16" ht="18" customHeight="1" x14ac:dyDescent="0.15">
      <c r="A474" s="11">
        <v>469</v>
      </c>
      <c r="B474" s="11" t="s">
        <v>39</v>
      </c>
      <c r="C474" s="11" t="s">
        <v>145</v>
      </c>
      <c r="D474" s="11">
        <v>2</v>
      </c>
      <c r="E474" s="33" t="s">
        <v>5193</v>
      </c>
      <c r="F474" s="30" t="s">
        <v>146</v>
      </c>
      <c r="G474" s="11" t="s">
        <v>114</v>
      </c>
      <c r="H474" s="11" t="s">
        <v>43</v>
      </c>
      <c r="I474" s="11" t="s">
        <v>22</v>
      </c>
      <c r="J474" s="23">
        <v>156000000</v>
      </c>
      <c r="K474" s="23">
        <v>133000000</v>
      </c>
      <c r="L474" s="23"/>
      <c r="M474" s="23">
        <f t="shared" si="7"/>
        <v>289000000</v>
      </c>
      <c r="N474" s="30"/>
      <c r="O474" s="11" t="s">
        <v>44</v>
      </c>
      <c r="P474" s="11"/>
    </row>
    <row r="475" spans="1:16" ht="18" customHeight="1" x14ac:dyDescent="0.15">
      <c r="A475" s="11">
        <v>470</v>
      </c>
      <c r="B475" s="11" t="s">
        <v>39</v>
      </c>
      <c r="C475" s="11" t="s">
        <v>147</v>
      </c>
      <c r="D475" s="11">
        <v>2</v>
      </c>
      <c r="E475" s="33" t="s">
        <v>5193</v>
      </c>
      <c r="F475" s="30" t="s">
        <v>148</v>
      </c>
      <c r="G475" s="11" t="s">
        <v>114</v>
      </c>
      <c r="H475" s="11" t="s">
        <v>43</v>
      </c>
      <c r="I475" s="11" t="s">
        <v>15</v>
      </c>
      <c r="J475" s="23">
        <v>27000000</v>
      </c>
      <c r="K475" s="23">
        <v>0</v>
      </c>
      <c r="L475" s="23"/>
      <c r="M475" s="23">
        <f t="shared" si="7"/>
        <v>27000000</v>
      </c>
      <c r="N475" s="30"/>
      <c r="O475" s="11"/>
      <c r="P475" s="11"/>
    </row>
    <row r="476" spans="1:16" ht="18" customHeight="1" x14ac:dyDescent="0.15">
      <c r="A476" s="11">
        <v>471</v>
      </c>
      <c r="B476" s="11" t="s">
        <v>39</v>
      </c>
      <c r="C476" s="11" t="s">
        <v>158</v>
      </c>
      <c r="D476" s="11">
        <v>2</v>
      </c>
      <c r="E476" s="33" t="s">
        <v>5193</v>
      </c>
      <c r="F476" s="30" t="s">
        <v>159</v>
      </c>
      <c r="G476" s="11" t="s">
        <v>114</v>
      </c>
      <c r="H476" s="11" t="s">
        <v>43</v>
      </c>
      <c r="I476" s="11" t="s">
        <v>22</v>
      </c>
      <c r="J476" s="23">
        <v>975092000</v>
      </c>
      <c r="K476" s="23">
        <v>473939000</v>
      </c>
      <c r="L476" s="23"/>
      <c r="M476" s="23">
        <f t="shared" si="7"/>
        <v>1449031000</v>
      </c>
      <c r="N476" s="30"/>
      <c r="O476" s="11"/>
      <c r="P476" s="11"/>
    </row>
    <row r="477" spans="1:16" ht="18" customHeight="1" x14ac:dyDescent="0.15">
      <c r="A477" s="11">
        <v>472</v>
      </c>
      <c r="B477" s="11" t="s">
        <v>39</v>
      </c>
      <c r="C477" s="11" t="s">
        <v>158</v>
      </c>
      <c r="D477" s="11">
        <v>2</v>
      </c>
      <c r="E477" s="33" t="s">
        <v>5193</v>
      </c>
      <c r="F477" s="30" t="s">
        <v>160</v>
      </c>
      <c r="G477" s="11" t="s">
        <v>114</v>
      </c>
      <c r="H477" s="11" t="s">
        <v>43</v>
      </c>
      <c r="I477" s="11" t="s">
        <v>22</v>
      </c>
      <c r="J477" s="23">
        <v>836338000</v>
      </c>
      <c r="K477" s="23">
        <v>503403000</v>
      </c>
      <c r="L477" s="23"/>
      <c r="M477" s="23">
        <f t="shared" si="7"/>
        <v>1339741000</v>
      </c>
      <c r="N477" s="30"/>
      <c r="O477" s="11"/>
      <c r="P477" s="11"/>
    </row>
    <row r="478" spans="1:16" ht="18" customHeight="1" x14ac:dyDescent="0.15">
      <c r="A478" s="11">
        <v>473</v>
      </c>
      <c r="B478" s="11" t="s">
        <v>39</v>
      </c>
      <c r="C478" s="11" t="s">
        <v>158</v>
      </c>
      <c r="D478" s="11">
        <v>2</v>
      </c>
      <c r="E478" s="33" t="s">
        <v>5193</v>
      </c>
      <c r="F478" s="30" t="s">
        <v>163</v>
      </c>
      <c r="G478" s="11" t="s">
        <v>114</v>
      </c>
      <c r="H478" s="11" t="s">
        <v>43</v>
      </c>
      <c r="I478" s="11" t="s">
        <v>22</v>
      </c>
      <c r="J478" s="23">
        <v>731445424</v>
      </c>
      <c r="K478" s="23">
        <v>607844210</v>
      </c>
      <c r="L478" s="23">
        <v>2286546</v>
      </c>
      <c r="M478" s="23">
        <f t="shared" si="7"/>
        <v>1341576180</v>
      </c>
      <c r="N478" s="30"/>
      <c r="O478" s="11"/>
      <c r="P478" s="11"/>
    </row>
    <row r="479" spans="1:16" ht="18" customHeight="1" x14ac:dyDescent="0.15">
      <c r="A479" s="11">
        <v>474</v>
      </c>
      <c r="B479" s="11" t="s">
        <v>292</v>
      </c>
      <c r="C479" s="11" t="s">
        <v>122</v>
      </c>
      <c r="D479" s="11">
        <v>2</v>
      </c>
      <c r="E479" s="33" t="s">
        <v>5193</v>
      </c>
      <c r="F479" s="30" t="s">
        <v>306</v>
      </c>
      <c r="G479" s="11" t="s">
        <v>73</v>
      </c>
      <c r="H479" s="11" t="s">
        <v>294</v>
      </c>
      <c r="I479" s="11" t="s">
        <v>22</v>
      </c>
      <c r="J479" s="23">
        <v>50000000</v>
      </c>
      <c r="K479" s="23">
        <v>0</v>
      </c>
      <c r="L479" s="23">
        <v>0</v>
      </c>
      <c r="M479" s="23">
        <f t="shared" si="7"/>
        <v>50000000</v>
      </c>
      <c r="N479" s="30"/>
      <c r="O479" s="11"/>
      <c r="P479" s="11"/>
    </row>
    <row r="480" spans="1:16" ht="18" customHeight="1" x14ac:dyDescent="0.15">
      <c r="A480" s="11">
        <v>475</v>
      </c>
      <c r="B480" s="11" t="s">
        <v>292</v>
      </c>
      <c r="C480" s="11" t="s">
        <v>40</v>
      </c>
      <c r="D480" s="11">
        <v>2</v>
      </c>
      <c r="E480" s="33" t="s">
        <v>5193</v>
      </c>
      <c r="F480" s="30" t="s">
        <v>322</v>
      </c>
      <c r="G480" s="11" t="s">
        <v>46</v>
      </c>
      <c r="H480" s="11" t="s">
        <v>294</v>
      </c>
      <c r="I480" s="11" t="s">
        <v>22</v>
      </c>
      <c r="J480" s="23">
        <v>39000000</v>
      </c>
      <c r="K480" s="23">
        <v>0</v>
      </c>
      <c r="L480" s="23">
        <v>0</v>
      </c>
      <c r="M480" s="23">
        <f t="shared" si="7"/>
        <v>39000000</v>
      </c>
      <c r="N480" s="30"/>
      <c r="O480" s="11" t="s">
        <v>44</v>
      </c>
      <c r="P480" s="11"/>
    </row>
    <row r="481" spans="1:16" ht="18" customHeight="1" x14ac:dyDescent="0.15">
      <c r="A481" s="11">
        <v>476</v>
      </c>
      <c r="B481" s="11" t="s">
        <v>292</v>
      </c>
      <c r="C481" s="11" t="s">
        <v>40</v>
      </c>
      <c r="D481" s="11">
        <v>2</v>
      </c>
      <c r="E481" s="33" t="s">
        <v>5193</v>
      </c>
      <c r="F481" s="30" t="s">
        <v>327</v>
      </c>
      <c r="G481" s="11" t="s">
        <v>46</v>
      </c>
      <c r="H481" s="11" t="s">
        <v>294</v>
      </c>
      <c r="I481" s="11" t="s">
        <v>22</v>
      </c>
      <c r="J481" s="23">
        <v>60000000</v>
      </c>
      <c r="K481" s="23">
        <v>0</v>
      </c>
      <c r="L481" s="23">
        <v>0</v>
      </c>
      <c r="M481" s="23">
        <f t="shared" si="7"/>
        <v>60000000</v>
      </c>
      <c r="N481" s="30"/>
      <c r="O481" s="11" t="s">
        <v>44</v>
      </c>
      <c r="P481" s="11"/>
    </row>
    <row r="482" spans="1:16" ht="18" customHeight="1" x14ac:dyDescent="0.15">
      <c r="A482" s="11">
        <v>477</v>
      </c>
      <c r="B482" s="11" t="s">
        <v>292</v>
      </c>
      <c r="C482" s="11" t="s">
        <v>328</v>
      </c>
      <c r="D482" s="11">
        <v>2</v>
      </c>
      <c r="E482" s="33" t="s">
        <v>5193</v>
      </c>
      <c r="F482" s="30" t="s">
        <v>330</v>
      </c>
      <c r="G482" s="11" t="s">
        <v>114</v>
      </c>
      <c r="H482" s="11" t="s">
        <v>294</v>
      </c>
      <c r="I482" s="11" t="s">
        <v>22</v>
      </c>
      <c r="J482" s="23">
        <v>200000000</v>
      </c>
      <c r="K482" s="23">
        <v>60000000</v>
      </c>
      <c r="L482" s="23">
        <v>0</v>
      </c>
      <c r="M482" s="23">
        <f t="shared" si="7"/>
        <v>260000000</v>
      </c>
      <c r="N482" s="30"/>
      <c r="O482" s="11"/>
      <c r="P482" s="11"/>
    </row>
    <row r="483" spans="1:16" ht="18" customHeight="1" x14ac:dyDescent="0.15">
      <c r="A483" s="11">
        <v>478</v>
      </c>
      <c r="B483" s="11" t="s">
        <v>292</v>
      </c>
      <c r="C483" s="11" t="s">
        <v>334</v>
      </c>
      <c r="D483" s="11">
        <v>2</v>
      </c>
      <c r="E483" s="33" t="s">
        <v>5193</v>
      </c>
      <c r="F483" s="30" t="s">
        <v>337</v>
      </c>
      <c r="G483" s="11" t="s">
        <v>58</v>
      </c>
      <c r="H483" s="11" t="s">
        <v>294</v>
      </c>
      <c r="I483" s="11" t="s">
        <v>16</v>
      </c>
      <c r="J483" s="23">
        <v>200000000</v>
      </c>
      <c r="K483" s="23"/>
      <c r="L483" s="23"/>
      <c r="M483" s="23">
        <f t="shared" si="7"/>
        <v>200000000</v>
      </c>
      <c r="N483" s="30" t="s">
        <v>136</v>
      </c>
      <c r="O483" s="11"/>
      <c r="P483" s="11"/>
    </row>
    <row r="484" spans="1:16" ht="18" customHeight="1" x14ac:dyDescent="0.15">
      <c r="A484" s="11">
        <v>479</v>
      </c>
      <c r="B484" s="11" t="s">
        <v>292</v>
      </c>
      <c r="C484" s="11" t="s">
        <v>342</v>
      </c>
      <c r="D484" s="11">
        <v>2</v>
      </c>
      <c r="E484" s="33" t="s">
        <v>5193</v>
      </c>
      <c r="F484" s="30" t="s">
        <v>347</v>
      </c>
      <c r="G484" s="11" t="s">
        <v>58</v>
      </c>
      <c r="H484" s="11" t="s">
        <v>294</v>
      </c>
      <c r="I484" s="11" t="s">
        <v>22</v>
      </c>
      <c r="J484" s="23">
        <v>65000000</v>
      </c>
      <c r="K484" s="23">
        <v>0</v>
      </c>
      <c r="L484" s="23">
        <v>0</v>
      </c>
      <c r="M484" s="23">
        <f t="shared" si="7"/>
        <v>65000000</v>
      </c>
      <c r="N484" s="30"/>
      <c r="O484" s="11"/>
      <c r="P484" s="11"/>
    </row>
    <row r="485" spans="1:16" ht="18" customHeight="1" x14ac:dyDescent="0.15">
      <c r="A485" s="11">
        <v>480</v>
      </c>
      <c r="B485" s="11" t="s">
        <v>292</v>
      </c>
      <c r="C485" s="11" t="s">
        <v>354</v>
      </c>
      <c r="D485" s="11">
        <v>2</v>
      </c>
      <c r="E485" s="33" t="s">
        <v>5193</v>
      </c>
      <c r="F485" s="30" t="s">
        <v>363</v>
      </c>
      <c r="G485" s="11" t="s">
        <v>114</v>
      </c>
      <c r="H485" s="11" t="s">
        <v>294</v>
      </c>
      <c r="I485" s="11" t="s">
        <v>22</v>
      </c>
      <c r="J485" s="23">
        <v>830466000</v>
      </c>
      <c r="K485" s="23">
        <v>430209000</v>
      </c>
      <c r="L485" s="23"/>
      <c r="M485" s="23">
        <f t="shared" si="7"/>
        <v>1260675000</v>
      </c>
      <c r="N485" s="30"/>
      <c r="O485" s="11"/>
      <c r="P485" s="11" t="s">
        <v>48</v>
      </c>
    </row>
    <row r="486" spans="1:16" ht="18" customHeight="1" x14ac:dyDescent="0.15">
      <c r="A486" s="11">
        <v>481</v>
      </c>
      <c r="B486" s="11" t="s">
        <v>292</v>
      </c>
      <c r="C486" s="11" t="s">
        <v>167</v>
      </c>
      <c r="D486" s="11">
        <v>2</v>
      </c>
      <c r="E486" s="33" t="s">
        <v>5193</v>
      </c>
      <c r="F486" s="30" t="s">
        <v>376</v>
      </c>
      <c r="G486" s="11" t="s">
        <v>114</v>
      </c>
      <c r="H486" s="11" t="s">
        <v>294</v>
      </c>
      <c r="I486" s="11" t="s">
        <v>22</v>
      </c>
      <c r="J486" s="23">
        <v>500000000</v>
      </c>
      <c r="K486" s="23">
        <v>0</v>
      </c>
      <c r="L486" s="23">
        <v>0</v>
      </c>
      <c r="M486" s="23">
        <f t="shared" si="7"/>
        <v>500000000</v>
      </c>
      <c r="N486" s="30"/>
      <c r="O486" s="11"/>
      <c r="P486" s="11"/>
    </row>
    <row r="487" spans="1:16" ht="18" customHeight="1" x14ac:dyDescent="0.15">
      <c r="A487" s="11">
        <v>482</v>
      </c>
      <c r="B487" s="11" t="s">
        <v>292</v>
      </c>
      <c r="C487" s="11" t="s">
        <v>167</v>
      </c>
      <c r="D487" s="11">
        <v>2</v>
      </c>
      <c r="E487" s="33" t="s">
        <v>5193</v>
      </c>
      <c r="F487" s="30" t="s">
        <v>377</v>
      </c>
      <c r="G487" s="11" t="s">
        <v>114</v>
      </c>
      <c r="H487" s="11" t="s">
        <v>294</v>
      </c>
      <c r="I487" s="11" t="s">
        <v>22</v>
      </c>
      <c r="J487" s="23">
        <v>500000000</v>
      </c>
      <c r="K487" s="23">
        <v>0</v>
      </c>
      <c r="L487" s="23">
        <v>0</v>
      </c>
      <c r="M487" s="23">
        <f t="shared" si="7"/>
        <v>500000000</v>
      </c>
      <c r="N487" s="30"/>
      <c r="O487" s="11"/>
      <c r="P487" s="11"/>
    </row>
    <row r="488" spans="1:16" ht="18" customHeight="1" x14ac:dyDescent="0.15">
      <c r="A488" s="11">
        <v>483</v>
      </c>
      <c r="B488" s="11" t="s">
        <v>292</v>
      </c>
      <c r="C488" s="11" t="s">
        <v>167</v>
      </c>
      <c r="D488" s="11">
        <v>2</v>
      </c>
      <c r="E488" s="33" t="s">
        <v>5193</v>
      </c>
      <c r="F488" s="30" t="s">
        <v>378</v>
      </c>
      <c r="G488" s="11" t="s">
        <v>114</v>
      </c>
      <c r="H488" s="11" t="s">
        <v>294</v>
      </c>
      <c r="I488" s="11" t="s">
        <v>22</v>
      </c>
      <c r="J488" s="23">
        <v>500000000</v>
      </c>
      <c r="K488" s="23">
        <v>0</v>
      </c>
      <c r="L488" s="23">
        <v>0</v>
      </c>
      <c r="M488" s="23">
        <f t="shared" si="7"/>
        <v>500000000</v>
      </c>
      <c r="N488" s="30"/>
      <c r="O488" s="11"/>
      <c r="P488" s="11"/>
    </row>
    <row r="489" spans="1:16" ht="18" customHeight="1" x14ac:dyDescent="0.15">
      <c r="A489" s="11">
        <v>484</v>
      </c>
      <c r="B489" s="11" t="s">
        <v>292</v>
      </c>
      <c r="C489" s="11" t="s">
        <v>167</v>
      </c>
      <c r="D489" s="11">
        <v>2</v>
      </c>
      <c r="E489" s="33" t="s">
        <v>5193</v>
      </c>
      <c r="F489" s="30" t="s">
        <v>379</v>
      </c>
      <c r="G489" s="11" t="s">
        <v>114</v>
      </c>
      <c r="H489" s="11" t="s">
        <v>294</v>
      </c>
      <c r="I489" s="11" t="s">
        <v>22</v>
      </c>
      <c r="J489" s="23">
        <v>500000000</v>
      </c>
      <c r="K489" s="23">
        <v>0</v>
      </c>
      <c r="L489" s="23">
        <v>0</v>
      </c>
      <c r="M489" s="23">
        <f t="shared" si="7"/>
        <v>500000000</v>
      </c>
      <c r="N489" s="30"/>
      <c r="O489" s="11"/>
      <c r="P489" s="11"/>
    </row>
    <row r="490" spans="1:16" ht="18" customHeight="1" x14ac:dyDescent="0.15">
      <c r="A490" s="11">
        <v>485</v>
      </c>
      <c r="B490" s="11" t="s">
        <v>292</v>
      </c>
      <c r="C490" s="11" t="s">
        <v>126</v>
      </c>
      <c r="D490" s="11">
        <v>2</v>
      </c>
      <c r="E490" s="33" t="s">
        <v>5193</v>
      </c>
      <c r="F490" s="30" t="s">
        <v>380</v>
      </c>
      <c r="G490" s="11" t="s">
        <v>58</v>
      </c>
      <c r="H490" s="11" t="s">
        <v>294</v>
      </c>
      <c r="I490" s="11" t="s">
        <v>22</v>
      </c>
      <c r="J490" s="23">
        <v>350000000</v>
      </c>
      <c r="K490" s="23">
        <v>0</v>
      </c>
      <c r="L490" s="23">
        <v>0</v>
      </c>
      <c r="M490" s="23">
        <f t="shared" si="7"/>
        <v>350000000</v>
      </c>
      <c r="N490" s="30"/>
      <c r="O490" s="11"/>
      <c r="P490" s="11"/>
    </row>
    <row r="491" spans="1:16" ht="18" customHeight="1" x14ac:dyDescent="0.15">
      <c r="A491" s="11">
        <v>486</v>
      </c>
      <c r="B491" s="11" t="s">
        <v>292</v>
      </c>
      <c r="C491" s="11" t="s">
        <v>126</v>
      </c>
      <c r="D491" s="11">
        <v>2</v>
      </c>
      <c r="E491" s="33" t="s">
        <v>5193</v>
      </c>
      <c r="F491" s="30" t="s">
        <v>381</v>
      </c>
      <c r="G491" s="11" t="s">
        <v>58</v>
      </c>
      <c r="H491" s="11" t="s">
        <v>294</v>
      </c>
      <c r="I491" s="11" t="s">
        <v>22</v>
      </c>
      <c r="J491" s="23">
        <v>350000000</v>
      </c>
      <c r="K491" s="23">
        <v>0</v>
      </c>
      <c r="L491" s="23">
        <v>0</v>
      </c>
      <c r="M491" s="23">
        <f t="shared" si="7"/>
        <v>350000000</v>
      </c>
      <c r="N491" s="30"/>
      <c r="O491" s="11"/>
      <c r="P491" s="11"/>
    </row>
    <row r="492" spans="1:16" ht="18" customHeight="1" x14ac:dyDescent="0.15">
      <c r="A492" s="11">
        <v>487</v>
      </c>
      <c r="B492" s="11" t="s">
        <v>292</v>
      </c>
      <c r="C492" s="11" t="s">
        <v>389</v>
      </c>
      <c r="D492" s="11">
        <v>2</v>
      </c>
      <c r="E492" s="33" t="s">
        <v>5193</v>
      </c>
      <c r="F492" s="30" t="s">
        <v>390</v>
      </c>
      <c r="G492" s="11" t="s">
        <v>114</v>
      </c>
      <c r="H492" s="11" t="s">
        <v>294</v>
      </c>
      <c r="I492" s="11" t="s">
        <v>22</v>
      </c>
      <c r="J492" s="23">
        <v>16000000</v>
      </c>
      <c r="K492" s="23">
        <v>0</v>
      </c>
      <c r="L492" s="23">
        <v>0</v>
      </c>
      <c r="M492" s="23">
        <f t="shared" si="7"/>
        <v>16000000</v>
      </c>
      <c r="N492" s="30"/>
      <c r="O492" s="11"/>
      <c r="P492" s="11"/>
    </row>
    <row r="493" spans="1:16" ht="18" customHeight="1" x14ac:dyDescent="0.15">
      <c r="A493" s="11">
        <v>488</v>
      </c>
      <c r="B493" s="11" t="s">
        <v>292</v>
      </c>
      <c r="C493" s="11" t="s">
        <v>402</v>
      </c>
      <c r="D493" s="11">
        <v>2</v>
      </c>
      <c r="E493" s="33" t="s">
        <v>5193</v>
      </c>
      <c r="F493" s="30" t="s">
        <v>404</v>
      </c>
      <c r="G493" s="11" t="s">
        <v>58</v>
      </c>
      <c r="H493" s="11" t="s">
        <v>294</v>
      </c>
      <c r="I493" s="11" t="s">
        <v>15</v>
      </c>
      <c r="J493" s="23">
        <v>1000000000</v>
      </c>
      <c r="K493" s="23">
        <v>200000000</v>
      </c>
      <c r="L493" s="23"/>
      <c r="M493" s="23">
        <f t="shared" si="7"/>
        <v>1200000000</v>
      </c>
      <c r="N493" s="30"/>
      <c r="O493" s="11"/>
      <c r="P493" s="11"/>
    </row>
    <row r="494" spans="1:16" ht="18" customHeight="1" x14ac:dyDescent="0.15">
      <c r="A494" s="11">
        <v>489</v>
      </c>
      <c r="B494" s="11" t="s">
        <v>292</v>
      </c>
      <c r="C494" s="11" t="s">
        <v>402</v>
      </c>
      <c r="D494" s="11">
        <v>2</v>
      </c>
      <c r="E494" s="33" t="s">
        <v>5193</v>
      </c>
      <c r="F494" s="30" t="s">
        <v>416</v>
      </c>
      <c r="G494" s="11" t="s">
        <v>58</v>
      </c>
      <c r="H494" s="11" t="s">
        <v>294</v>
      </c>
      <c r="I494" s="11" t="s">
        <v>16</v>
      </c>
      <c r="J494" s="23">
        <v>30000000</v>
      </c>
      <c r="K494" s="23">
        <v>30000000</v>
      </c>
      <c r="L494" s="23">
        <v>0</v>
      </c>
      <c r="M494" s="23">
        <f t="shared" si="7"/>
        <v>60000000</v>
      </c>
      <c r="N494" s="30" t="s">
        <v>136</v>
      </c>
      <c r="O494" s="11"/>
      <c r="P494" s="11"/>
    </row>
    <row r="495" spans="1:16" ht="18" customHeight="1" x14ac:dyDescent="0.15">
      <c r="A495" s="11">
        <v>490</v>
      </c>
      <c r="B495" s="11" t="s">
        <v>292</v>
      </c>
      <c r="C495" s="11" t="s">
        <v>402</v>
      </c>
      <c r="D495" s="11">
        <v>2</v>
      </c>
      <c r="E495" s="33" t="s">
        <v>5193</v>
      </c>
      <c r="F495" s="30" t="s">
        <v>429</v>
      </c>
      <c r="G495" s="11" t="s">
        <v>58</v>
      </c>
      <c r="H495" s="11" t="s">
        <v>294</v>
      </c>
      <c r="I495" s="11" t="s">
        <v>22</v>
      </c>
      <c r="J495" s="23">
        <v>153144000</v>
      </c>
      <c r="K495" s="23">
        <v>0</v>
      </c>
      <c r="L495" s="23">
        <v>0</v>
      </c>
      <c r="M495" s="23">
        <f t="shared" si="7"/>
        <v>153144000</v>
      </c>
      <c r="N495" s="30"/>
      <c r="O495" s="11"/>
      <c r="P495" s="11"/>
    </row>
    <row r="496" spans="1:16" ht="18" customHeight="1" x14ac:dyDescent="0.15">
      <c r="A496" s="11">
        <v>491</v>
      </c>
      <c r="B496" s="11" t="s">
        <v>292</v>
      </c>
      <c r="C496" s="11" t="s">
        <v>402</v>
      </c>
      <c r="D496" s="11">
        <v>2</v>
      </c>
      <c r="E496" s="33" t="s">
        <v>5193</v>
      </c>
      <c r="F496" s="30" t="s">
        <v>430</v>
      </c>
      <c r="G496" s="11" t="s">
        <v>58</v>
      </c>
      <c r="H496" s="11" t="s">
        <v>294</v>
      </c>
      <c r="I496" s="11" t="s">
        <v>22</v>
      </c>
      <c r="J496" s="23">
        <v>83192000</v>
      </c>
      <c r="K496" s="23">
        <v>471285723</v>
      </c>
      <c r="L496" s="23">
        <v>0</v>
      </c>
      <c r="M496" s="23">
        <f t="shared" si="7"/>
        <v>554477723</v>
      </c>
      <c r="N496" s="30"/>
      <c r="O496" s="11"/>
      <c r="P496" s="11"/>
    </row>
    <row r="497" spans="1:16" ht="18" customHeight="1" x14ac:dyDescent="0.15">
      <c r="A497" s="11">
        <v>492</v>
      </c>
      <c r="B497" s="11" t="s">
        <v>292</v>
      </c>
      <c r="C497" s="11" t="s">
        <v>402</v>
      </c>
      <c r="D497" s="11">
        <v>2</v>
      </c>
      <c r="E497" s="33" t="s">
        <v>5193</v>
      </c>
      <c r="F497" s="30" t="s">
        <v>431</v>
      </c>
      <c r="G497" s="11" t="s">
        <v>58</v>
      </c>
      <c r="H497" s="11" t="s">
        <v>294</v>
      </c>
      <c r="I497" s="11" t="s">
        <v>22</v>
      </c>
      <c r="J497" s="23">
        <v>80000000</v>
      </c>
      <c r="K497" s="23">
        <v>180000000</v>
      </c>
      <c r="L497" s="23">
        <v>0</v>
      </c>
      <c r="M497" s="23">
        <f t="shared" si="7"/>
        <v>260000000</v>
      </c>
      <c r="N497" s="30"/>
      <c r="O497" s="11"/>
      <c r="P497" s="11"/>
    </row>
    <row r="498" spans="1:16" ht="18" customHeight="1" x14ac:dyDescent="0.15">
      <c r="A498" s="11">
        <v>493</v>
      </c>
      <c r="B498" s="11" t="s">
        <v>292</v>
      </c>
      <c r="C498" s="11" t="s">
        <v>402</v>
      </c>
      <c r="D498" s="11">
        <v>2</v>
      </c>
      <c r="E498" s="33" t="s">
        <v>5193</v>
      </c>
      <c r="F498" s="30" t="s">
        <v>433</v>
      </c>
      <c r="G498" s="11" t="s">
        <v>58</v>
      </c>
      <c r="H498" s="11" t="s">
        <v>294</v>
      </c>
      <c r="I498" s="11" t="s">
        <v>22</v>
      </c>
      <c r="J498" s="23">
        <v>150000000</v>
      </c>
      <c r="K498" s="23">
        <v>550000000</v>
      </c>
      <c r="L498" s="23">
        <v>0</v>
      </c>
      <c r="M498" s="23">
        <f t="shared" si="7"/>
        <v>700000000</v>
      </c>
      <c r="N498" s="30"/>
      <c r="O498" s="11"/>
      <c r="P498" s="11"/>
    </row>
    <row r="499" spans="1:16" ht="18" customHeight="1" x14ac:dyDescent="0.15">
      <c r="A499" s="11">
        <v>494</v>
      </c>
      <c r="B499" s="11" t="s">
        <v>292</v>
      </c>
      <c r="C499" s="11" t="s">
        <v>402</v>
      </c>
      <c r="D499" s="11">
        <v>2</v>
      </c>
      <c r="E499" s="33" t="s">
        <v>5193</v>
      </c>
      <c r="F499" s="30" t="s">
        <v>434</v>
      </c>
      <c r="G499" s="11" t="s">
        <v>58</v>
      </c>
      <c r="H499" s="11" t="s">
        <v>294</v>
      </c>
      <c r="I499" s="11" t="s">
        <v>22</v>
      </c>
      <c r="J499" s="23">
        <v>100000000</v>
      </c>
      <c r="K499" s="23">
        <v>140000000</v>
      </c>
      <c r="L499" s="23">
        <v>0</v>
      </c>
      <c r="M499" s="23">
        <f t="shared" si="7"/>
        <v>240000000</v>
      </c>
      <c r="N499" s="30"/>
      <c r="O499" s="11"/>
      <c r="P499" s="11"/>
    </row>
    <row r="500" spans="1:16" ht="18" customHeight="1" x14ac:dyDescent="0.15">
      <c r="A500" s="11">
        <v>495</v>
      </c>
      <c r="B500" s="11" t="s">
        <v>292</v>
      </c>
      <c r="C500" s="11" t="s">
        <v>402</v>
      </c>
      <c r="D500" s="11">
        <v>2</v>
      </c>
      <c r="E500" s="33" t="s">
        <v>5193</v>
      </c>
      <c r="F500" s="30" t="s">
        <v>444</v>
      </c>
      <c r="G500" s="11" t="s">
        <v>58</v>
      </c>
      <c r="H500" s="11" t="s">
        <v>294</v>
      </c>
      <c r="I500" s="11" t="s">
        <v>22</v>
      </c>
      <c r="J500" s="23">
        <v>150000000</v>
      </c>
      <c r="K500" s="23">
        <v>715000000</v>
      </c>
      <c r="L500" s="23">
        <v>0</v>
      </c>
      <c r="M500" s="23">
        <f t="shared" si="7"/>
        <v>865000000</v>
      </c>
      <c r="N500" s="30"/>
      <c r="O500" s="11"/>
      <c r="P500" s="11"/>
    </row>
    <row r="501" spans="1:16" ht="18" customHeight="1" x14ac:dyDescent="0.15">
      <c r="A501" s="11">
        <v>496</v>
      </c>
      <c r="B501" s="11" t="s">
        <v>292</v>
      </c>
      <c r="C501" s="11" t="s">
        <v>447</v>
      </c>
      <c r="D501" s="11">
        <v>2</v>
      </c>
      <c r="E501" s="33" t="s">
        <v>5193</v>
      </c>
      <c r="F501" s="30" t="s">
        <v>448</v>
      </c>
      <c r="G501" s="11" t="s">
        <v>58</v>
      </c>
      <c r="H501" s="11" t="s">
        <v>294</v>
      </c>
      <c r="I501" s="11" t="s">
        <v>16</v>
      </c>
      <c r="J501" s="23">
        <v>9500000</v>
      </c>
      <c r="K501" s="23">
        <v>300000</v>
      </c>
      <c r="L501" s="23">
        <v>0</v>
      </c>
      <c r="M501" s="23">
        <f t="shared" si="7"/>
        <v>9800000</v>
      </c>
      <c r="N501" s="30" t="s">
        <v>125</v>
      </c>
      <c r="O501" s="11"/>
      <c r="P501" s="11"/>
    </row>
    <row r="502" spans="1:16" ht="18" customHeight="1" x14ac:dyDescent="0.15">
      <c r="A502" s="11">
        <v>497</v>
      </c>
      <c r="B502" s="11" t="s">
        <v>292</v>
      </c>
      <c r="C502" s="11" t="s">
        <v>447</v>
      </c>
      <c r="D502" s="11">
        <v>2</v>
      </c>
      <c r="E502" s="33" t="s">
        <v>5193</v>
      </c>
      <c r="F502" s="30" t="s">
        <v>457</v>
      </c>
      <c r="G502" s="11" t="s">
        <v>58</v>
      </c>
      <c r="H502" s="11" t="s">
        <v>294</v>
      </c>
      <c r="I502" s="11" t="s">
        <v>22</v>
      </c>
      <c r="J502" s="23">
        <v>65000000</v>
      </c>
      <c r="K502" s="23"/>
      <c r="L502" s="23"/>
      <c r="M502" s="23">
        <f t="shared" si="7"/>
        <v>65000000</v>
      </c>
      <c r="N502" s="30"/>
      <c r="O502" s="11"/>
      <c r="P502" s="11"/>
    </row>
    <row r="503" spans="1:16" ht="18" customHeight="1" x14ac:dyDescent="0.15">
      <c r="A503" s="11">
        <v>498</v>
      </c>
      <c r="B503" s="11" t="s">
        <v>292</v>
      </c>
      <c r="C503" s="11" t="s">
        <v>462</v>
      </c>
      <c r="D503" s="11">
        <v>2</v>
      </c>
      <c r="E503" s="33" t="s">
        <v>5193</v>
      </c>
      <c r="F503" s="30" t="s">
        <v>463</v>
      </c>
      <c r="G503" s="11" t="s">
        <v>114</v>
      </c>
      <c r="H503" s="11" t="s">
        <v>294</v>
      </c>
      <c r="I503" s="11" t="s">
        <v>22</v>
      </c>
      <c r="J503" s="23">
        <v>133000000</v>
      </c>
      <c r="K503" s="23">
        <v>100000000</v>
      </c>
      <c r="L503" s="23">
        <v>0</v>
      </c>
      <c r="M503" s="23">
        <f t="shared" si="7"/>
        <v>233000000</v>
      </c>
      <c r="N503" s="30"/>
      <c r="O503" s="11"/>
      <c r="P503" s="11"/>
    </row>
    <row r="504" spans="1:16" ht="18" customHeight="1" x14ac:dyDescent="0.15">
      <c r="A504" s="11">
        <v>499</v>
      </c>
      <c r="B504" s="11" t="s">
        <v>292</v>
      </c>
      <c r="C504" s="11" t="s">
        <v>462</v>
      </c>
      <c r="D504" s="11">
        <v>2</v>
      </c>
      <c r="E504" s="33" t="s">
        <v>5193</v>
      </c>
      <c r="F504" s="30" t="s">
        <v>465</v>
      </c>
      <c r="G504" s="11" t="s">
        <v>114</v>
      </c>
      <c r="H504" s="11" t="s">
        <v>294</v>
      </c>
      <c r="I504" s="11" t="s">
        <v>22</v>
      </c>
      <c r="J504" s="23">
        <v>30000000</v>
      </c>
      <c r="K504" s="23">
        <v>0</v>
      </c>
      <c r="L504" s="23">
        <v>0</v>
      </c>
      <c r="M504" s="23">
        <f t="shared" si="7"/>
        <v>30000000</v>
      </c>
      <c r="N504" s="30"/>
      <c r="O504" s="11"/>
      <c r="P504" s="11"/>
    </row>
    <row r="505" spans="1:16" ht="18" customHeight="1" x14ac:dyDescent="0.15">
      <c r="A505" s="11">
        <v>500</v>
      </c>
      <c r="B505" s="11" t="s">
        <v>292</v>
      </c>
      <c r="C505" s="11" t="s">
        <v>476</v>
      </c>
      <c r="D505" s="11">
        <v>2</v>
      </c>
      <c r="E505" s="33" t="s">
        <v>5193</v>
      </c>
      <c r="F505" s="30" t="s">
        <v>479</v>
      </c>
      <c r="G505" s="11" t="s">
        <v>114</v>
      </c>
      <c r="H505" s="11" t="s">
        <v>294</v>
      </c>
      <c r="I505" s="11" t="s">
        <v>22</v>
      </c>
      <c r="J505" s="23">
        <v>650000000</v>
      </c>
      <c r="K505" s="23"/>
      <c r="L505" s="23"/>
      <c r="M505" s="23">
        <f t="shared" si="7"/>
        <v>650000000</v>
      </c>
      <c r="N505" s="30"/>
      <c r="O505" s="11"/>
      <c r="P505" s="11"/>
    </row>
    <row r="506" spans="1:16" ht="18" customHeight="1" x14ac:dyDescent="0.15">
      <c r="A506" s="11">
        <v>501</v>
      </c>
      <c r="B506" s="11" t="s">
        <v>292</v>
      </c>
      <c r="C506" s="11" t="s">
        <v>481</v>
      </c>
      <c r="D506" s="11">
        <v>2</v>
      </c>
      <c r="E506" s="33" t="s">
        <v>5193</v>
      </c>
      <c r="F506" s="30" t="s">
        <v>483</v>
      </c>
      <c r="G506" s="11" t="s">
        <v>114</v>
      </c>
      <c r="H506" s="11" t="s">
        <v>294</v>
      </c>
      <c r="I506" s="11" t="s">
        <v>22</v>
      </c>
      <c r="J506" s="23">
        <v>354014141</v>
      </c>
      <c r="K506" s="23">
        <v>133673565</v>
      </c>
      <c r="L506" s="23"/>
      <c r="M506" s="23">
        <f t="shared" si="7"/>
        <v>487687706</v>
      </c>
      <c r="N506" s="30" t="s">
        <v>459</v>
      </c>
      <c r="O506" s="11" t="s">
        <v>459</v>
      </c>
      <c r="P506" s="11" t="s">
        <v>48</v>
      </c>
    </row>
    <row r="507" spans="1:16" ht="18" customHeight="1" x14ac:dyDescent="0.15">
      <c r="A507" s="11">
        <v>502</v>
      </c>
      <c r="B507" s="11" t="s">
        <v>292</v>
      </c>
      <c r="C507" s="11" t="s">
        <v>486</v>
      </c>
      <c r="D507" s="11">
        <v>2</v>
      </c>
      <c r="E507" s="33" t="s">
        <v>5193</v>
      </c>
      <c r="F507" s="30" t="s">
        <v>488</v>
      </c>
      <c r="G507" s="11" t="s">
        <v>114</v>
      </c>
      <c r="H507" s="11" t="s">
        <v>294</v>
      </c>
      <c r="I507" s="11" t="s">
        <v>22</v>
      </c>
      <c r="J507" s="23">
        <v>468321610</v>
      </c>
      <c r="K507" s="23">
        <v>516818718</v>
      </c>
      <c r="L507" s="23">
        <v>0</v>
      </c>
      <c r="M507" s="23">
        <f t="shared" si="7"/>
        <v>985140328</v>
      </c>
      <c r="N507" s="30"/>
      <c r="O507" s="11"/>
      <c r="P507" s="11"/>
    </row>
    <row r="508" spans="1:16" ht="18" customHeight="1" x14ac:dyDescent="0.15">
      <c r="A508" s="11">
        <v>503</v>
      </c>
      <c r="B508" s="11" t="s">
        <v>292</v>
      </c>
      <c r="C508" s="11" t="s">
        <v>486</v>
      </c>
      <c r="D508" s="11">
        <v>2</v>
      </c>
      <c r="E508" s="33" t="s">
        <v>5193</v>
      </c>
      <c r="F508" s="30" t="s">
        <v>489</v>
      </c>
      <c r="G508" s="11" t="s">
        <v>114</v>
      </c>
      <c r="H508" s="11" t="s">
        <v>294</v>
      </c>
      <c r="I508" s="11" t="s">
        <v>22</v>
      </c>
      <c r="J508" s="23">
        <v>1466473176</v>
      </c>
      <c r="K508" s="23">
        <v>1214968240</v>
      </c>
      <c r="L508" s="23">
        <v>6696802</v>
      </c>
      <c r="M508" s="23">
        <f t="shared" si="7"/>
        <v>2688138218</v>
      </c>
      <c r="N508" s="30"/>
      <c r="O508" s="11"/>
      <c r="P508" s="11" t="s">
        <v>48</v>
      </c>
    </row>
    <row r="509" spans="1:16" ht="18" customHeight="1" x14ac:dyDescent="0.15">
      <c r="A509" s="11">
        <v>504</v>
      </c>
      <c r="B509" s="11" t="s">
        <v>292</v>
      </c>
      <c r="C509" s="11" t="s">
        <v>497</v>
      </c>
      <c r="D509" s="11">
        <v>2</v>
      </c>
      <c r="E509" s="33" t="s">
        <v>5193</v>
      </c>
      <c r="F509" s="30" t="s">
        <v>501</v>
      </c>
      <c r="G509" s="11" t="s">
        <v>114</v>
      </c>
      <c r="H509" s="11" t="s">
        <v>294</v>
      </c>
      <c r="I509" s="11" t="s">
        <v>22</v>
      </c>
      <c r="J509" s="23">
        <v>58024434</v>
      </c>
      <c r="K509" s="23">
        <v>0</v>
      </c>
      <c r="L509" s="23">
        <v>0</v>
      </c>
      <c r="M509" s="23">
        <f t="shared" si="7"/>
        <v>58024434</v>
      </c>
      <c r="N509" s="30"/>
      <c r="O509" s="11"/>
      <c r="P509" s="11" t="s">
        <v>48</v>
      </c>
    </row>
    <row r="510" spans="1:16" ht="18" customHeight="1" x14ac:dyDescent="0.15">
      <c r="A510" s="11">
        <v>505</v>
      </c>
      <c r="B510" s="11" t="s">
        <v>292</v>
      </c>
      <c r="C510" s="11" t="s">
        <v>503</v>
      </c>
      <c r="D510" s="11">
        <v>2</v>
      </c>
      <c r="E510" s="33" t="s">
        <v>5193</v>
      </c>
      <c r="F510" s="30" t="s">
        <v>505</v>
      </c>
      <c r="G510" s="11" t="s">
        <v>114</v>
      </c>
      <c r="H510" s="11" t="s">
        <v>294</v>
      </c>
      <c r="I510" s="11" t="s">
        <v>22</v>
      </c>
      <c r="J510" s="23">
        <v>180000000</v>
      </c>
      <c r="K510" s="23">
        <v>50000000</v>
      </c>
      <c r="L510" s="23">
        <v>50000000</v>
      </c>
      <c r="M510" s="23">
        <f t="shared" si="7"/>
        <v>280000000</v>
      </c>
      <c r="N510" s="30"/>
      <c r="O510" s="11"/>
      <c r="P510" s="11" t="s">
        <v>48</v>
      </c>
    </row>
    <row r="511" spans="1:16" ht="18" customHeight="1" x14ac:dyDescent="0.15">
      <c r="A511" s="11">
        <v>506</v>
      </c>
      <c r="B511" s="11" t="s">
        <v>292</v>
      </c>
      <c r="C511" s="11" t="s">
        <v>558</v>
      </c>
      <c r="D511" s="11">
        <v>2</v>
      </c>
      <c r="E511" s="33" t="s">
        <v>5193</v>
      </c>
      <c r="F511" s="30" t="s">
        <v>559</v>
      </c>
      <c r="G511" s="11" t="s">
        <v>114</v>
      </c>
      <c r="H511" s="11" t="s">
        <v>294</v>
      </c>
      <c r="I511" s="11" t="s">
        <v>22</v>
      </c>
      <c r="J511" s="23">
        <v>35000000</v>
      </c>
      <c r="K511" s="23">
        <v>0</v>
      </c>
      <c r="L511" s="23">
        <v>0</v>
      </c>
      <c r="M511" s="23">
        <f t="shared" si="7"/>
        <v>35000000</v>
      </c>
      <c r="N511" s="30"/>
      <c r="O511" s="11"/>
      <c r="P511" s="11"/>
    </row>
    <row r="512" spans="1:16" ht="18" customHeight="1" x14ac:dyDescent="0.15">
      <c r="A512" s="11">
        <v>507</v>
      </c>
      <c r="B512" s="11" t="s">
        <v>292</v>
      </c>
      <c r="C512" s="11" t="s">
        <v>558</v>
      </c>
      <c r="D512" s="11">
        <v>2</v>
      </c>
      <c r="E512" s="33" t="s">
        <v>5193</v>
      </c>
      <c r="F512" s="30" t="s">
        <v>560</v>
      </c>
      <c r="G512" s="11" t="s">
        <v>114</v>
      </c>
      <c r="H512" s="11" t="s">
        <v>294</v>
      </c>
      <c r="I512" s="11" t="s">
        <v>22</v>
      </c>
      <c r="J512" s="23">
        <v>370000000</v>
      </c>
      <c r="K512" s="23">
        <v>600000000</v>
      </c>
      <c r="L512" s="23">
        <v>0</v>
      </c>
      <c r="M512" s="23">
        <f t="shared" si="7"/>
        <v>970000000</v>
      </c>
      <c r="N512" s="30"/>
      <c r="O512" s="11"/>
      <c r="P512" s="11"/>
    </row>
    <row r="513" spans="1:16" ht="18" customHeight="1" x14ac:dyDescent="0.15">
      <c r="A513" s="11">
        <v>508</v>
      </c>
      <c r="B513" s="11" t="s">
        <v>292</v>
      </c>
      <c r="C513" s="11" t="s">
        <v>558</v>
      </c>
      <c r="D513" s="11">
        <v>2</v>
      </c>
      <c r="E513" s="33" t="s">
        <v>5193</v>
      </c>
      <c r="F513" s="30" t="s">
        <v>561</v>
      </c>
      <c r="G513" s="11" t="s">
        <v>114</v>
      </c>
      <c r="H513" s="11" t="s">
        <v>294</v>
      </c>
      <c r="I513" s="11" t="s">
        <v>22</v>
      </c>
      <c r="J513" s="23">
        <v>665000000</v>
      </c>
      <c r="K513" s="23">
        <v>297000000</v>
      </c>
      <c r="L513" s="23">
        <v>0</v>
      </c>
      <c r="M513" s="23">
        <f t="shared" si="7"/>
        <v>962000000</v>
      </c>
      <c r="N513" s="30"/>
      <c r="O513" s="11"/>
      <c r="P513" s="11"/>
    </row>
    <row r="514" spans="1:16" ht="18" customHeight="1" x14ac:dyDescent="0.15">
      <c r="A514" s="11">
        <v>509</v>
      </c>
      <c r="B514" s="11" t="s">
        <v>292</v>
      </c>
      <c r="C514" s="11" t="s">
        <v>558</v>
      </c>
      <c r="D514" s="11">
        <v>2</v>
      </c>
      <c r="E514" s="33" t="s">
        <v>5193</v>
      </c>
      <c r="F514" s="30" t="s">
        <v>562</v>
      </c>
      <c r="G514" s="11" t="s">
        <v>114</v>
      </c>
      <c r="H514" s="11" t="s">
        <v>294</v>
      </c>
      <c r="I514" s="11" t="s">
        <v>22</v>
      </c>
      <c r="J514" s="23">
        <v>700000000</v>
      </c>
      <c r="K514" s="23">
        <v>900000000</v>
      </c>
      <c r="L514" s="23">
        <v>0</v>
      </c>
      <c r="M514" s="23">
        <f t="shared" si="7"/>
        <v>1600000000</v>
      </c>
      <c r="N514" s="30"/>
      <c r="O514" s="11"/>
      <c r="P514" s="11"/>
    </row>
    <row r="515" spans="1:16" ht="18" customHeight="1" x14ac:dyDescent="0.15">
      <c r="A515" s="11">
        <v>510</v>
      </c>
      <c r="B515" s="11" t="s">
        <v>292</v>
      </c>
      <c r="C515" s="11" t="s">
        <v>558</v>
      </c>
      <c r="D515" s="11">
        <v>2</v>
      </c>
      <c r="E515" s="33" t="s">
        <v>5193</v>
      </c>
      <c r="F515" s="30" t="s">
        <v>563</v>
      </c>
      <c r="G515" s="11" t="s">
        <v>114</v>
      </c>
      <c r="H515" s="11" t="s">
        <v>294</v>
      </c>
      <c r="I515" s="11" t="s">
        <v>22</v>
      </c>
      <c r="J515" s="23">
        <v>580000000</v>
      </c>
      <c r="K515" s="23">
        <v>300000000</v>
      </c>
      <c r="L515" s="23">
        <v>0</v>
      </c>
      <c r="M515" s="23">
        <f t="shared" si="7"/>
        <v>880000000</v>
      </c>
      <c r="N515" s="30"/>
      <c r="O515" s="11"/>
      <c r="P515" s="11"/>
    </row>
    <row r="516" spans="1:16" ht="18" customHeight="1" x14ac:dyDescent="0.15">
      <c r="A516" s="11">
        <v>511</v>
      </c>
      <c r="B516" s="11" t="s">
        <v>696</v>
      </c>
      <c r="C516" s="11" t="s">
        <v>158</v>
      </c>
      <c r="D516" s="11">
        <v>2</v>
      </c>
      <c r="E516" s="33" t="s">
        <v>5193</v>
      </c>
      <c r="F516" s="30" t="s">
        <v>719</v>
      </c>
      <c r="G516" s="11" t="s">
        <v>532</v>
      </c>
      <c r="H516" s="11" t="s">
        <v>294</v>
      </c>
      <c r="I516" s="11" t="s">
        <v>22</v>
      </c>
      <c r="J516" s="23">
        <v>369775000</v>
      </c>
      <c r="K516" s="23"/>
      <c r="L516" s="23"/>
      <c r="M516" s="23">
        <f t="shared" si="7"/>
        <v>369775000</v>
      </c>
      <c r="N516" s="30"/>
      <c r="O516" s="11" t="s">
        <v>88</v>
      </c>
      <c r="P516" s="11" t="s">
        <v>48</v>
      </c>
    </row>
    <row r="517" spans="1:16" ht="18" customHeight="1" x14ac:dyDescent="0.15">
      <c r="A517" s="11">
        <v>512</v>
      </c>
      <c r="B517" s="11" t="s">
        <v>696</v>
      </c>
      <c r="C517" s="11" t="s">
        <v>158</v>
      </c>
      <c r="D517" s="11">
        <v>2</v>
      </c>
      <c r="E517" s="33" t="s">
        <v>5193</v>
      </c>
      <c r="F517" s="30" t="s">
        <v>720</v>
      </c>
      <c r="G517" s="11" t="s">
        <v>114</v>
      </c>
      <c r="H517" s="11" t="s">
        <v>294</v>
      </c>
      <c r="I517" s="11" t="s">
        <v>22</v>
      </c>
      <c r="J517" s="23">
        <v>804525000</v>
      </c>
      <c r="K517" s="23">
        <v>360711000</v>
      </c>
      <c r="L517" s="23"/>
      <c r="M517" s="23">
        <f t="shared" si="7"/>
        <v>1165236000</v>
      </c>
      <c r="N517" s="30"/>
      <c r="O517" s="11"/>
      <c r="P517" s="11" t="s">
        <v>48</v>
      </c>
    </row>
    <row r="518" spans="1:16" ht="18" customHeight="1" x14ac:dyDescent="0.15">
      <c r="A518" s="11">
        <v>513</v>
      </c>
      <c r="B518" s="11" t="s">
        <v>696</v>
      </c>
      <c r="C518" s="11" t="s">
        <v>158</v>
      </c>
      <c r="D518" s="11">
        <v>2</v>
      </c>
      <c r="E518" s="33" t="s">
        <v>5193</v>
      </c>
      <c r="F518" s="30" t="s">
        <v>721</v>
      </c>
      <c r="G518" s="11" t="s">
        <v>114</v>
      </c>
      <c r="H518" s="11" t="s">
        <v>294</v>
      </c>
      <c r="I518" s="11" t="s">
        <v>22</v>
      </c>
      <c r="J518" s="23">
        <v>32771000</v>
      </c>
      <c r="K518" s="23">
        <v>2647000</v>
      </c>
      <c r="L518" s="23"/>
      <c r="M518" s="23">
        <f t="shared" ref="M518:M581" si="8">J518+K518+L518</f>
        <v>35418000</v>
      </c>
      <c r="N518" s="30"/>
      <c r="O518" s="11"/>
      <c r="P518" s="11" t="s">
        <v>48</v>
      </c>
    </row>
    <row r="519" spans="1:16" ht="18" customHeight="1" x14ac:dyDescent="0.15">
      <c r="A519" s="11">
        <v>514</v>
      </c>
      <c r="B519" s="11" t="s">
        <v>696</v>
      </c>
      <c r="C519" s="11" t="s">
        <v>67</v>
      </c>
      <c r="D519" s="11">
        <v>2</v>
      </c>
      <c r="E519" s="33" t="s">
        <v>5193</v>
      </c>
      <c r="F519" s="30" t="s">
        <v>748</v>
      </c>
      <c r="G519" s="11" t="s">
        <v>58</v>
      </c>
      <c r="H519" s="11" t="s">
        <v>294</v>
      </c>
      <c r="I519" s="11" t="s">
        <v>15</v>
      </c>
      <c r="J519" s="23">
        <v>564000000</v>
      </c>
      <c r="K519" s="23">
        <v>636000000</v>
      </c>
      <c r="L519" s="23">
        <v>0</v>
      </c>
      <c r="M519" s="23">
        <f t="shared" si="8"/>
        <v>1200000000</v>
      </c>
      <c r="N519" s="30"/>
      <c r="O519" s="11" t="s">
        <v>88</v>
      </c>
      <c r="P519" s="11"/>
    </row>
    <row r="520" spans="1:16" ht="18" customHeight="1" x14ac:dyDescent="0.15">
      <c r="A520" s="11">
        <v>515</v>
      </c>
      <c r="B520" s="11" t="s">
        <v>696</v>
      </c>
      <c r="C520" s="11" t="s">
        <v>71</v>
      </c>
      <c r="D520" s="11">
        <v>2</v>
      </c>
      <c r="E520" s="33" t="s">
        <v>5193</v>
      </c>
      <c r="F520" s="30" t="s">
        <v>774</v>
      </c>
      <c r="G520" s="11" t="s">
        <v>73</v>
      </c>
      <c r="H520" s="11" t="s">
        <v>294</v>
      </c>
      <c r="I520" s="11" t="s">
        <v>15</v>
      </c>
      <c r="J520" s="23">
        <v>150000000</v>
      </c>
      <c r="K520" s="23">
        <v>0</v>
      </c>
      <c r="L520" s="23">
        <v>0</v>
      </c>
      <c r="M520" s="23">
        <f t="shared" si="8"/>
        <v>150000000</v>
      </c>
      <c r="N520" s="30"/>
      <c r="O520" s="11"/>
      <c r="P520" s="11"/>
    </row>
    <row r="521" spans="1:16" ht="18" customHeight="1" x14ac:dyDescent="0.15">
      <c r="A521" s="11">
        <v>516</v>
      </c>
      <c r="B521" s="11" t="s">
        <v>696</v>
      </c>
      <c r="C521" s="11" t="s">
        <v>71</v>
      </c>
      <c r="D521" s="11">
        <v>2</v>
      </c>
      <c r="E521" s="33" t="s">
        <v>5193</v>
      </c>
      <c r="F521" s="30" t="s">
        <v>775</v>
      </c>
      <c r="G521" s="11" t="s">
        <v>73</v>
      </c>
      <c r="H521" s="11" t="s">
        <v>294</v>
      </c>
      <c r="I521" s="11" t="s">
        <v>16</v>
      </c>
      <c r="J521" s="23">
        <v>300000000</v>
      </c>
      <c r="K521" s="23">
        <v>168000000</v>
      </c>
      <c r="L521" s="23">
        <v>0</v>
      </c>
      <c r="M521" s="23">
        <f t="shared" si="8"/>
        <v>468000000</v>
      </c>
      <c r="N521" s="30" t="s">
        <v>136</v>
      </c>
      <c r="O521" s="11"/>
      <c r="P521" s="11"/>
    </row>
    <row r="522" spans="1:16" ht="18" customHeight="1" x14ac:dyDescent="0.15">
      <c r="A522" s="11">
        <v>517</v>
      </c>
      <c r="B522" s="11" t="s">
        <v>696</v>
      </c>
      <c r="C522" s="11" t="s">
        <v>94</v>
      </c>
      <c r="D522" s="11">
        <v>2</v>
      </c>
      <c r="E522" s="33" t="s">
        <v>5193</v>
      </c>
      <c r="F522" s="30" t="s">
        <v>791</v>
      </c>
      <c r="G522" s="11" t="s">
        <v>46</v>
      </c>
      <c r="H522" s="11" t="s">
        <v>294</v>
      </c>
      <c r="I522" s="11" t="s">
        <v>22</v>
      </c>
      <c r="J522" s="23">
        <v>575000000</v>
      </c>
      <c r="K522" s="23">
        <v>0</v>
      </c>
      <c r="L522" s="23">
        <v>880000</v>
      </c>
      <c r="M522" s="23">
        <f t="shared" si="8"/>
        <v>575880000</v>
      </c>
      <c r="N522" s="30"/>
      <c r="O522" s="11" t="s">
        <v>44</v>
      </c>
      <c r="P522" s="11"/>
    </row>
    <row r="523" spans="1:16" ht="18" customHeight="1" x14ac:dyDescent="0.15">
      <c r="A523" s="11">
        <v>518</v>
      </c>
      <c r="B523" s="11" t="s">
        <v>696</v>
      </c>
      <c r="C523" s="11" t="s">
        <v>797</v>
      </c>
      <c r="D523" s="11">
        <v>2</v>
      </c>
      <c r="E523" s="33" t="s">
        <v>5193</v>
      </c>
      <c r="F523" s="30" t="s">
        <v>803</v>
      </c>
      <c r="G523" s="11" t="s">
        <v>114</v>
      </c>
      <c r="H523" s="11" t="s">
        <v>294</v>
      </c>
      <c r="I523" s="11" t="s">
        <v>22</v>
      </c>
      <c r="J523" s="23">
        <v>35183138</v>
      </c>
      <c r="K523" s="23"/>
      <c r="L523" s="23"/>
      <c r="M523" s="23">
        <f t="shared" si="8"/>
        <v>35183138</v>
      </c>
      <c r="N523" s="30"/>
      <c r="O523" s="11"/>
      <c r="P523" s="11"/>
    </row>
    <row r="524" spans="1:16" ht="18" customHeight="1" x14ac:dyDescent="0.15">
      <c r="A524" s="11">
        <v>519</v>
      </c>
      <c r="B524" s="11" t="s">
        <v>696</v>
      </c>
      <c r="C524" s="11" t="s">
        <v>797</v>
      </c>
      <c r="D524" s="11">
        <v>2</v>
      </c>
      <c r="E524" s="33" t="s">
        <v>5193</v>
      </c>
      <c r="F524" s="30" t="s">
        <v>804</v>
      </c>
      <c r="G524" s="11" t="s">
        <v>114</v>
      </c>
      <c r="H524" s="11" t="s">
        <v>294</v>
      </c>
      <c r="I524" s="11" t="s">
        <v>22</v>
      </c>
      <c r="J524" s="23">
        <v>130048333</v>
      </c>
      <c r="K524" s="23">
        <v>40058535</v>
      </c>
      <c r="L524" s="23"/>
      <c r="M524" s="23">
        <f t="shared" si="8"/>
        <v>170106868</v>
      </c>
      <c r="N524" s="30"/>
      <c r="O524" s="11"/>
      <c r="P524" s="11"/>
    </row>
    <row r="525" spans="1:16" ht="18" customHeight="1" x14ac:dyDescent="0.15">
      <c r="A525" s="11">
        <v>520</v>
      </c>
      <c r="B525" s="11" t="s">
        <v>696</v>
      </c>
      <c r="C525" s="11" t="s">
        <v>797</v>
      </c>
      <c r="D525" s="11">
        <v>2</v>
      </c>
      <c r="E525" s="33" t="s">
        <v>5193</v>
      </c>
      <c r="F525" s="30" t="s">
        <v>805</v>
      </c>
      <c r="G525" s="11" t="s">
        <v>114</v>
      </c>
      <c r="H525" s="11" t="s">
        <v>294</v>
      </c>
      <c r="I525" s="11" t="s">
        <v>22</v>
      </c>
      <c r="J525" s="23">
        <v>154049743</v>
      </c>
      <c r="K525" s="23">
        <v>49382383</v>
      </c>
      <c r="L525" s="23"/>
      <c r="M525" s="23">
        <f t="shared" si="8"/>
        <v>203432126</v>
      </c>
      <c r="N525" s="30"/>
      <c r="O525" s="11"/>
      <c r="P525" s="11"/>
    </row>
    <row r="526" spans="1:16" ht="18" customHeight="1" x14ac:dyDescent="0.15">
      <c r="A526" s="11">
        <v>521</v>
      </c>
      <c r="B526" s="11" t="s">
        <v>696</v>
      </c>
      <c r="C526" s="11" t="s">
        <v>797</v>
      </c>
      <c r="D526" s="11">
        <v>2</v>
      </c>
      <c r="E526" s="33" t="s">
        <v>5193</v>
      </c>
      <c r="F526" s="30" t="s">
        <v>806</v>
      </c>
      <c r="G526" s="11" t="s">
        <v>114</v>
      </c>
      <c r="H526" s="11" t="s">
        <v>294</v>
      </c>
      <c r="I526" s="11" t="s">
        <v>22</v>
      </c>
      <c r="J526" s="23">
        <v>80000000</v>
      </c>
      <c r="K526" s="23"/>
      <c r="L526" s="23"/>
      <c r="M526" s="23">
        <f t="shared" si="8"/>
        <v>80000000</v>
      </c>
      <c r="N526" s="30"/>
      <c r="O526" s="11"/>
      <c r="P526" s="11"/>
    </row>
    <row r="527" spans="1:16" ht="18" customHeight="1" x14ac:dyDescent="0.15">
      <c r="A527" s="11">
        <v>522</v>
      </c>
      <c r="B527" s="11" t="s">
        <v>696</v>
      </c>
      <c r="C527" s="11" t="s">
        <v>824</v>
      </c>
      <c r="D527" s="11">
        <v>2</v>
      </c>
      <c r="E527" s="33" t="s">
        <v>5193</v>
      </c>
      <c r="F527" s="30" t="s">
        <v>826</v>
      </c>
      <c r="G527" s="11" t="s">
        <v>114</v>
      </c>
      <c r="H527" s="11" t="s">
        <v>294</v>
      </c>
      <c r="I527" s="11" t="s">
        <v>22</v>
      </c>
      <c r="J527" s="23">
        <v>142568000</v>
      </c>
      <c r="K527" s="23"/>
      <c r="L527" s="23"/>
      <c r="M527" s="23">
        <f t="shared" si="8"/>
        <v>142568000</v>
      </c>
      <c r="N527" s="30"/>
      <c r="O527" s="11"/>
      <c r="P527" s="11"/>
    </row>
    <row r="528" spans="1:16" ht="18" customHeight="1" x14ac:dyDescent="0.15">
      <c r="A528" s="11">
        <v>523</v>
      </c>
      <c r="B528" s="11" t="s">
        <v>696</v>
      </c>
      <c r="C528" s="11" t="s">
        <v>824</v>
      </c>
      <c r="D528" s="11">
        <v>2</v>
      </c>
      <c r="E528" s="33" t="s">
        <v>5193</v>
      </c>
      <c r="F528" s="30" t="s">
        <v>827</v>
      </c>
      <c r="G528" s="11" t="s">
        <v>114</v>
      </c>
      <c r="H528" s="11" t="s">
        <v>294</v>
      </c>
      <c r="I528" s="11" t="s">
        <v>22</v>
      </c>
      <c r="J528" s="23">
        <v>300000000</v>
      </c>
      <c r="K528" s="23"/>
      <c r="L528" s="23"/>
      <c r="M528" s="23">
        <f t="shared" si="8"/>
        <v>300000000</v>
      </c>
      <c r="N528" s="30"/>
      <c r="O528" s="11" t="s">
        <v>44</v>
      </c>
      <c r="P528" s="11"/>
    </row>
    <row r="529" spans="1:16" ht="18" customHeight="1" x14ac:dyDescent="0.15">
      <c r="A529" s="11">
        <v>524</v>
      </c>
      <c r="B529" s="11" t="s">
        <v>696</v>
      </c>
      <c r="C529" s="11" t="s">
        <v>834</v>
      </c>
      <c r="D529" s="11">
        <v>2</v>
      </c>
      <c r="E529" s="33" t="s">
        <v>5193</v>
      </c>
      <c r="F529" s="30" t="s">
        <v>836</v>
      </c>
      <c r="G529" s="11" t="s">
        <v>114</v>
      </c>
      <c r="H529" s="11" t="s">
        <v>294</v>
      </c>
      <c r="I529" s="11" t="s">
        <v>15</v>
      </c>
      <c r="J529" s="23">
        <v>180000000</v>
      </c>
      <c r="K529" s="23">
        <v>160000000</v>
      </c>
      <c r="L529" s="23"/>
      <c r="M529" s="23">
        <f t="shared" si="8"/>
        <v>340000000</v>
      </c>
      <c r="N529" s="30"/>
      <c r="O529" s="11" t="s">
        <v>44</v>
      </c>
      <c r="P529" s="11"/>
    </row>
    <row r="530" spans="1:16" ht="18" customHeight="1" x14ac:dyDescent="0.15">
      <c r="A530" s="11">
        <v>525</v>
      </c>
      <c r="B530" s="11" t="s">
        <v>696</v>
      </c>
      <c r="C530" s="11" t="s">
        <v>842</v>
      </c>
      <c r="D530" s="11">
        <v>2</v>
      </c>
      <c r="E530" s="33" t="s">
        <v>5193</v>
      </c>
      <c r="F530" s="30" t="s">
        <v>845</v>
      </c>
      <c r="G530" s="11" t="s">
        <v>114</v>
      </c>
      <c r="H530" s="11" t="s">
        <v>294</v>
      </c>
      <c r="I530" s="11" t="s">
        <v>22</v>
      </c>
      <c r="J530" s="23">
        <v>112293000</v>
      </c>
      <c r="K530" s="23">
        <v>25922000</v>
      </c>
      <c r="L530" s="23">
        <v>64038000</v>
      </c>
      <c r="M530" s="23">
        <f t="shared" si="8"/>
        <v>202253000</v>
      </c>
      <c r="N530" s="30"/>
      <c r="O530" s="11"/>
      <c r="P530" s="11"/>
    </row>
    <row r="531" spans="1:16" ht="18" customHeight="1" x14ac:dyDescent="0.15">
      <c r="A531" s="11">
        <v>526</v>
      </c>
      <c r="B531" s="11" t="s">
        <v>696</v>
      </c>
      <c r="C531" s="11" t="s">
        <v>856</v>
      </c>
      <c r="D531" s="11">
        <v>2</v>
      </c>
      <c r="E531" s="33" t="s">
        <v>5193</v>
      </c>
      <c r="F531" s="30" t="s">
        <v>858</v>
      </c>
      <c r="G531" s="11" t="s">
        <v>114</v>
      </c>
      <c r="H531" s="11" t="s">
        <v>294</v>
      </c>
      <c r="I531" s="11" t="s">
        <v>22</v>
      </c>
      <c r="J531" s="23">
        <v>247838117</v>
      </c>
      <c r="K531" s="23">
        <v>77118646</v>
      </c>
      <c r="L531" s="23"/>
      <c r="M531" s="23">
        <f t="shared" si="8"/>
        <v>324956763</v>
      </c>
      <c r="N531" s="30"/>
      <c r="O531" s="11" t="s">
        <v>44</v>
      </c>
      <c r="P531" s="11"/>
    </row>
    <row r="532" spans="1:16" ht="18" customHeight="1" x14ac:dyDescent="0.15">
      <c r="A532" s="11">
        <v>527</v>
      </c>
      <c r="B532" s="11" t="s">
        <v>696</v>
      </c>
      <c r="C532" s="11" t="s">
        <v>864</v>
      </c>
      <c r="D532" s="11">
        <v>2</v>
      </c>
      <c r="E532" s="33" t="s">
        <v>5193</v>
      </c>
      <c r="F532" s="30" t="s">
        <v>866</v>
      </c>
      <c r="G532" s="11" t="s">
        <v>58</v>
      </c>
      <c r="H532" s="11" t="s">
        <v>294</v>
      </c>
      <c r="I532" s="11" t="s">
        <v>15</v>
      </c>
      <c r="J532" s="23">
        <v>260000000</v>
      </c>
      <c r="K532" s="23">
        <v>1289400000</v>
      </c>
      <c r="L532" s="23"/>
      <c r="M532" s="23">
        <f t="shared" si="8"/>
        <v>1549400000</v>
      </c>
      <c r="N532" s="30"/>
      <c r="O532" s="11" t="s">
        <v>44</v>
      </c>
      <c r="P532" s="11"/>
    </row>
    <row r="533" spans="1:16" ht="18" customHeight="1" x14ac:dyDescent="0.15">
      <c r="A533" s="11">
        <v>528</v>
      </c>
      <c r="B533" s="11" t="s">
        <v>696</v>
      </c>
      <c r="C533" s="11" t="s">
        <v>874</v>
      </c>
      <c r="D533" s="11">
        <v>2</v>
      </c>
      <c r="E533" s="33" t="s">
        <v>5193</v>
      </c>
      <c r="F533" s="30" t="s">
        <v>875</v>
      </c>
      <c r="G533" s="11" t="s">
        <v>58</v>
      </c>
      <c r="H533" s="11" t="s">
        <v>294</v>
      </c>
      <c r="I533" s="11" t="s">
        <v>15</v>
      </c>
      <c r="J533" s="23">
        <v>250000000</v>
      </c>
      <c r="K533" s="23"/>
      <c r="L533" s="23"/>
      <c r="M533" s="23">
        <f t="shared" si="8"/>
        <v>250000000</v>
      </c>
      <c r="N533" s="30"/>
      <c r="O533" s="11" t="s">
        <v>44</v>
      </c>
      <c r="P533" s="11" t="s">
        <v>48</v>
      </c>
    </row>
    <row r="534" spans="1:16" ht="18" customHeight="1" x14ac:dyDescent="0.15">
      <c r="A534" s="11">
        <v>529</v>
      </c>
      <c r="B534" s="11" t="s">
        <v>696</v>
      </c>
      <c r="C534" s="11" t="s">
        <v>874</v>
      </c>
      <c r="D534" s="11">
        <v>2</v>
      </c>
      <c r="E534" s="33" t="s">
        <v>5193</v>
      </c>
      <c r="F534" s="30" t="s">
        <v>876</v>
      </c>
      <c r="G534" s="11" t="s">
        <v>52</v>
      </c>
      <c r="H534" s="11" t="s">
        <v>294</v>
      </c>
      <c r="I534" s="11" t="s">
        <v>15</v>
      </c>
      <c r="J534" s="23">
        <v>80000000</v>
      </c>
      <c r="K534" s="23"/>
      <c r="L534" s="23"/>
      <c r="M534" s="23">
        <f t="shared" si="8"/>
        <v>80000000</v>
      </c>
      <c r="N534" s="30"/>
      <c r="O534" s="11"/>
      <c r="P534" s="11"/>
    </row>
    <row r="535" spans="1:16" ht="18" customHeight="1" x14ac:dyDescent="0.15">
      <c r="A535" s="11">
        <v>530</v>
      </c>
      <c r="B535" s="11" t="s">
        <v>696</v>
      </c>
      <c r="C535" s="11" t="s">
        <v>874</v>
      </c>
      <c r="D535" s="11">
        <v>2</v>
      </c>
      <c r="E535" s="33" t="s">
        <v>5193</v>
      </c>
      <c r="F535" s="30" t="s">
        <v>877</v>
      </c>
      <c r="G535" s="11" t="s">
        <v>58</v>
      </c>
      <c r="H535" s="11" t="s">
        <v>294</v>
      </c>
      <c r="I535" s="11" t="s">
        <v>15</v>
      </c>
      <c r="J535" s="23">
        <v>160000000</v>
      </c>
      <c r="K535" s="23">
        <v>298000000</v>
      </c>
      <c r="L535" s="23"/>
      <c r="M535" s="23">
        <f t="shared" si="8"/>
        <v>458000000</v>
      </c>
      <c r="N535" s="30"/>
      <c r="O535" s="11"/>
      <c r="P535" s="11"/>
    </row>
    <row r="536" spans="1:16" ht="18" customHeight="1" x14ac:dyDescent="0.15">
      <c r="A536" s="11">
        <v>531</v>
      </c>
      <c r="B536" s="11" t="s">
        <v>1036</v>
      </c>
      <c r="C536" s="11" t="s">
        <v>1044</v>
      </c>
      <c r="D536" s="11">
        <v>2</v>
      </c>
      <c r="E536" s="33" t="s">
        <v>5193</v>
      </c>
      <c r="F536" s="30" t="s">
        <v>1045</v>
      </c>
      <c r="G536" s="11" t="s">
        <v>114</v>
      </c>
      <c r="H536" s="11" t="s">
        <v>1039</v>
      </c>
      <c r="I536" s="11" t="s">
        <v>15</v>
      </c>
      <c r="J536" s="23">
        <v>3200000000</v>
      </c>
      <c r="K536" s="23">
        <v>500000000</v>
      </c>
      <c r="L536" s="23">
        <v>500000000</v>
      </c>
      <c r="M536" s="23">
        <f t="shared" si="8"/>
        <v>4200000000</v>
      </c>
      <c r="N536" s="30"/>
      <c r="O536" s="11"/>
      <c r="P536" s="11" t="s">
        <v>48</v>
      </c>
    </row>
    <row r="537" spans="1:16" ht="18" customHeight="1" x14ac:dyDescent="0.15">
      <c r="A537" s="11">
        <v>532</v>
      </c>
      <c r="B537" s="11" t="s">
        <v>1036</v>
      </c>
      <c r="C537" s="11" t="s">
        <v>1069</v>
      </c>
      <c r="D537" s="11">
        <v>2</v>
      </c>
      <c r="E537" s="33" t="s">
        <v>5193</v>
      </c>
      <c r="F537" s="30" t="s">
        <v>1072</v>
      </c>
      <c r="G537" s="11" t="s">
        <v>114</v>
      </c>
      <c r="H537" s="11" t="s">
        <v>1039</v>
      </c>
      <c r="I537" s="11" t="s">
        <v>15</v>
      </c>
      <c r="J537" s="23">
        <v>3000000000</v>
      </c>
      <c r="K537" s="23">
        <v>1120000000</v>
      </c>
      <c r="L537" s="23">
        <v>0</v>
      </c>
      <c r="M537" s="23">
        <f t="shared" si="8"/>
        <v>4120000000</v>
      </c>
      <c r="N537" s="30"/>
      <c r="O537" s="11" t="s">
        <v>44</v>
      </c>
      <c r="P537" s="11"/>
    </row>
    <row r="538" spans="1:16" ht="18" customHeight="1" x14ac:dyDescent="0.15">
      <c r="A538" s="11">
        <v>533</v>
      </c>
      <c r="B538" s="11" t="s">
        <v>1036</v>
      </c>
      <c r="C538" s="11" t="s">
        <v>167</v>
      </c>
      <c r="D538" s="11">
        <v>2</v>
      </c>
      <c r="E538" s="33" t="s">
        <v>5193</v>
      </c>
      <c r="F538" s="30" t="s">
        <v>1078</v>
      </c>
      <c r="G538" s="11" t="s">
        <v>114</v>
      </c>
      <c r="H538" s="11" t="s">
        <v>1039</v>
      </c>
      <c r="I538" s="11" t="s">
        <v>15</v>
      </c>
      <c r="J538" s="23">
        <v>124261999</v>
      </c>
      <c r="K538" s="23">
        <v>38067059</v>
      </c>
      <c r="L538" s="23">
        <v>4379775</v>
      </c>
      <c r="M538" s="23">
        <f t="shared" si="8"/>
        <v>166708833</v>
      </c>
      <c r="N538" s="30"/>
      <c r="O538" s="11"/>
      <c r="P538" s="11"/>
    </row>
    <row r="539" spans="1:16" ht="18" customHeight="1" x14ac:dyDescent="0.15">
      <c r="A539" s="11">
        <v>534</v>
      </c>
      <c r="B539" s="11" t="s">
        <v>1036</v>
      </c>
      <c r="C539" s="11" t="s">
        <v>167</v>
      </c>
      <c r="D539" s="11">
        <v>2</v>
      </c>
      <c r="E539" s="33" t="s">
        <v>5193</v>
      </c>
      <c r="F539" s="30" t="s">
        <v>1080</v>
      </c>
      <c r="G539" s="11" t="s">
        <v>114</v>
      </c>
      <c r="H539" s="11" t="s">
        <v>1039</v>
      </c>
      <c r="I539" s="11" t="s">
        <v>15</v>
      </c>
      <c r="J539" s="23">
        <v>250000000</v>
      </c>
      <c r="K539" s="23">
        <v>100000000</v>
      </c>
      <c r="L539" s="23">
        <v>50000000</v>
      </c>
      <c r="M539" s="23">
        <f t="shared" si="8"/>
        <v>400000000</v>
      </c>
      <c r="N539" s="30"/>
      <c r="O539" s="11" t="s">
        <v>44</v>
      </c>
      <c r="P539" s="11"/>
    </row>
    <row r="540" spans="1:16" ht="18" customHeight="1" x14ac:dyDescent="0.15">
      <c r="A540" s="11">
        <v>535</v>
      </c>
      <c r="B540" s="11" t="s">
        <v>1036</v>
      </c>
      <c r="C540" s="11" t="s">
        <v>167</v>
      </c>
      <c r="D540" s="11">
        <v>2</v>
      </c>
      <c r="E540" s="33" t="s">
        <v>5193</v>
      </c>
      <c r="F540" s="30" t="s">
        <v>1081</v>
      </c>
      <c r="G540" s="11" t="s">
        <v>114</v>
      </c>
      <c r="H540" s="11" t="s">
        <v>1039</v>
      </c>
      <c r="I540" s="11" t="s">
        <v>15</v>
      </c>
      <c r="J540" s="23">
        <v>251737371</v>
      </c>
      <c r="K540" s="23">
        <v>117776816</v>
      </c>
      <c r="L540" s="23">
        <v>7314855</v>
      </c>
      <c r="M540" s="23">
        <f t="shared" si="8"/>
        <v>376829042</v>
      </c>
      <c r="N540" s="30"/>
      <c r="O540" s="11" t="s">
        <v>44</v>
      </c>
      <c r="P540" s="11"/>
    </row>
    <row r="541" spans="1:16" ht="18" customHeight="1" x14ac:dyDescent="0.15">
      <c r="A541" s="11">
        <v>536</v>
      </c>
      <c r="B541" s="11" t="s">
        <v>1036</v>
      </c>
      <c r="C541" s="11" t="s">
        <v>167</v>
      </c>
      <c r="D541" s="11">
        <v>2</v>
      </c>
      <c r="E541" s="33" t="s">
        <v>5193</v>
      </c>
      <c r="F541" s="30" t="s">
        <v>1086</v>
      </c>
      <c r="G541" s="11" t="s">
        <v>114</v>
      </c>
      <c r="H541" s="11" t="s">
        <v>1039</v>
      </c>
      <c r="I541" s="11" t="s">
        <v>16</v>
      </c>
      <c r="J541" s="23">
        <v>45000000</v>
      </c>
      <c r="K541" s="23"/>
      <c r="L541" s="23"/>
      <c r="M541" s="23">
        <f t="shared" si="8"/>
        <v>45000000</v>
      </c>
      <c r="N541" s="30"/>
      <c r="O541" s="11"/>
      <c r="P541" s="11"/>
    </row>
    <row r="542" spans="1:16" ht="18" customHeight="1" x14ac:dyDescent="0.15">
      <c r="A542" s="11">
        <v>537</v>
      </c>
      <c r="B542" s="11" t="s">
        <v>1036</v>
      </c>
      <c r="C542" s="11" t="s">
        <v>167</v>
      </c>
      <c r="D542" s="11">
        <v>2</v>
      </c>
      <c r="E542" s="33" t="s">
        <v>5193</v>
      </c>
      <c r="F542" s="30" t="s">
        <v>1087</v>
      </c>
      <c r="G542" s="11" t="s">
        <v>114</v>
      </c>
      <c r="H542" s="11" t="s">
        <v>1039</v>
      </c>
      <c r="I542" s="11" t="s">
        <v>22</v>
      </c>
      <c r="J542" s="23">
        <v>2000000000</v>
      </c>
      <c r="K542" s="23"/>
      <c r="L542" s="23"/>
      <c r="M542" s="23">
        <f t="shared" si="8"/>
        <v>2000000000</v>
      </c>
      <c r="N542" s="30"/>
      <c r="O542" s="11"/>
      <c r="P542" s="11"/>
    </row>
    <row r="543" spans="1:16" ht="18" customHeight="1" x14ac:dyDescent="0.15">
      <c r="A543" s="11">
        <v>538</v>
      </c>
      <c r="B543" s="11" t="s">
        <v>1036</v>
      </c>
      <c r="C543" s="11" t="s">
        <v>126</v>
      </c>
      <c r="D543" s="11">
        <v>2</v>
      </c>
      <c r="E543" s="33" t="s">
        <v>5193</v>
      </c>
      <c r="F543" s="30" t="s">
        <v>1089</v>
      </c>
      <c r="G543" s="11" t="s">
        <v>58</v>
      </c>
      <c r="H543" s="11" t="s">
        <v>1039</v>
      </c>
      <c r="I543" s="11" t="s">
        <v>22</v>
      </c>
      <c r="J543" s="23">
        <v>600000000</v>
      </c>
      <c r="K543" s="23">
        <v>0</v>
      </c>
      <c r="L543" s="23">
        <v>0</v>
      </c>
      <c r="M543" s="23">
        <f t="shared" si="8"/>
        <v>600000000</v>
      </c>
      <c r="N543" s="30"/>
      <c r="O543" s="11" t="s">
        <v>44</v>
      </c>
      <c r="P543" s="11"/>
    </row>
    <row r="544" spans="1:16" ht="18" customHeight="1" x14ac:dyDescent="0.15">
      <c r="A544" s="11">
        <v>539</v>
      </c>
      <c r="B544" s="11" t="s">
        <v>1036</v>
      </c>
      <c r="C544" s="11" t="s">
        <v>126</v>
      </c>
      <c r="D544" s="11">
        <v>2</v>
      </c>
      <c r="E544" s="33" t="s">
        <v>5193</v>
      </c>
      <c r="F544" s="30" t="s">
        <v>1092</v>
      </c>
      <c r="G544" s="11" t="s">
        <v>58</v>
      </c>
      <c r="H544" s="11" t="s">
        <v>1039</v>
      </c>
      <c r="I544" s="11" t="s">
        <v>15</v>
      </c>
      <c r="J544" s="23">
        <v>835519000</v>
      </c>
      <c r="K544" s="23">
        <v>719500</v>
      </c>
      <c r="L544" s="23"/>
      <c r="M544" s="23">
        <f t="shared" si="8"/>
        <v>836238500</v>
      </c>
      <c r="N544" s="30"/>
      <c r="O544" s="11" t="s">
        <v>44</v>
      </c>
      <c r="P544" s="11"/>
    </row>
    <row r="545" spans="1:16" ht="18" customHeight="1" x14ac:dyDescent="0.15">
      <c r="A545" s="11">
        <v>540</v>
      </c>
      <c r="B545" s="11" t="s">
        <v>1036</v>
      </c>
      <c r="C545" s="11" t="s">
        <v>126</v>
      </c>
      <c r="D545" s="11">
        <v>2</v>
      </c>
      <c r="E545" s="33" t="s">
        <v>5193</v>
      </c>
      <c r="F545" s="30" t="s">
        <v>1093</v>
      </c>
      <c r="G545" s="11" t="s">
        <v>58</v>
      </c>
      <c r="H545" s="11" t="s">
        <v>1039</v>
      </c>
      <c r="I545" s="11" t="s">
        <v>15</v>
      </c>
      <c r="J545" s="23">
        <v>130000000</v>
      </c>
      <c r="K545" s="23">
        <v>1100000000</v>
      </c>
      <c r="L545" s="23"/>
      <c r="M545" s="23">
        <f t="shared" si="8"/>
        <v>1230000000</v>
      </c>
      <c r="N545" s="30"/>
      <c r="O545" s="11" t="s">
        <v>44</v>
      </c>
      <c r="P545" s="11"/>
    </row>
    <row r="546" spans="1:16" ht="18" customHeight="1" x14ac:dyDescent="0.15">
      <c r="A546" s="11">
        <v>541</v>
      </c>
      <c r="B546" s="11" t="s">
        <v>1036</v>
      </c>
      <c r="C546" s="11" t="s">
        <v>126</v>
      </c>
      <c r="D546" s="11">
        <v>2</v>
      </c>
      <c r="E546" s="33" t="s">
        <v>5193</v>
      </c>
      <c r="F546" s="30" t="s">
        <v>1094</v>
      </c>
      <c r="G546" s="11" t="s">
        <v>58</v>
      </c>
      <c r="H546" s="11" t="s">
        <v>1039</v>
      </c>
      <c r="I546" s="11" t="s">
        <v>15</v>
      </c>
      <c r="J546" s="23">
        <v>50000000</v>
      </c>
      <c r="K546" s="23">
        <v>900000000</v>
      </c>
      <c r="L546" s="23"/>
      <c r="M546" s="23">
        <f t="shared" si="8"/>
        <v>950000000</v>
      </c>
      <c r="N546" s="30"/>
      <c r="O546" s="11" t="s">
        <v>44</v>
      </c>
      <c r="P546" s="11"/>
    </row>
    <row r="547" spans="1:16" ht="18" customHeight="1" x14ac:dyDescent="0.15">
      <c r="A547" s="11">
        <v>542</v>
      </c>
      <c r="B547" s="11" t="s">
        <v>1036</v>
      </c>
      <c r="C547" s="11" t="s">
        <v>126</v>
      </c>
      <c r="D547" s="11">
        <v>2</v>
      </c>
      <c r="E547" s="33" t="s">
        <v>5193</v>
      </c>
      <c r="F547" s="30" t="s">
        <v>1095</v>
      </c>
      <c r="G547" s="11" t="s">
        <v>58</v>
      </c>
      <c r="H547" s="11" t="s">
        <v>1039</v>
      </c>
      <c r="I547" s="11" t="s">
        <v>15</v>
      </c>
      <c r="J547" s="23">
        <v>45000000</v>
      </c>
      <c r="K547" s="23">
        <v>30000000</v>
      </c>
      <c r="L547" s="23"/>
      <c r="M547" s="23">
        <f t="shared" si="8"/>
        <v>75000000</v>
      </c>
      <c r="N547" s="30"/>
      <c r="O547" s="11" t="s">
        <v>44</v>
      </c>
      <c r="P547" s="11"/>
    </row>
    <row r="548" spans="1:16" ht="18" customHeight="1" x14ac:dyDescent="0.15">
      <c r="A548" s="11">
        <v>543</v>
      </c>
      <c r="B548" s="11" t="s">
        <v>1036</v>
      </c>
      <c r="C548" s="11" t="s">
        <v>126</v>
      </c>
      <c r="D548" s="11">
        <v>2</v>
      </c>
      <c r="E548" s="33" t="s">
        <v>5193</v>
      </c>
      <c r="F548" s="30" t="s">
        <v>1096</v>
      </c>
      <c r="G548" s="11" t="s">
        <v>58</v>
      </c>
      <c r="H548" s="11" t="s">
        <v>1039</v>
      </c>
      <c r="I548" s="11" t="s">
        <v>15</v>
      </c>
      <c r="J548" s="23">
        <v>150000000</v>
      </c>
      <c r="K548" s="23"/>
      <c r="L548" s="23"/>
      <c r="M548" s="23">
        <f t="shared" si="8"/>
        <v>150000000</v>
      </c>
      <c r="N548" s="30"/>
      <c r="O548" s="11" t="s">
        <v>88</v>
      </c>
      <c r="P548" s="11"/>
    </row>
    <row r="549" spans="1:16" ht="18" customHeight="1" x14ac:dyDescent="0.15">
      <c r="A549" s="11">
        <v>544</v>
      </c>
      <c r="B549" s="11" t="s">
        <v>1036</v>
      </c>
      <c r="C549" s="11" t="s">
        <v>1060</v>
      </c>
      <c r="D549" s="11">
        <v>2</v>
      </c>
      <c r="E549" s="33" t="s">
        <v>5193</v>
      </c>
      <c r="F549" s="30" t="s">
        <v>1121</v>
      </c>
      <c r="G549" s="11" t="s">
        <v>58</v>
      </c>
      <c r="H549" s="11" t="s">
        <v>1039</v>
      </c>
      <c r="I549" s="11" t="s">
        <v>22</v>
      </c>
      <c r="J549" s="23">
        <v>375000000</v>
      </c>
      <c r="K549" s="23">
        <v>20000000</v>
      </c>
      <c r="L549" s="23">
        <v>15000000</v>
      </c>
      <c r="M549" s="23">
        <f t="shared" si="8"/>
        <v>410000000</v>
      </c>
      <c r="N549" s="30"/>
      <c r="O549" s="11" t="s">
        <v>44</v>
      </c>
      <c r="P549" s="11"/>
    </row>
    <row r="550" spans="1:16" ht="18" customHeight="1" x14ac:dyDescent="0.15">
      <c r="A550" s="11">
        <v>545</v>
      </c>
      <c r="B550" s="11" t="s">
        <v>1036</v>
      </c>
      <c r="C550" s="11" t="s">
        <v>1060</v>
      </c>
      <c r="D550" s="11">
        <v>2</v>
      </c>
      <c r="E550" s="33" t="s">
        <v>5193</v>
      </c>
      <c r="F550" s="30" t="s">
        <v>1122</v>
      </c>
      <c r="G550" s="11" t="s">
        <v>58</v>
      </c>
      <c r="H550" s="11" t="s">
        <v>1039</v>
      </c>
      <c r="I550" s="11" t="s">
        <v>22</v>
      </c>
      <c r="J550" s="23">
        <v>430000000</v>
      </c>
      <c r="K550" s="23">
        <v>10000000</v>
      </c>
      <c r="L550" s="23">
        <v>15000000</v>
      </c>
      <c r="M550" s="23">
        <f t="shared" si="8"/>
        <v>455000000</v>
      </c>
      <c r="N550" s="30"/>
      <c r="O550" s="11" t="s">
        <v>44</v>
      </c>
      <c r="P550" s="11"/>
    </row>
    <row r="551" spans="1:16" ht="18" customHeight="1" x14ac:dyDescent="0.15">
      <c r="A551" s="11">
        <v>546</v>
      </c>
      <c r="B551" s="11" t="s">
        <v>1036</v>
      </c>
      <c r="C551" s="11" t="s">
        <v>1131</v>
      </c>
      <c r="D551" s="11">
        <v>2</v>
      </c>
      <c r="E551" s="33" t="s">
        <v>5193</v>
      </c>
      <c r="F551" s="30" t="s">
        <v>1134</v>
      </c>
      <c r="G551" s="11" t="s">
        <v>114</v>
      </c>
      <c r="H551" s="11" t="s">
        <v>1039</v>
      </c>
      <c r="I551" s="11" t="s">
        <v>22</v>
      </c>
      <c r="J551" s="23">
        <v>158622008</v>
      </c>
      <c r="K551" s="23">
        <v>128144613</v>
      </c>
      <c r="L551" s="23">
        <v>0</v>
      </c>
      <c r="M551" s="23">
        <f t="shared" si="8"/>
        <v>286766621</v>
      </c>
      <c r="N551" s="30"/>
      <c r="O551" s="11"/>
      <c r="P551" s="11"/>
    </row>
    <row r="552" spans="1:16" ht="18" customHeight="1" x14ac:dyDescent="0.15">
      <c r="A552" s="11">
        <v>547</v>
      </c>
      <c r="B552" s="11" t="s">
        <v>1036</v>
      </c>
      <c r="C552" s="11" t="s">
        <v>158</v>
      </c>
      <c r="D552" s="11">
        <v>2</v>
      </c>
      <c r="E552" s="33" t="s">
        <v>5193</v>
      </c>
      <c r="F552" s="30" t="s">
        <v>1141</v>
      </c>
      <c r="G552" s="11" t="s">
        <v>114</v>
      </c>
      <c r="H552" s="11" t="s">
        <v>1039</v>
      </c>
      <c r="I552" s="11" t="s">
        <v>16</v>
      </c>
      <c r="J552" s="23">
        <v>1311310000</v>
      </c>
      <c r="K552" s="23">
        <v>0</v>
      </c>
      <c r="L552" s="23">
        <v>0</v>
      </c>
      <c r="M552" s="23">
        <f t="shared" si="8"/>
        <v>1311310000</v>
      </c>
      <c r="N552" s="30" t="s">
        <v>1142</v>
      </c>
      <c r="O552" s="11"/>
      <c r="P552" s="11"/>
    </row>
    <row r="553" spans="1:16" ht="18" customHeight="1" x14ac:dyDescent="0.15">
      <c r="A553" s="11">
        <v>548</v>
      </c>
      <c r="B553" s="11" t="s">
        <v>1036</v>
      </c>
      <c r="C553" s="11" t="s">
        <v>158</v>
      </c>
      <c r="D553" s="11">
        <v>2</v>
      </c>
      <c r="E553" s="33" t="s">
        <v>5193</v>
      </c>
      <c r="F553" s="30" t="s">
        <v>1143</v>
      </c>
      <c r="G553" s="11" t="s">
        <v>114</v>
      </c>
      <c r="H553" s="11" t="s">
        <v>1039</v>
      </c>
      <c r="I553" s="11" t="s">
        <v>15</v>
      </c>
      <c r="J553" s="23">
        <v>691651000</v>
      </c>
      <c r="K553" s="23">
        <v>0</v>
      </c>
      <c r="L553" s="23">
        <v>66149000</v>
      </c>
      <c r="M553" s="23">
        <f t="shared" si="8"/>
        <v>757800000</v>
      </c>
      <c r="N553" s="30"/>
      <c r="O553" s="11" t="s">
        <v>44</v>
      </c>
      <c r="P553" s="11"/>
    </row>
    <row r="554" spans="1:16" ht="18" customHeight="1" x14ac:dyDescent="0.15">
      <c r="A554" s="11">
        <v>549</v>
      </c>
      <c r="B554" s="11" t="s">
        <v>1036</v>
      </c>
      <c r="C554" s="11" t="s">
        <v>158</v>
      </c>
      <c r="D554" s="11">
        <v>2</v>
      </c>
      <c r="E554" s="33" t="s">
        <v>5193</v>
      </c>
      <c r="F554" s="30" t="s">
        <v>1148</v>
      </c>
      <c r="G554" s="11" t="s">
        <v>114</v>
      </c>
      <c r="H554" s="11" t="s">
        <v>1039</v>
      </c>
      <c r="I554" s="11" t="s">
        <v>22</v>
      </c>
      <c r="J554" s="23">
        <v>2500000000</v>
      </c>
      <c r="K554" s="23">
        <v>1000000000</v>
      </c>
      <c r="L554" s="23">
        <v>300000000</v>
      </c>
      <c r="M554" s="23">
        <f t="shared" si="8"/>
        <v>3800000000</v>
      </c>
      <c r="N554" s="30"/>
      <c r="O554" s="11"/>
      <c r="P554" s="11"/>
    </row>
    <row r="555" spans="1:16" ht="18" customHeight="1" x14ac:dyDescent="0.15">
      <c r="A555" s="11">
        <v>550</v>
      </c>
      <c r="B555" s="11" t="s">
        <v>1036</v>
      </c>
      <c r="C555" s="11" t="s">
        <v>94</v>
      </c>
      <c r="D555" s="11">
        <v>2</v>
      </c>
      <c r="E555" s="33" t="s">
        <v>5193</v>
      </c>
      <c r="F555" s="30" t="s">
        <v>1151</v>
      </c>
      <c r="G555" s="11" t="s">
        <v>532</v>
      </c>
      <c r="H555" s="11" t="s">
        <v>1039</v>
      </c>
      <c r="I555" s="11" t="s">
        <v>15</v>
      </c>
      <c r="J555" s="23">
        <v>54000000</v>
      </c>
      <c r="K555" s="23">
        <v>23100000</v>
      </c>
      <c r="L555" s="23">
        <v>0</v>
      </c>
      <c r="M555" s="23">
        <f t="shared" si="8"/>
        <v>77100000</v>
      </c>
      <c r="N555" s="30"/>
      <c r="O555" s="11"/>
      <c r="P555" s="11"/>
    </row>
    <row r="556" spans="1:16" ht="18" customHeight="1" x14ac:dyDescent="0.15">
      <c r="A556" s="11">
        <v>551</v>
      </c>
      <c r="B556" s="11" t="s">
        <v>1036</v>
      </c>
      <c r="C556" s="11" t="s">
        <v>94</v>
      </c>
      <c r="D556" s="11">
        <v>2</v>
      </c>
      <c r="E556" s="33" t="s">
        <v>5193</v>
      </c>
      <c r="F556" s="30" t="s">
        <v>1152</v>
      </c>
      <c r="G556" s="11" t="s">
        <v>5182</v>
      </c>
      <c r="H556" s="11" t="s">
        <v>1039</v>
      </c>
      <c r="I556" s="11" t="s">
        <v>22</v>
      </c>
      <c r="J556" s="23">
        <v>150000000</v>
      </c>
      <c r="K556" s="23">
        <v>0</v>
      </c>
      <c r="L556" s="23">
        <v>0</v>
      </c>
      <c r="M556" s="23">
        <f t="shared" si="8"/>
        <v>150000000</v>
      </c>
      <c r="N556" s="30"/>
      <c r="O556" s="11" t="s">
        <v>44</v>
      </c>
      <c r="P556" s="11"/>
    </row>
    <row r="557" spans="1:16" ht="18" customHeight="1" x14ac:dyDescent="0.15">
      <c r="A557" s="11">
        <v>552</v>
      </c>
      <c r="B557" s="11" t="s">
        <v>1036</v>
      </c>
      <c r="C557" s="11" t="s">
        <v>1167</v>
      </c>
      <c r="D557" s="11">
        <v>2</v>
      </c>
      <c r="E557" s="33" t="s">
        <v>5193</v>
      </c>
      <c r="F557" s="30" t="s">
        <v>1173</v>
      </c>
      <c r="G557" s="11" t="s">
        <v>114</v>
      </c>
      <c r="H557" s="11" t="s">
        <v>1039</v>
      </c>
      <c r="I557" s="11" t="s">
        <v>15</v>
      </c>
      <c r="J557" s="23">
        <v>47000000</v>
      </c>
      <c r="K557" s="23">
        <v>0</v>
      </c>
      <c r="L557" s="23">
        <v>0</v>
      </c>
      <c r="M557" s="23">
        <f t="shared" si="8"/>
        <v>47000000</v>
      </c>
      <c r="N557" s="30"/>
      <c r="O557" s="11"/>
      <c r="P557" s="11"/>
    </row>
    <row r="558" spans="1:16" ht="18" customHeight="1" x14ac:dyDescent="0.15">
      <c r="A558" s="11">
        <v>553</v>
      </c>
      <c r="B558" s="11" t="s">
        <v>1036</v>
      </c>
      <c r="C558" s="11" t="s">
        <v>1167</v>
      </c>
      <c r="D558" s="11">
        <v>2</v>
      </c>
      <c r="E558" s="33" t="s">
        <v>5193</v>
      </c>
      <c r="F558" s="30" t="s">
        <v>1174</v>
      </c>
      <c r="G558" s="11" t="s">
        <v>114</v>
      </c>
      <c r="H558" s="11" t="s">
        <v>1039</v>
      </c>
      <c r="I558" s="11" t="s">
        <v>15</v>
      </c>
      <c r="J558" s="23">
        <v>86000000</v>
      </c>
      <c r="K558" s="23">
        <v>0</v>
      </c>
      <c r="L558" s="23">
        <v>0</v>
      </c>
      <c r="M558" s="23">
        <f t="shared" si="8"/>
        <v>86000000</v>
      </c>
      <c r="N558" s="30"/>
      <c r="O558" s="11"/>
      <c r="P558" s="11"/>
    </row>
    <row r="559" spans="1:16" ht="18" customHeight="1" x14ac:dyDescent="0.15">
      <c r="A559" s="11">
        <v>554</v>
      </c>
      <c r="B559" s="11" t="s">
        <v>1281</v>
      </c>
      <c r="C559" s="11" t="s">
        <v>700</v>
      </c>
      <c r="D559" s="11">
        <v>2</v>
      </c>
      <c r="E559" s="33" t="s">
        <v>5193</v>
      </c>
      <c r="F559" s="30" t="s">
        <v>1287</v>
      </c>
      <c r="G559" s="11" t="s">
        <v>114</v>
      </c>
      <c r="H559" s="11" t="s">
        <v>1283</v>
      </c>
      <c r="I559" s="11" t="s">
        <v>15</v>
      </c>
      <c r="J559" s="23">
        <v>1643212711</v>
      </c>
      <c r="K559" s="23">
        <v>1382384016</v>
      </c>
      <c r="L559" s="23"/>
      <c r="M559" s="23">
        <f t="shared" si="8"/>
        <v>3025596727</v>
      </c>
      <c r="N559" s="30"/>
      <c r="O559" s="11"/>
      <c r="P559" s="11" t="s">
        <v>48</v>
      </c>
    </row>
    <row r="560" spans="1:16" ht="18" customHeight="1" x14ac:dyDescent="0.15">
      <c r="A560" s="11">
        <v>555</v>
      </c>
      <c r="B560" s="11" t="s">
        <v>1281</v>
      </c>
      <c r="C560" s="11" t="s">
        <v>700</v>
      </c>
      <c r="D560" s="11">
        <v>2</v>
      </c>
      <c r="E560" s="33" t="s">
        <v>5193</v>
      </c>
      <c r="F560" s="30" t="s">
        <v>1290</v>
      </c>
      <c r="G560" s="11" t="s">
        <v>114</v>
      </c>
      <c r="H560" s="11" t="s">
        <v>1283</v>
      </c>
      <c r="I560" s="11" t="s">
        <v>15</v>
      </c>
      <c r="J560" s="23">
        <v>788637455</v>
      </c>
      <c r="K560" s="23">
        <v>645049602</v>
      </c>
      <c r="L560" s="23"/>
      <c r="M560" s="23">
        <f t="shared" si="8"/>
        <v>1433687057</v>
      </c>
      <c r="N560" s="30"/>
      <c r="O560" s="11"/>
      <c r="P560" s="11" t="s">
        <v>48</v>
      </c>
    </row>
    <row r="561" spans="1:16" ht="18" customHeight="1" x14ac:dyDescent="0.15">
      <c r="A561" s="11">
        <v>556</v>
      </c>
      <c r="B561" s="11" t="s">
        <v>1281</v>
      </c>
      <c r="C561" s="11" t="s">
        <v>700</v>
      </c>
      <c r="D561" s="11">
        <v>2</v>
      </c>
      <c r="E561" s="33" t="s">
        <v>5193</v>
      </c>
      <c r="F561" s="30" t="s">
        <v>1293</v>
      </c>
      <c r="G561" s="11" t="s">
        <v>114</v>
      </c>
      <c r="H561" s="11" t="s">
        <v>1283</v>
      </c>
      <c r="I561" s="11" t="s">
        <v>15</v>
      </c>
      <c r="J561" s="23">
        <v>1415036000</v>
      </c>
      <c r="K561" s="23">
        <v>639698000</v>
      </c>
      <c r="L561" s="23"/>
      <c r="M561" s="23">
        <f t="shared" si="8"/>
        <v>2054734000</v>
      </c>
      <c r="N561" s="30"/>
      <c r="O561" s="11"/>
      <c r="P561" s="11" t="s">
        <v>48</v>
      </c>
    </row>
    <row r="562" spans="1:16" ht="18" customHeight="1" x14ac:dyDescent="0.15">
      <c r="A562" s="11">
        <v>557</v>
      </c>
      <c r="B562" s="11" t="s">
        <v>1281</v>
      </c>
      <c r="C562" s="11" t="s">
        <v>700</v>
      </c>
      <c r="D562" s="11">
        <v>2</v>
      </c>
      <c r="E562" s="33" t="s">
        <v>5193</v>
      </c>
      <c r="F562" s="30" t="s">
        <v>1295</v>
      </c>
      <c r="G562" s="11" t="s">
        <v>114</v>
      </c>
      <c r="H562" s="11" t="s">
        <v>1283</v>
      </c>
      <c r="I562" s="11" t="s">
        <v>22</v>
      </c>
      <c r="J562" s="23">
        <v>235871684</v>
      </c>
      <c r="K562" s="23">
        <v>190653994</v>
      </c>
      <c r="L562" s="23">
        <v>0</v>
      </c>
      <c r="M562" s="23">
        <f t="shared" si="8"/>
        <v>426525678</v>
      </c>
      <c r="N562" s="30"/>
      <c r="O562" s="11"/>
      <c r="P562" s="11"/>
    </row>
    <row r="563" spans="1:16" ht="18" customHeight="1" x14ac:dyDescent="0.15">
      <c r="A563" s="11">
        <v>558</v>
      </c>
      <c r="B563" s="11" t="s">
        <v>1281</v>
      </c>
      <c r="C563" s="11" t="s">
        <v>700</v>
      </c>
      <c r="D563" s="11">
        <v>2</v>
      </c>
      <c r="E563" s="33" t="s">
        <v>5193</v>
      </c>
      <c r="F563" s="30" t="s">
        <v>1296</v>
      </c>
      <c r="G563" s="11" t="s">
        <v>114</v>
      </c>
      <c r="H563" s="11" t="s">
        <v>1283</v>
      </c>
      <c r="I563" s="11" t="s">
        <v>22</v>
      </c>
      <c r="J563" s="23">
        <v>130517789</v>
      </c>
      <c r="K563" s="23">
        <v>47981512</v>
      </c>
      <c r="L563" s="23">
        <v>0</v>
      </c>
      <c r="M563" s="23">
        <f t="shared" si="8"/>
        <v>178499301</v>
      </c>
      <c r="N563" s="30"/>
      <c r="O563" s="11"/>
      <c r="P563" s="11"/>
    </row>
    <row r="564" spans="1:16" ht="18" customHeight="1" x14ac:dyDescent="0.15">
      <c r="A564" s="11">
        <v>559</v>
      </c>
      <c r="B564" s="11" t="s">
        <v>1281</v>
      </c>
      <c r="C564" s="11" t="s">
        <v>167</v>
      </c>
      <c r="D564" s="11">
        <v>2</v>
      </c>
      <c r="E564" s="33" t="s">
        <v>5193</v>
      </c>
      <c r="F564" s="30" t="s">
        <v>1299</v>
      </c>
      <c r="G564" s="11" t="s">
        <v>52</v>
      </c>
      <c r="H564" s="11" t="s">
        <v>1283</v>
      </c>
      <c r="I564" s="11" t="s">
        <v>22</v>
      </c>
      <c r="J564" s="23">
        <v>200000000</v>
      </c>
      <c r="K564" s="23">
        <v>0</v>
      </c>
      <c r="L564" s="23">
        <v>0</v>
      </c>
      <c r="M564" s="23">
        <f t="shared" si="8"/>
        <v>200000000</v>
      </c>
      <c r="N564" s="30"/>
      <c r="O564" s="11"/>
      <c r="P564" s="11"/>
    </row>
    <row r="565" spans="1:16" ht="18" customHeight="1" x14ac:dyDescent="0.15">
      <c r="A565" s="11">
        <v>560</v>
      </c>
      <c r="B565" s="11" t="s">
        <v>1281</v>
      </c>
      <c r="C565" s="11" t="s">
        <v>167</v>
      </c>
      <c r="D565" s="11">
        <v>2</v>
      </c>
      <c r="E565" s="33" t="s">
        <v>5193</v>
      </c>
      <c r="F565" s="30" t="s">
        <v>1300</v>
      </c>
      <c r="G565" s="11" t="s">
        <v>52</v>
      </c>
      <c r="H565" s="11" t="s">
        <v>1283</v>
      </c>
      <c r="I565" s="11" t="s">
        <v>22</v>
      </c>
      <c r="J565" s="23">
        <v>860000000</v>
      </c>
      <c r="K565" s="23">
        <v>0</v>
      </c>
      <c r="L565" s="23">
        <v>0</v>
      </c>
      <c r="M565" s="23">
        <f t="shared" si="8"/>
        <v>860000000</v>
      </c>
      <c r="N565" s="30"/>
      <c r="O565" s="11"/>
      <c r="P565" s="11"/>
    </row>
    <row r="566" spans="1:16" ht="18" customHeight="1" x14ac:dyDescent="0.15">
      <c r="A566" s="11">
        <v>561</v>
      </c>
      <c r="B566" s="11" t="s">
        <v>1281</v>
      </c>
      <c r="C566" s="11" t="s">
        <v>167</v>
      </c>
      <c r="D566" s="11">
        <v>2</v>
      </c>
      <c r="E566" s="33" t="s">
        <v>5193</v>
      </c>
      <c r="F566" s="30" t="s">
        <v>1302</v>
      </c>
      <c r="G566" s="11" t="s">
        <v>52</v>
      </c>
      <c r="H566" s="11" t="s">
        <v>1283</v>
      </c>
      <c r="I566" s="11" t="s">
        <v>22</v>
      </c>
      <c r="J566" s="23">
        <v>330000000</v>
      </c>
      <c r="K566" s="23">
        <v>0</v>
      </c>
      <c r="L566" s="23">
        <v>0</v>
      </c>
      <c r="M566" s="23">
        <f t="shared" si="8"/>
        <v>330000000</v>
      </c>
      <c r="N566" s="30"/>
      <c r="O566" s="11"/>
      <c r="P566" s="11"/>
    </row>
    <row r="567" spans="1:16" ht="18" customHeight="1" x14ac:dyDescent="0.15">
      <c r="A567" s="11">
        <v>562</v>
      </c>
      <c r="B567" s="11" t="s">
        <v>1281</v>
      </c>
      <c r="C567" s="11" t="s">
        <v>167</v>
      </c>
      <c r="D567" s="11">
        <v>2</v>
      </c>
      <c r="E567" s="33" t="s">
        <v>5193</v>
      </c>
      <c r="F567" s="30" t="s">
        <v>1303</v>
      </c>
      <c r="G567" s="11" t="s">
        <v>52</v>
      </c>
      <c r="H567" s="11" t="s">
        <v>1283</v>
      </c>
      <c r="I567" s="11" t="s">
        <v>22</v>
      </c>
      <c r="J567" s="23">
        <v>330000000</v>
      </c>
      <c r="K567" s="23">
        <v>0</v>
      </c>
      <c r="L567" s="23">
        <v>0</v>
      </c>
      <c r="M567" s="23">
        <f t="shared" si="8"/>
        <v>330000000</v>
      </c>
      <c r="N567" s="30"/>
      <c r="O567" s="11"/>
      <c r="P567" s="11"/>
    </row>
    <row r="568" spans="1:16" ht="18" customHeight="1" x14ac:dyDescent="0.15">
      <c r="A568" s="11">
        <v>563</v>
      </c>
      <c r="B568" s="11" t="s">
        <v>1281</v>
      </c>
      <c r="C568" s="11" t="s">
        <v>167</v>
      </c>
      <c r="D568" s="11">
        <v>2</v>
      </c>
      <c r="E568" s="33" t="s">
        <v>5193</v>
      </c>
      <c r="F568" s="30" t="s">
        <v>1304</v>
      </c>
      <c r="G568" s="11" t="s">
        <v>52</v>
      </c>
      <c r="H568" s="11" t="s">
        <v>1283</v>
      </c>
      <c r="I568" s="11" t="s">
        <v>22</v>
      </c>
      <c r="J568" s="23">
        <v>330000000</v>
      </c>
      <c r="K568" s="23">
        <v>0</v>
      </c>
      <c r="L568" s="23">
        <v>0</v>
      </c>
      <c r="M568" s="23">
        <f t="shared" si="8"/>
        <v>330000000</v>
      </c>
      <c r="N568" s="30"/>
      <c r="O568" s="11"/>
      <c r="P568" s="11"/>
    </row>
    <row r="569" spans="1:16" ht="18" customHeight="1" x14ac:dyDescent="0.15">
      <c r="A569" s="11">
        <v>564</v>
      </c>
      <c r="B569" s="11" t="s">
        <v>1281</v>
      </c>
      <c r="C569" s="11" t="s">
        <v>1307</v>
      </c>
      <c r="D569" s="11">
        <v>2</v>
      </c>
      <c r="E569" s="33" t="s">
        <v>5193</v>
      </c>
      <c r="F569" s="30" t="s">
        <v>1309</v>
      </c>
      <c r="G569" s="11" t="s">
        <v>114</v>
      </c>
      <c r="H569" s="11" t="s">
        <v>1283</v>
      </c>
      <c r="I569" s="11" t="s">
        <v>22</v>
      </c>
      <c r="J569" s="23">
        <v>750000000</v>
      </c>
      <c r="K569" s="23">
        <v>500000000</v>
      </c>
      <c r="L569" s="23"/>
      <c r="M569" s="23">
        <f t="shared" si="8"/>
        <v>1250000000</v>
      </c>
      <c r="N569" s="30"/>
      <c r="O569" s="11"/>
      <c r="P569" s="11" t="s">
        <v>48</v>
      </c>
    </row>
    <row r="570" spans="1:16" ht="18" customHeight="1" x14ac:dyDescent="0.15">
      <c r="A570" s="11">
        <v>565</v>
      </c>
      <c r="B570" s="11" t="s">
        <v>1281</v>
      </c>
      <c r="C570" s="11" t="s">
        <v>1307</v>
      </c>
      <c r="D570" s="11">
        <v>2</v>
      </c>
      <c r="E570" s="33" t="s">
        <v>5193</v>
      </c>
      <c r="F570" s="30" t="s">
        <v>1310</v>
      </c>
      <c r="G570" s="11" t="s">
        <v>114</v>
      </c>
      <c r="H570" s="11" t="s">
        <v>1283</v>
      </c>
      <c r="I570" s="11" t="s">
        <v>15</v>
      </c>
      <c r="J570" s="23">
        <v>2650000000</v>
      </c>
      <c r="K570" s="23">
        <v>2000000000</v>
      </c>
      <c r="L570" s="23">
        <v>0</v>
      </c>
      <c r="M570" s="23">
        <f t="shared" si="8"/>
        <v>4650000000</v>
      </c>
      <c r="N570" s="30"/>
      <c r="O570" s="11" t="s">
        <v>88</v>
      </c>
      <c r="P570" s="11" t="s">
        <v>48</v>
      </c>
    </row>
    <row r="571" spans="1:16" ht="18" customHeight="1" x14ac:dyDescent="0.15">
      <c r="A571" s="11">
        <v>566</v>
      </c>
      <c r="B571" s="11" t="s">
        <v>1281</v>
      </c>
      <c r="C571" s="11" t="s">
        <v>126</v>
      </c>
      <c r="D571" s="11">
        <v>2</v>
      </c>
      <c r="E571" s="33" t="s">
        <v>5193</v>
      </c>
      <c r="F571" s="30" t="s">
        <v>1321</v>
      </c>
      <c r="G571" s="11" t="s">
        <v>58</v>
      </c>
      <c r="H571" s="11" t="s">
        <v>1283</v>
      </c>
      <c r="I571" s="11" t="s">
        <v>15</v>
      </c>
      <c r="J571" s="23">
        <v>105000000</v>
      </c>
      <c r="K571" s="23">
        <v>600000000</v>
      </c>
      <c r="L571" s="23">
        <v>0</v>
      </c>
      <c r="M571" s="23">
        <f t="shared" si="8"/>
        <v>705000000</v>
      </c>
      <c r="N571" s="30"/>
      <c r="O571" s="11" t="s">
        <v>44</v>
      </c>
      <c r="P571" s="11"/>
    </row>
    <row r="572" spans="1:16" ht="18" customHeight="1" x14ac:dyDescent="0.15">
      <c r="A572" s="11">
        <v>567</v>
      </c>
      <c r="B572" s="11" t="s">
        <v>1281</v>
      </c>
      <c r="C572" s="11" t="s">
        <v>126</v>
      </c>
      <c r="D572" s="11">
        <v>2</v>
      </c>
      <c r="E572" s="33" t="s">
        <v>5193</v>
      </c>
      <c r="F572" s="30" t="s">
        <v>1322</v>
      </c>
      <c r="G572" s="11" t="s">
        <v>58</v>
      </c>
      <c r="H572" s="11" t="s">
        <v>1283</v>
      </c>
      <c r="I572" s="11" t="s">
        <v>15</v>
      </c>
      <c r="J572" s="23">
        <v>50000000</v>
      </c>
      <c r="K572" s="23">
        <v>10000000</v>
      </c>
      <c r="L572" s="23">
        <v>0</v>
      </c>
      <c r="M572" s="23">
        <f t="shared" si="8"/>
        <v>60000000</v>
      </c>
      <c r="N572" s="30"/>
      <c r="O572" s="11" t="s">
        <v>44</v>
      </c>
      <c r="P572" s="11"/>
    </row>
    <row r="573" spans="1:16" ht="18" customHeight="1" x14ac:dyDescent="0.15">
      <c r="A573" s="11">
        <v>568</v>
      </c>
      <c r="B573" s="11" t="s">
        <v>1281</v>
      </c>
      <c r="C573" s="11" t="s">
        <v>126</v>
      </c>
      <c r="D573" s="11">
        <v>2</v>
      </c>
      <c r="E573" s="33" t="s">
        <v>5193</v>
      </c>
      <c r="F573" s="30" t="s">
        <v>1323</v>
      </c>
      <c r="G573" s="11" t="s">
        <v>58</v>
      </c>
      <c r="H573" s="11" t="s">
        <v>1283</v>
      </c>
      <c r="I573" s="11" t="s">
        <v>15</v>
      </c>
      <c r="J573" s="23">
        <v>50000000</v>
      </c>
      <c r="K573" s="23">
        <v>10000000</v>
      </c>
      <c r="L573" s="23">
        <v>0</v>
      </c>
      <c r="M573" s="23">
        <f t="shared" si="8"/>
        <v>60000000</v>
      </c>
      <c r="N573" s="30"/>
      <c r="O573" s="11" t="s">
        <v>44</v>
      </c>
      <c r="P573" s="11"/>
    </row>
    <row r="574" spans="1:16" ht="18" customHeight="1" x14ac:dyDescent="0.15">
      <c r="A574" s="11">
        <v>569</v>
      </c>
      <c r="B574" s="11" t="s">
        <v>1281</v>
      </c>
      <c r="C574" s="11" t="s">
        <v>126</v>
      </c>
      <c r="D574" s="11">
        <v>2</v>
      </c>
      <c r="E574" s="33" t="s">
        <v>5193</v>
      </c>
      <c r="F574" s="30" t="s">
        <v>1324</v>
      </c>
      <c r="G574" s="11" t="s">
        <v>58</v>
      </c>
      <c r="H574" s="11" t="s">
        <v>1283</v>
      </c>
      <c r="I574" s="11" t="s">
        <v>22</v>
      </c>
      <c r="J574" s="23">
        <v>400000000</v>
      </c>
      <c r="K574" s="23">
        <v>4100000000</v>
      </c>
      <c r="L574" s="23">
        <v>5000000</v>
      </c>
      <c r="M574" s="23">
        <f t="shared" si="8"/>
        <v>4505000000</v>
      </c>
      <c r="N574" s="30"/>
      <c r="O574" s="11" t="s">
        <v>44</v>
      </c>
      <c r="P574" s="11"/>
    </row>
    <row r="575" spans="1:16" ht="18" customHeight="1" x14ac:dyDescent="0.15">
      <c r="A575" s="11">
        <v>570</v>
      </c>
      <c r="B575" s="11" t="s">
        <v>1281</v>
      </c>
      <c r="C575" s="11" t="s">
        <v>126</v>
      </c>
      <c r="D575" s="11">
        <v>2</v>
      </c>
      <c r="E575" s="33" t="s">
        <v>5193</v>
      </c>
      <c r="F575" s="30" t="s">
        <v>1325</v>
      </c>
      <c r="G575" s="11" t="s">
        <v>58</v>
      </c>
      <c r="H575" s="11" t="s">
        <v>1283</v>
      </c>
      <c r="I575" s="11" t="s">
        <v>22</v>
      </c>
      <c r="J575" s="23">
        <v>100000000</v>
      </c>
      <c r="K575" s="23">
        <v>30000000</v>
      </c>
      <c r="L575" s="23">
        <v>0</v>
      </c>
      <c r="M575" s="23">
        <f t="shared" si="8"/>
        <v>130000000</v>
      </c>
      <c r="N575" s="30"/>
      <c r="O575" s="11" t="s">
        <v>88</v>
      </c>
      <c r="P575" s="11"/>
    </row>
    <row r="576" spans="1:16" ht="18" customHeight="1" x14ac:dyDescent="0.15">
      <c r="A576" s="11">
        <v>571</v>
      </c>
      <c r="B576" s="11" t="s">
        <v>1281</v>
      </c>
      <c r="C576" s="11" t="s">
        <v>94</v>
      </c>
      <c r="D576" s="11">
        <v>2</v>
      </c>
      <c r="E576" s="33" t="s">
        <v>5193</v>
      </c>
      <c r="F576" s="30" t="s">
        <v>1337</v>
      </c>
      <c r="G576" s="11" t="s">
        <v>532</v>
      </c>
      <c r="H576" s="11" t="s">
        <v>1283</v>
      </c>
      <c r="I576" s="11" t="s">
        <v>22</v>
      </c>
      <c r="J576" s="23">
        <v>2001000000</v>
      </c>
      <c r="K576" s="23"/>
      <c r="L576" s="23"/>
      <c r="M576" s="23">
        <f t="shared" si="8"/>
        <v>2001000000</v>
      </c>
      <c r="N576" s="30"/>
      <c r="O576" s="11" t="s">
        <v>88</v>
      </c>
      <c r="P576" s="11"/>
    </row>
    <row r="577" spans="1:16" ht="18" customHeight="1" x14ac:dyDescent="0.15">
      <c r="A577" s="11">
        <v>572</v>
      </c>
      <c r="B577" s="11" t="s">
        <v>1281</v>
      </c>
      <c r="C577" s="11" t="s">
        <v>94</v>
      </c>
      <c r="D577" s="11">
        <v>2</v>
      </c>
      <c r="E577" s="33" t="s">
        <v>5193</v>
      </c>
      <c r="F577" s="30" t="s">
        <v>1338</v>
      </c>
      <c r="G577" s="11" t="s">
        <v>532</v>
      </c>
      <c r="H577" s="11" t="s">
        <v>1283</v>
      </c>
      <c r="I577" s="11" t="s">
        <v>22</v>
      </c>
      <c r="J577" s="23">
        <v>348000000</v>
      </c>
      <c r="K577" s="23">
        <v>50000000</v>
      </c>
      <c r="L577" s="23"/>
      <c r="M577" s="23">
        <f t="shared" si="8"/>
        <v>398000000</v>
      </c>
      <c r="N577" s="30"/>
      <c r="O577" s="11" t="s">
        <v>88</v>
      </c>
      <c r="P577" s="11"/>
    </row>
    <row r="578" spans="1:16" ht="18" customHeight="1" x14ac:dyDescent="0.15">
      <c r="A578" s="11">
        <v>573</v>
      </c>
      <c r="B578" s="11" t="s">
        <v>1281</v>
      </c>
      <c r="C578" s="11" t="s">
        <v>1360</v>
      </c>
      <c r="D578" s="11">
        <v>2</v>
      </c>
      <c r="E578" s="33" t="s">
        <v>5193</v>
      </c>
      <c r="F578" s="30" t="s">
        <v>1365</v>
      </c>
      <c r="G578" s="11" t="s">
        <v>114</v>
      </c>
      <c r="H578" s="11" t="s">
        <v>1283</v>
      </c>
      <c r="I578" s="11" t="s">
        <v>22</v>
      </c>
      <c r="J578" s="23">
        <v>200000000</v>
      </c>
      <c r="K578" s="23"/>
      <c r="L578" s="23"/>
      <c r="M578" s="23">
        <f t="shared" si="8"/>
        <v>200000000</v>
      </c>
      <c r="N578" s="30"/>
      <c r="O578" s="11" t="s">
        <v>88</v>
      </c>
      <c r="P578" s="11"/>
    </row>
    <row r="579" spans="1:16" ht="18" customHeight="1" x14ac:dyDescent="0.15">
      <c r="A579" s="11">
        <v>574</v>
      </c>
      <c r="B579" s="11" t="s">
        <v>1281</v>
      </c>
      <c r="C579" s="11" t="s">
        <v>1371</v>
      </c>
      <c r="D579" s="11">
        <v>2</v>
      </c>
      <c r="E579" s="33" t="s">
        <v>5193</v>
      </c>
      <c r="F579" s="30" t="s">
        <v>1373</v>
      </c>
      <c r="G579" s="11" t="s">
        <v>114</v>
      </c>
      <c r="H579" s="11" t="s">
        <v>1283</v>
      </c>
      <c r="I579" s="11" t="s">
        <v>22</v>
      </c>
      <c r="J579" s="23">
        <v>291197450</v>
      </c>
      <c r="K579" s="23"/>
      <c r="L579" s="23"/>
      <c r="M579" s="23">
        <f t="shared" si="8"/>
        <v>291197450</v>
      </c>
      <c r="N579" s="30"/>
      <c r="O579" s="11"/>
      <c r="P579" s="11"/>
    </row>
    <row r="580" spans="1:16" ht="18" customHeight="1" x14ac:dyDescent="0.15">
      <c r="A580" s="11">
        <v>575</v>
      </c>
      <c r="B580" s="11" t="s">
        <v>1281</v>
      </c>
      <c r="C580" s="11" t="s">
        <v>1374</v>
      </c>
      <c r="D580" s="11">
        <v>2</v>
      </c>
      <c r="E580" s="33" t="s">
        <v>5193</v>
      </c>
      <c r="F580" s="30" t="s">
        <v>1377</v>
      </c>
      <c r="G580" s="11" t="s">
        <v>114</v>
      </c>
      <c r="H580" s="11" t="s">
        <v>1283</v>
      </c>
      <c r="I580" s="11" t="s">
        <v>22</v>
      </c>
      <c r="J580" s="23">
        <v>15000000</v>
      </c>
      <c r="K580" s="23">
        <v>0</v>
      </c>
      <c r="L580" s="23">
        <v>0</v>
      </c>
      <c r="M580" s="23">
        <f t="shared" si="8"/>
        <v>15000000</v>
      </c>
      <c r="N580" s="30"/>
      <c r="O580" s="11"/>
      <c r="P580" s="11"/>
    </row>
    <row r="581" spans="1:16" ht="18" customHeight="1" x14ac:dyDescent="0.15">
      <c r="A581" s="11">
        <v>576</v>
      </c>
      <c r="B581" s="11" t="s">
        <v>1281</v>
      </c>
      <c r="C581" s="11" t="s">
        <v>1374</v>
      </c>
      <c r="D581" s="11">
        <v>2</v>
      </c>
      <c r="E581" s="33" t="s">
        <v>5193</v>
      </c>
      <c r="F581" s="30" t="s">
        <v>1378</v>
      </c>
      <c r="G581" s="11" t="s">
        <v>114</v>
      </c>
      <c r="H581" s="11" t="s">
        <v>1283</v>
      </c>
      <c r="I581" s="11" t="s">
        <v>22</v>
      </c>
      <c r="J581" s="23">
        <v>15000000</v>
      </c>
      <c r="K581" s="23">
        <v>0</v>
      </c>
      <c r="L581" s="23">
        <v>0</v>
      </c>
      <c r="M581" s="23">
        <f t="shared" si="8"/>
        <v>15000000</v>
      </c>
      <c r="N581" s="30"/>
      <c r="O581" s="11"/>
      <c r="P581" s="11"/>
    </row>
    <row r="582" spans="1:16" ht="18" customHeight="1" x14ac:dyDescent="0.15">
      <c r="A582" s="11">
        <v>577</v>
      </c>
      <c r="B582" s="11" t="s">
        <v>1281</v>
      </c>
      <c r="C582" s="11" t="s">
        <v>1374</v>
      </c>
      <c r="D582" s="11">
        <v>2</v>
      </c>
      <c r="E582" s="33" t="s">
        <v>5193</v>
      </c>
      <c r="F582" s="30" t="s">
        <v>1379</v>
      </c>
      <c r="G582" s="11" t="s">
        <v>114</v>
      </c>
      <c r="H582" s="11" t="s">
        <v>1283</v>
      </c>
      <c r="I582" s="11" t="s">
        <v>22</v>
      </c>
      <c r="J582" s="23">
        <v>35000000</v>
      </c>
      <c r="K582" s="23">
        <v>0</v>
      </c>
      <c r="L582" s="23">
        <v>0</v>
      </c>
      <c r="M582" s="23">
        <f t="shared" ref="M582:M645" si="9">J582+K582+L582</f>
        <v>35000000</v>
      </c>
      <c r="N582" s="30"/>
      <c r="O582" s="11"/>
      <c r="P582" s="11"/>
    </row>
    <row r="583" spans="1:16" ht="18" customHeight="1" x14ac:dyDescent="0.15">
      <c r="A583" s="11">
        <v>578</v>
      </c>
      <c r="B583" s="11" t="s">
        <v>1281</v>
      </c>
      <c r="C583" s="11" t="s">
        <v>1374</v>
      </c>
      <c r="D583" s="11">
        <v>2</v>
      </c>
      <c r="E583" s="33" t="s">
        <v>5193</v>
      </c>
      <c r="F583" s="30" t="s">
        <v>1380</v>
      </c>
      <c r="G583" s="11" t="s">
        <v>114</v>
      </c>
      <c r="H583" s="11" t="s">
        <v>1283</v>
      </c>
      <c r="I583" s="11" t="s">
        <v>22</v>
      </c>
      <c r="J583" s="23">
        <v>35000000</v>
      </c>
      <c r="K583" s="23">
        <v>0</v>
      </c>
      <c r="L583" s="23">
        <v>0</v>
      </c>
      <c r="M583" s="23">
        <f t="shared" si="9"/>
        <v>35000000</v>
      </c>
      <c r="N583" s="30"/>
      <c r="O583" s="11"/>
      <c r="P583" s="11"/>
    </row>
    <row r="584" spans="1:16" ht="18" customHeight="1" x14ac:dyDescent="0.15">
      <c r="A584" s="11">
        <v>579</v>
      </c>
      <c r="B584" s="11" t="s">
        <v>1281</v>
      </c>
      <c r="C584" s="11" t="s">
        <v>1381</v>
      </c>
      <c r="D584" s="11">
        <v>2</v>
      </c>
      <c r="E584" s="33" t="s">
        <v>5193</v>
      </c>
      <c r="F584" s="30" t="s">
        <v>1382</v>
      </c>
      <c r="G584" s="11" t="s">
        <v>114</v>
      </c>
      <c r="H584" s="11" t="s">
        <v>1283</v>
      </c>
      <c r="I584" s="11" t="s">
        <v>15</v>
      </c>
      <c r="J584" s="23">
        <v>177000000</v>
      </c>
      <c r="K584" s="23">
        <v>43000000</v>
      </c>
      <c r="L584" s="23">
        <v>0</v>
      </c>
      <c r="M584" s="23">
        <f t="shared" si="9"/>
        <v>220000000</v>
      </c>
      <c r="N584" s="30"/>
      <c r="O584" s="11"/>
      <c r="P584" s="11"/>
    </row>
    <row r="585" spans="1:16" ht="18" customHeight="1" x14ac:dyDescent="0.15">
      <c r="A585" s="11">
        <v>580</v>
      </c>
      <c r="B585" s="11" t="s">
        <v>1589</v>
      </c>
      <c r="C585" s="11" t="s">
        <v>1590</v>
      </c>
      <c r="D585" s="11">
        <v>2</v>
      </c>
      <c r="E585" s="33" t="s">
        <v>5193</v>
      </c>
      <c r="F585" s="30" t="s">
        <v>1591</v>
      </c>
      <c r="G585" s="11" t="s">
        <v>1580</v>
      </c>
      <c r="H585" s="11" t="s">
        <v>19</v>
      </c>
      <c r="I585" s="11" t="s">
        <v>22</v>
      </c>
      <c r="J585" s="23">
        <v>11000000</v>
      </c>
      <c r="K585" s="23">
        <v>0</v>
      </c>
      <c r="L585" s="23">
        <v>0</v>
      </c>
      <c r="M585" s="23">
        <f t="shared" si="9"/>
        <v>11000000</v>
      </c>
      <c r="N585" s="30"/>
      <c r="O585" s="11" t="s">
        <v>14</v>
      </c>
      <c r="P585" s="11" t="s">
        <v>12</v>
      </c>
    </row>
    <row r="586" spans="1:16" ht="18" customHeight="1" x14ac:dyDescent="0.15">
      <c r="A586" s="11">
        <v>581</v>
      </c>
      <c r="B586" s="11" t="s">
        <v>1589</v>
      </c>
      <c r="C586" s="11" t="s">
        <v>1613</v>
      </c>
      <c r="D586" s="11">
        <v>2</v>
      </c>
      <c r="E586" s="33" t="s">
        <v>5193</v>
      </c>
      <c r="F586" s="30" t="s">
        <v>1615</v>
      </c>
      <c r="G586" s="11" t="s">
        <v>11</v>
      </c>
      <c r="H586" s="11" t="s">
        <v>19</v>
      </c>
      <c r="I586" s="11" t="s">
        <v>15</v>
      </c>
      <c r="J586" s="23">
        <v>200000000</v>
      </c>
      <c r="K586" s="23">
        <v>500000000</v>
      </c>
      <c r="L586" s="23">
        <v>1000000</v>
      </c>
      <c r="M586" s="23">
        <f t="shared" si="9"/>
        <v>701000000</v>
      </c>
      <c r="N586" s="13"/>
      <c r="O586" s="11"/>
      <c r="P586" s="11"/>
    </row>
    <row r="587" spans="1:16" ht="18" customHeight="1" x14ac:dyDescent="0.15">
      <c r="A587" s="11">
        <v>582</v>
      </c>
      <c r="B587" s="33" t="s">
        <v>1589</v>
      </c>
      <c r="C587" s="33" t="s">
        <v>1643</v>
      </c>
      <c r="D587" s="33">
        <v>2</v>
      </c>
      <c r="E587" s="33" t="s">
        <v>5193</v>
      </c>
      <c r="F587" s="41" t="s">
        <v>1646</v>
      </c>
      <c r="G587" s="33" t="s">
        <v>1580</v>
      </c>
      <c r="H587" s="33" t="s">
        <v>1593</v>
      </c>
      <c r="I587" s="33" t="s">
        <v>9</v>
      </c>
      <c r="J587" s="42">
        <v>4796000000</v>
      </c>
      <c r="K587" s="42">
        <v>11565000000</v>
      </c>
      <c r="L587" s="42">
        <v>79000000</v>
      </c>
      <c r="M587" s="23">
        <f t="shared" si="9"/>
        <v>16440000000</v>
      </c>
      <c r="N587" s="41"/>
      <c r="O587" s="33"/>
      <c r="P587" s="33"/>
    </row>
    <row r="588" spans="1:16" ht="18" customHeight="1" x14ac:dyDescent="0.15">
      <c r="A588" s="11">
        <v>583</v>
      </c>
      <c r="B588" s="33" t="s">
        <v>1589</v>
      </c>
      <c r="C588" s="33" t="s">
        <v>1643</v>
      </c>
      <c r="D588" s="33">
        <v>2</v>
      </c>
      <c r="E588" s="33" t="s">
        <v>5193</v>
      </c>
      <c r="F588" s="41" t="s">
        <v>1647</v>
      </c>
      <c r="G588" s="33" t="s">
        <v>1580</v>
      </c>
      <c r="H588" s="33" t="s">
        <v>1609</v>
      </c>
      <c r="I588" s="33" t="s">
        <v>9</v>
      </c>
      <c r="J588" s="42">
        <v>3908000000</v>
      </c>
      <c r="K588" s="42">
        <v>9229000000</v>
      </c>
      <c r="L588" s="42">
        <v>466000000</v>
      </c>
      <c r="M588" s="23">
        <f t="shared" si="9"/>
        <v>13603000000</v>
      </c>
      <c r="N588" s="43"/>
      <c r="O588" s="33"/>
      <c r="P588" s="33"/>
    </row>
    <row r="589" spans="1:16" ht="18" customHeight="1" x14ac:dyDescent="0.15">
      <c r="A589" s="11">
        <v>584</v>
      </c>
      <c r="B589" s="11" t="s">
        <v>1589</v>
      </c>
      <c r="C589" s="33" t="s">
        <v>1643</v>
      </c>
      <c r="D589" s="11">
        <v>2</v>
      </c>
      <c r="E589" s="33" t="s">
        <v>5193</v>
      </c>
      <c r="F589" s="30" t="s">
        <v>1648</v>
      </c>
      <c r="G589" s="11" t="s">
        <v>1580</v>
      </c>
      <c r="H589" s="11" t="s">
        <v>1609</v>
      </c>
      <c r="I589" s="11" t="s">
        <v>22</v>
      </c>
      <c r="J589" s="23">
        <v>330000000</v>
      </c>
      <c r="K589" s="23">
        <v>2182825800</v>
      </c>
      <c r="L589" s="23">
        <v>0</v>
      </c>
      <c r="M589" s="23">
        <f t="shared" si="9"/>
        <v>2512825800</v>
      </c>
      <c r="N589" s="12"/>
      <c r="O589" s="11"/>
      <c r="P589" s="11"/>
    </row>
    <row r="590" spans="1:16" ht="18" customHeight="1" x14ac:dyDescent="0.15">
      <c r="A590" s="11">
        <v>585</v>
      </c>
      <c r="B590" s="11" t="s">
        <v>1589</v>
      </c>
      <c r="C590" s="33" t="s">
        <v>1643</v>
      </c>
      <c r="D590" s="11">
        <v>2</v>
      </c>
      <c r="E590" s="33" t="s">
        <v>5193</v>
      </c>
      <c r="F590" s="30" t="s">
        <v>1649</v>
      </c>
      <c r="G590" s="11" t="s">
        <v>1580</v>
      </c>
      <c r="H590" s="11" t="s">
        <v>1609</v>
      </c>
      <c r="I590" s="11" t="s">
        <v>22</v>
      </c>
      <c r="J590" s="23">
        <v>150000000</v>
      </c>
      <c r="K590" s="23">
        <v>40000000</v>
      </c>
      <c r="L590" s="23">
        <v>0</v>
      </c>
      <c r="M590" s="23">
        <f t="shared" si="9"/>
        <v>190000000</v>
      </c>
      <c r="N590" s="12"/>
      <c r="O590" s="11"/>
      <c r="P590" s="11"/>
    </row>
    <row r="591" spans="1:16" ht="18" customHeight="1" x14ac:dyDescent="0.15">
      <c r="A591" s="11">
        <v>586</v>
      </c>
      <c r="B591" s="33" t="s">
        <v>1589</v>
      </c>
      <c r="C591" s="33" t="s">
        <v>1668</v>
      </c>
      <c r="D591" s="33">
        <v>2</v>
      </c>
      <c r="E591" s="33" t="s">
        <v>5193</v>
      </c>
      <c r="F591" s="41" t="s">
        <v>1671</v>
      </c>
      <c r="G591" s="33" t="s">
        <v>1580</v>
      </c>
      <c r="H591" s="33" t="s">
        <v>19</v>
      </c>
      <c r="I591" s="33" t="s">
        <v>9</v>
      </c>
      <c r="J591" s="42">
        <v>1100000000</v>
      </c>
      <c r="K591" s="42">
        <v>2100000000</v>
      </c>
      <c r="L591" s="42"/>
      <c r="M591" s="23">
        <f t="shared" si="9"/>
        <v>3200000000</v>
      </c>
      <c r="N591" s="14"/>
      <c r="O591" s="33" t="s">
        <v>14</v>
      </c>
      <c r="P591" s="33"/>
    </row>
    <row r="592" spans="1:16" ht="18" customHeight="1" x14ac:dyDescent="0.15">
      <c r="A592" s="11">
        <v>587</v>
      </c>
      <c r="B592" s="33" t="s">
        <v>1589</v>
      </c>
      <c r="C592" s="33" t="s">
        <v>1668</v>
      </c>
      <c r="D592" s="33">
        <v>2</v>
      </c>
      <c r="E592" s="33" t="s">
        <v>5193</v>
      </c>
      <c r="F592" s="41" t="s">
        <v>1675</v>
      </c>
      <c r="G592" s="33" t="s">
        <v>1580</v>
      </c>
      <c r="H592" s="33" t="s">
        <v>19</v>
      </c>
      <c r="I592" s="33" t="s">
        <v>9</v>
      </c>
      <c r="J592" s="42">
        <v>800000000</v>
      </c>
      <c r="K592" s="42">
        <v>300000000</v>
      </c>
      <c r="L592" s="42"/>
      <c r="M592" s="23">
        <f t="shared" si="9"/>
        <v>1100000000</v>
      </c>
      <c r="N592" s="14"/>
      <c r="O592" s="33" t="s">
        <v>14</v>
      </c>
      <c r="P592" s="33"/>
    </row>
    <row r="593" spans="1:16" ht="18" customHeight="1" x14ac:dyDescent="0.15">
      <c r="A593" s="11">
        <v>588</v>
      </c>
      <c r="B593" s="85" t="s">
        <v>1528</v>
      </c>
      <c r="C593" s="85" t="s">
        <v>1679</v>
      </c>
      <c r="D593" s="85">
        <v>2</v>
      </c>
      <c r="E593" s="33" t="s">
        <v>5193</v>
      </c>
      <c r="F593" s="87" t="s">
        <v>1542</v>
      </c>
      <c r="G593" s="85" t="s">
        <v>58</v>
      </c>
      <c r="H593" s="85" t="s">
        <v>294</v>
      </c>
      <c r="I593" s="85" t="s">
        <v>22</v>
      </c>
      <c r="J593" s="89">
        <v>660000000</v>
      </c>
      <c r="K593" s="89">
        <v>5365463000</v>
      </c>
      <c r="L593" s="89"/>
      <c r="M593" s="23">
        <f t="shared" si="9"/>
        <v>6025463000</v>
      </c>
      <c r="N593" s="94"/>
      <c r="O593" s="85"/>
      <c r="P593" s="85" t="s">
        <v>48</v>
      </c>
    </row>
    <row r="594" spans="1:16" ht="18" customHeight="1" x14ac:dyDescent="0.15">
      <c r="A594" s="11">
        <v>589</v>
      </c>
      <c r="B594" s="11" t="s">
        <v>1577</v>
      </c>
      <c r="C594" s="11" t="s">
        <v>1578</v>
      </c>
      <c r="D594" s="11">
        <v>2</v>
      </c>
      <c r="E594" s="33" t="s">
        <v>5193</v>
      </c>
      <c r="F594" s="30" t="s">
        <v>1586</v>
      </c>
      <c r="G594" s="11" t="s">
        <v>1585</v>
      </c>
      <c r="H594" s="11" t="s">
        <v>294</v>
      </c>
      <c r="I594" s="11" t="s">
        <v>15</v>
      </c>
      <c r="J594" s="23">
        <v>1200000000</v>
      </c>
      <c r="K594" s="23">
        <v>250000000</v>
      </c>
      <c r="L594" s="23"/>
      <c r="M594" s="23">
        <f t="shared" si="9"/>
        <v>1450000000</v>
      </c>
      <c r="N594" s="32"/>
      <c r="O594" s="31"/>
      <c r="P594" s="31"/>
    </row>
    <row r="595" spans="1:16" ht="18" customHeight="1" x14ac:dyDescent="0.15">
      <c r="A595" s="11">
        <v>590</v>
      </c>
      <c r="B595" s="11" t="s">
        <v>1983</v>
      </c>
      <c r="C595" s="11" t="s">
        <v>40</v>
      </c>
      <c r="D595" s="11">
        <v>2</v>
      </c>
      <c r="E595" s="33" t="s">
        <v>5193</v>
      </c>
      <c r="F595" s="30" t="s">
        <v>1864</v>
      </c>
      <c r="G595" s="11" t="s">
        <v>46</v>
      </c>
      <c r="H595" s="11" t="s">
        <v>1865</v>
      </c>
      <c r="I595" s="11" t="s">
        <v>22</v>
      </c>
      <c r="J595" s="23">
        <v>56000000</v>
      </c>
      <c r="K595" s="23">
        <v>0</v>
      </c>
      <c r="L595" s="23">
        <v>0</v>
      </c>
      <c r="M595" s="23">
        <f t="shared" si="9"/>
        <v>56000000</v>
      </c>
      <c r="N595" s="30"/>
      <c r="O595" s="11" t="s">
        <v>44</v>
      </c>
      <c r="P595" s="11"/>
    </row>
    <row r="596" spans="1:16" ht="18" customHeight="1" x14ac:dyDescent="0.15">
      <c r="A596" s="11">
        <v>591</v>
      </c>
      <c r="B596" s="11" t="s">
        <v>1983</v>
      </c>
      <c r="C596" s="11" t="s">
        <v>167</v>
      </c>
      <c r="D596" s="11">
        <v>2</v>
      </c>
      <c r="E596" s="33" t="s">
        <v>5193</v>
      </c>
      <c r="F596" s="30" t="s">
        <v>1867</v>
      </c>
      <c r="G596" s="11" t="s">
        <v>52</v>
      </c>
      <c r="H596" s="11" t="s">
        <v>1865</v>
      </c>
      <c r="I596" s="11" t="s">
        <v>22</v>
      </c>
      <c r="J596" s="23">
        <v>280000000</v>
      </c>
      <c r="K596" s="23"/>
      <c r="L596" s="23"/>
      <c r="M596" s="23">
        <f t="shared" si="9"/>
        <v>280000000</v>
      </c>
      <c r="N596" s="30"/>
      <c r="O596" s="11"/>
      <c r="P596" s="11"/>
    </row>
    <row r="597" spans="1:16" ht="18" customHeight="1" x14ac:dyDescent="0.15">
      <c r="A597" s="11">
        <v>592</v>
      </c>
      <c r="B597" s="11" t="s">
        <v>1983</v>
      </c>
      <c r="C597" s="11" t="s">
        <v>167</v>
      </c>
      <c r="D597" s="11">
        <v>2</v>
      </c>
      <c r="E597" s="33" t="s">
        <v>5193</v>
      </c>
      <c r="F597" s="30" t="s">
        <v>1868</v>
      </c>
      <c r="G597" s="11" t="s">
        <v>52</v>
      </c>
      <c r="H597" s="11" t="s">
        <v>1865</v>
      </c>
      <c r="I597" s="11" t="s">
        <v>22</v>
      </c>
      <c r="J597" s="23">
        <v>300000000</v>
      </c>
      <c r="K597" s="23">
        <v>0</v>
      </c>
      <c r="L597" s="23">
        <v>0</v>
      </c>
      <c r="M597" s="23">
        <f t="shared" si="9"/>
        <v>300000000</v>
      </c>
      <c r="N597" s="30"/>
      <c r="O597" s="11"/>
      <c r="P597" s="11"/>
    </row>
    <row r="598" spans="1:16" ht="18" customHeight="1" x14ac:dyDescent="0.15">
      <c r="A598" s="11">
        <v>593</v>
      </c>
      <c r="B598" s="11" t="s">
        <v>1983</v>
      </c>
      <c r="C598" s="11" t="s">
        <v>167</v>
      </c>
      <c r="D598" s="11">
        <v>2</v>
      </c>
      <c r="E598" s="33" t="s">
        <v>5193</v>
      </c>
      <c r="F598" s="30" t="s">
        <v>1869</v>
      </c>
      <c r="G598" s="11" t="s">
        <v>52</v>
      </c>
      <c r="H598" s="11" t="s">
        <v>1865</v>
      </c>
      <c r="I598" s="11" t="s">
        <v>22</v>
      </c>
      <c r="J598" s="23">
        <v>160000000</v>
      </c>
      <c r="K598" s="23">
        <v>0</v>
      </c>
      <c r="L598" s="23">
        <v>0</v>
      </c>
      <c r="M598" s="23">
        <f t="shared" si="9"/>
        <v>160000000</v>
      </c>
      <c r="N598" s="30"/>
      <c r="O598" s="11"/>
      <c r="P598" s="11"/>
    </row>
    <row r="599" spans="1:16" ht="18" customHeight="1" x14ac:dyDescent="0.15">
      <c r="A599" s="11">
        <v>594</v>
      </c>
      <c r="B599" s="11" t="s">
        <v>1983</v>
      </c>
      <c r="C599" s="11" t="s">
        <v>167</v>
      </c>
      <c r="D599" s="11">
        <v>2</v>
      </c>
      <c r="E599" s="33" t="s">
        <v>5193</v>
      </c>
      <c r="F599" s="30" t="s">
        <v>1870</v>
      </c>
      <c r="G599" s="11" t="s">
        <v>52</v>
      </c>
      <c r="H599" s="11" t="s">
        <v>1865</v>
      </c>
      <c r="I599" s="11" t="s">
        <v>22</v>
      </c>
      <c r="J599" s="23">
        <v>30000000</v>
      </c>
      <c r="K599" s="23">
        <v>0</v>
      </c>
      <c r="L599" s="23">
        <v>0</v>
      </c>
      <c r="M599" s="23">
        <f t="shared" si="9"/>
        <v>30000000</v>
      </c>
      <c r="N599" s="30"/>
      <c r="O599" s="11"/>
      <c r="P599" s="11"/>
    </row>
    <row r="600" spans="1:16" ht="18" customHeight="1" x14ac:dyDescent="0.15">
      <c r="A600" s="11">
        <v>595</v>
      </c>
      <c r="B600" s="11" t="s">
        <v>1983</v>
      </c>
      <c r="C600" s="11" t="s">
        <v>158</v>
      </c>
      <c r="D600" s="11">
        <v>2</v>
      </c>
      <c r="E600" s="33" t="s">
        <v>5193</v>
      </c>
      <c r="F600" s="30" t="s">
        <v>1876</v>
      </c>
      <c r="G600" s="11" t="s">
        <v>114</v>
      </c>
      <c r="H600" s="11" t="s">
        <v>1497</v>
      </c>
      <c r="I600" s="11" t="s">
        <v>22</v>
      </c>
      <c r="J600" s="23">
        <v>1500000000</v>
      </c>
      <c r="K600" s="23">
        <v>1000000000</v>
      </c>
      <c r="L600" s="23"/>
      <c r="M600" s="23">
        <f t="shared" si="9"/>
        <v>2500000000</v>
      </c>
      <c r="N600" s="30"/>
      <c r="O600" s="11"/>
      <c r="P600" s="11"/>
    </row>
    <row r="601" spans="1:16" ht="18" customHeight="1" x14ac:dyDescent="0.15">
      <c r="A601" s="11">
        <v>596</v>
      </c>
      <c r="B601" s="11" t="s">
        <v>1983</v>
      </c>
      <c r="C601" s="11" t="s">
        <v>158</v>
      </c>
      <c r="D601" s="11">
        <v>2</v>
      </c>
      <c r="E601" s="33" t="s">
        <v>5193</v>
      </c>
      <c r="F601" s="30" t="s">
        <v>1884</v>
      </c>
      <c r="G601" s="11" t="s">
        <v>114</v>
      </c>
      <c r="H601" s="11" t="s">
        <v>1497</v>
      </c>
      <c r="I601" s="11" t="s">
        <v>15</v>
      </c>
      <c r="J601" s="23">
        <v>1073745000</v>
      </c>
      <c r="K601" s="23">
        <v>783900000</v>
      </c>
      <c r="L601" s="23"/>
      <c r="M601" s="23">
        <f t="shared" si="9"/>
        <v>1857645000</v>
      </c>
      <c r="N601" s="30"/>
      <c r="O601" s="11"/>
      <c r="P601" s="11"/>
    </row>
    <row r="602" spans="1:16" ht="18" customHeight="1" x14ac:dyDescent="0.15">
      <c r="A602" s="11">
        <v>597</v>
      </c>
      <c r="B602" s="11" t="s">
        <v>1983</v>
      </c>
      <c r="C602" s="11" t="s">
        <v>158</v>
      </c>
      <c r="D602" s="11">
        <v>2</v>
      </c>
      <c r="E602" s="33" t="s">
        <v>5193</v>
      </c>
      <c r="F602" s="30" t="s">
        <v>1888</v>
      </c>
      <c r="G602" s="11" t="s">
        <v>114</v>
      </c>
      <c r="H602" s="11" t="s">
        <v>1865</v>
      </c>
      <c r="I602" s="11" t="s">
        <v>22</v>
      </c>
      <c r="J602" s="23">
        <v>875578558</v>
      </c>
      <c r="K602" s="23">
        <v>465581877</v>
      </c>
      <c r="L602" s="23"/>
      <c r="M602" s="23">
        <f t="shared" si="9"/>
        <v>1341160435</v>
      </c>
      <c r="N602" s="30"/>
      <c r="O602" s="11"/>
      <c r="P602" s="11"/>
    </row>
    <row r="603" spans="1:16" ht="18" customHeight="1" x14ac:dyDescent="0.15">
      <c r="A603" s="11">
        <v>598</v>
      </c>
      <c r="B603" s="11" t="s">
        <v>1983</v>
      </c>
      <c r="C603" s="11" t="s">
        <v>158</v>
      </c>
      <c r="D603" s="11">
        <v>2</v>
      </c>
      <c r="E603" s="33" t="s">
        <v>5193</v>
      </c>
      <c r="F603" s="30" t="s">
        <v>1889</v>
      </c>
      <c r="G603" s="11" t="s">
        <v>114</v>
      </c>
      <c r="H603" s="11" t="s">
        <v>1497</v>
      </c>
      <c r="I603" s="11" t="s">
        <v>22</v>
      </c>
      <c r="J603" s="23">
        <v>593116778</v>
      </c>
      <c r="K603" s="23">
        <v>446170937</v>
      </c>
      <c r="L603" s="23"/>
      <c r="M603" s="23">
        <f t="shared" si="9"/>
        <v>1039287715</v>
      </c>
      <c r="N603" s="30"/>
      <c r="O603" s="11"/>
      <c r="P603" s="11"/>
    </row>
    <row r="604" spans="1:16" ht="18" customHeight="1" x14ac:dyDescent="0.15">
      <c r="A604" s="11">
        <v>599</v>
      </c>
      <c r="B604" s="11" t="s">
        <v>1983</v>
      </c>
      <c r="C604" s="11" t="s">
        <v>122</v>
      </c>
      <c r="D604" s="11">
        <v>2</v>
      </c>
      <c r="E604" s="33" t="s">
        <v>5193</v>
      </c>
      <c r="F604" s="30" t="s">
        <v>1903</v>
      </c>
      <c r="G604" s="11" t="s">
        <v>73</v>
      </c>
      <c r="H604" s="11" t="s">
        <v>5228</v>
      </c>
      <c r="I604" s="11" t="s">
        <v>16</v>
      </c>
      <c r="J604" s="23">
        <v>400000000</v>
      </c>
      <c r="K604" s="23">
        <v>0</v>
      </c>
      <c r="L604" s="23">
        <v>0</v>
      </c>
      <c r="M604" s="23">
        <f t="shared" si="9"/>
        <v>400000000</v>
      </c>
      <c r="N604" s="30" t="s">
        <v>74</v>
      </c>
      <c r="O604" s="11"/>
      <c r="P604" s="11"/>
    </row>
    <row r="605" spans="1:16" ht="18" customHeight="1" x14ac:dyDescent="0.15">
      <c r="A605" s="11">
        <v>600</v>
      </c>
      <c r="B605" s="11" t="s">
        <v>1983</v>
      </c>
      <c r="C605" s="11" t="s">
        <v>1907</v>
      </c>
      <c r="D605" s="11">
        <v>2</v>
      </c>
      <c r="E605" s="33" t="s">
        <v>5193</v>
      </c>
      <c r="F605" s="30" t="s">
        <v>1908</v>
      </c>
      <c r="G605" s="11" t="s">
        <v>114</v>
      </c>
      <c r="H605" s="11" t="s">
        <v>1497</v>
      </c>
      <c r="I605" s="11" t="s">
        <v>22</v>
      </c>
      <c r="J605" s="23">
        <v>80000000</v>
      </c>
      <c r="K605" s="23">
        <v>0</v>
      </c>
      <c r="L605" s="23">
        <v>0</v>
      </c>
      <c r="M605" s="23">
        <f t="shared" si="9"/>
        <v>80000000</v>
      </c>
      <c r="N605" s="30"/>
      <c r="O605" s="11"/>
      <c r="P605" s="11"/>
    </row>
    <row r="606" spans="1:16" ht="18" customHeight="1" x14ac:dyDescent="0.15">
      <c r="A606" s="11">
        <v>601</v>
      </c>
      <c r="B606" s="11" t="s">
        <v>1983</v>
      </c>
      <c r="C606" s="11" t="s">
        <v>1907</v>
      </c>
      <c r="D606" s="11">
        <v>2</v>
      </c>
      <c r="E606" s="33" t="s">
        <v>5193</v>
      </c>
      <c r="F606" s="30" t="s">
        <v>1912</v>
      </c>
      <c r="G606" s="11" t="s">
        <v>114</v>
      </c>
      <c r="H606" s="11" t="s">
        <v>1497</v>
      </c>
      <c r="I606" s="11" t="s">
        <v>22</v>
      </c>
      <c r="J606" s="23">
        <v>1500000000</v>
      </c>
      <c r="K606" s="23">
        <v>190000000</v>
      </c>
      <c r="L606" s="23"/>
      <c r="M606" s="23">
        <f t="shared" si="9"/>
        <v>1690000000</v>
      </c>
      <c r="N606" s="30"/>
      <c r="O606" s="11"/>
      <c r="P606" s="11"/>
    </row>
    <row r="607" spans="1:16" ht="18" customHeight="1" x14ac:dyDescent="0.15">
      <c r="A607" s="11">
        <v>602</v>
      </c>
      <c r="B607" s="11" t="s">
        <v>1983</v>
      </c>
      <c r="C607" s="11" t="s">
        <v>67</v>
      </c>
      <c r="D607" s="11">
        <v>2</v>
      </c>
      <c r="E607" s="33" t="s">
        <v>5193</v>
      </c>
      <c r="F607" s="30" t="s">
        <v>1916</v>
      </c>
      <c r="G607" s="11" t="s">
        <v>58</v>
      </c>
      <c r="H607" s="11" t="s">
        <v>1917</v>
      </c>
      <c r="I607" s="11" t="s">
        <v>15</v>
      </c>
      <c r="J607" s="23">
        <v>273901787</v>
      </c>
      <c r="K607" s="23">
        <v>450000000</v>
      </c>
      <c r="L607" s="23"/>
      <c r="M607" s="23">
        <f t="shared" si="9"/>
        <v>723901787</v>
      </c>
      <c r="N607" s="30" t="s">
        <v>466</v>
      </c>
      <c r="O607" s="11"/>
      <c r="P607" s="11"/>
    </row>
    <row r="608" spans="1:16" ht="18" customHeight="1" x14ac:dyDescent="0.15">
      <c r="A608" s="11">
        <v>603</v>
      </c>
      <c r="B608" s="11" t="s">
        <v>1983</v>
      </c>
      <c r="C608" s="11" t="s">
        <v>67</v>
      </c>
      <c r="D608" s="11">
        <v>2</v>
      </c>
      <c r="E608" s="33" t="s">
        <v>5193</v>
      </c>
      <c r="F608" s="30" t="s">
        <v>1918</v>
      </c>
      <c r="G608" s="11" t="s">
        <v>58</v>
      </c>
      <c r="H608" s="11" t="s">
        <v>1865</v>
      </c>
      <c r="I608" s="11" t="s">
        <v>22</v>
      </c>
      <c r="J608" s="23">
        <v>2205000</v>
      </c>
      <c r="K608" s="23">
        <v>0</v>
      </c>
      <c r="L608" s="23">
        <v>0</v>
      </c>
      <c r="M608" s="23">
        <f t="shared" si="9"/>
        <v>2205000</v>
      </c>
      <c r="N608" s="30"/>
      <c r="O608" s="11" t="s">
        <v>88</v>
      </c>
      <c r="P608" s="11"/>
    </row>
    <row r="609" spans="1:16" ht="18" customHeight="1" x14ac:dyDescent="0.15">
      <c r="A609" s="11">
        <v>604</v>
      </c>
      <c r="B609" s="11" t="s">
        <v>1983</v>
      </c>
      <c r="C609" s="11" t="s">
        <v>402</v>
      </c>
      <c r="D609" s="11">
        <v>2</v>
      </c>
      <c r="E609" s="33" t="s">
        <v>5193</v>
      </c>
      <c r="F609" s="30" t="s">
        <v>1944</v>
      </c>
      <c r="G609" s="11" t="s">
        <v>58</v>
      </c>
      <c r="H609" s="11" t="s">
        <v>1865</v>
      </c>
      <c r="I609" s="11" t="s">
        <v>15</v>
      </c>
      <c r="J609" s="23">
        <v>1500000000</v>
      </c>
      <c r="K609" s="23">
        <v>2000000000</v>
      </c>
      <c r="L609" s="23">
        <v>0</v>
      </c>
      <c r="M609" s="23">
        <f t="shared" si="9"/>
        <v>3500000000</v>
      </c>
      <c r="N609" s="30"/>
      <c r="O609" s="11"/>
      <c r="P609" s="11" t="s">
        <v>48</v>
      </c>
    </row>
    <row r="610" spans="1:16" ht="18" customHeight="1" x14ac:dyDescent="0.15">
      <c r="A610" s="11">
        <v>605</v>
      </c>
      <c r="B610" s="11" t="s">
        <v>1983</v>
      </c>
      <c r="C610" s="11" t="s">
        <v>71</v>
      </c>
      <c r="D610" s="11">
        <v>2</v>
      </c>
      <c r="E610" s="33" t="s">
        <v>5193</v>
      </c>
      <c r="F610" s="30" t="s">
        <v>1947</v>
      </c>
      <c r="G610" s="11" t="s">
        <v>73</v>
      </c>
      <c r="H610" s="11" t="s">
        <v>1497</v>
      </c>
      <c r="I610" s="11" t="s">
        <v>15</v>
      </c>
      <c r="J610" s="23">
        <v>130000000</v>
      </c>
      <c r="K610" s="23">
        <v>120000000</v>
      </c>
      <c r="L610" s="23"/>
      <c r="M610" s="23">
        <f t="shared" si="9"/>
        <v>250000000</v>
      </c>
      <c r="N610" s="30"/>
      <c r="O610" s="11"/>
      <c r="P610" s="11"/>
    </row>
    <row r="611" spans="1:16" ht="18" customHeight="1" x14ac:dyDescent="0.15">
      <c r="A611" s="11">
        <v>606</v>
      </c>
      <c r="B611" s="11" t="s">
        <v>1983</v>
      </c>
      <c r="C611" s="11" t="s">
        <v>71</v>
      </c>
      <c r="D611" s="11">
        <v>2</v>
      </c>
      <c r="E611" s="33" t="s">
        <v>5193</v>
      </c>
      <c r="F611" s="30" t="s">
        <v>1948</v>
      </c>
      <c r="G611" s="11" t="s">
        <v>73</v>
      </c>
      <c r="H611" s="11" t="s">
        <v>1497</v>
      </c>
      <c r="I611" s="11" t="s">
        <v>15</v>
      </c>
      <c r="J611" s="23">
        <v>20000000</v>
      </c>
      <c r="K611" s="23">
        <v>60000000</v>
      </c>
      <c r="L611" s="23"/>
      <c r="M611" s="23">
        <f t="shared" si="9"/>
        <v>80000000</v>
      </c>
      <c r="N611" s="30"/>
      <c r="O611" s="11"/>
      <c r="P611" s="11"/>
    </row>
    <row r="612" spans="1:16" ht="18" customHeight="1" x14ac:dyDescent="0.15">
      <c r="A612" s="11">
        <v>607</v>
      </c>
      <c r="B612" s="11" t="s">
        <v>1983</v>
      </c>
      <c r="C612" s="11" t="s">
        <v>71</v>
      </c>
      <c r="D612" s="11">
        <v>2</v>
      </c>
      <c r="E612" s="33" t="s">
        <v>5193</v>
      </c>
      <c r="F612" s="30" t="s">
        <v>1949</v>
      </c>
      <c r="G612" s="11" t="s">
        <v>73</v>
      </c>
      <c r="H612" s="11" t="s">
        <v>1497</v>
      </c>
      <c r="I612" s="11" t="s">
        <v>15</v>
      </c>
      <c r="J612" s="23">
        <v>30000000</v>
      </c>
      <c r="K612" s="23">
        <v>60000000</v>
      </c>
      <c r="L612" s="23"/>
      <c r="M612" s="23">
        <f t="shared" si="9"/>
        <v>90000000</v>
      </c>
      <c r="N612" s="30"/>
      <c r="O612" s="11"/>
      <c r="P612" s="11"/>
    </row>
    <row r="613" spans="1:16" ht="18" customHeight="1" x14ac:dyDescent="0.15">
      <c r="A613" s="11">
        <v>608</v>
      </c>
      <c r="B613" s="11" t="s">
        <v>1983</v>
      </c>
      <c r="C613" s="11" t="s">
        <v>71</v>
      </c>
      <c r="D613" s="11">
        <v>2</v>
      </c>
      <c r="E613" s="33" t="s">
        <v>5193</v>
      </c>
      <c r="F613" s="30" t="s">
        <v>1950</v>
      </c>
      <c r="G613" s="11" t="s">
        <v>73</v>
      </c>
      <c r="H613" s="11" t="s">
        <v>1497</v>
      </c>
      <c r="I613" s="11" t="s">
        <v>15</v>
      </c>
      <c r="J613" s="23">
        <v>150000000</v>
      </c>
      <c r="K613" s="23">
        <v>0</v>
      </c>
      <c r="L613" s="23"/>
      <c r="M613" s="23">
        <f t="shared" si="9"/>
        <v>150000000</v>
      </c>
      <c r="N613" s="30"/>
      <c r="O613" s="11"/>
      <c r="P613" s="11"/>
    </row>
    <row r="614" spans="1:16" ht="18" customHeight="1" x14ac:dyDescent="0.15">
      <c r="A614" s="11">
        <v>609</v>
      </c>
      <c r="B614" s="11" t="s">
        <v>1983</v>
      </c>
      <c r="C614" s="11" t="s">
        <v>94</v>
      </c>
      <c r="D614" s="11">
        <v>2</v>
      </c>
      <c r="E614" s="33" t="s">
        <v>5193</v>
      </c>
      <c r="F614" s="30" t="s">
        <v>1962</v>
      </c>
      <c r="G614" s="11" t="s">
        <v>42</v>
      </c>
      <c r="H614" s="11" t="s">
        <v>1865</v>
      </c>
      <c r="I614" s="11" t="s">
        <v>22</v>
      </c>
      <c r="J614" s="23">
        <v>180000000</v>
      </c>
      <c r="K614" s="23">
        <v>0</v>
      </c>
      <c r="L614" s="23">
        <v>0</v>
      </c>
      <c r="M614" s="23">
        <f t="shared" si="9"/>
        <v>180000000</v>
      </c>
      <c r="N614" s="30"/>
      <c r="O614" s="11" t="s">
        <v>88</v>
      </c>
      <c r="P614" s="11"/>
    </row>
    <row r="615" spans="1:16" ht="18" customHeight="1" x14ac:dyDescent="0.15">
      <c r="A615" s="11">
        <v>610</v>
      </c>
      <c r="B615" s="11" t="s">
        <v>1983</v>
      </c>
      <c r="C615" s="11" t="s">
        <v>94</v>
      </c>
      <c r="D615" s="11">
        <v>2</v>
      </c>
      <c r="E615" s="33" t="s">
        <v>5193</v>
      </c>
      <c r="F615" s="30" t="s">
        <v>1963</v>
      </c>
      <c r="G615" s="11" t="s">
        <v>42</v>
      </c>
      <c r="H615" s="11" t="s">
        <v>1865</v>
      </c>
      <c r="I615" s="11" t="s">
        <v>22</v>
      </c>
      <c r="J615" s="23">
        <v>180000000</v>
      </c>
      <c r="K615" s="23">
        <v>0</v>
      </c>
      <c r="L615" s="23">
        <v>0</v>
      </c>
      <c r="M615" s="23">
        <f t="shared" si="9"/>
        <v>180000000</v>
      </c>
      <c r="N615" s="30"/>
      <c r="O615" s="11" t="s">
        <v>88</v>
      </c>
      <c r="P615" s="11"/>
    </row>
    <row r="616" spans="1:16" ht="18" customHeight="1" x14ac:dyDescent="0.15">
      <c r="A616" s="11">
        <v>611</v>
      </c>
      <c r="B616" s="11" t="s">
        <v>1983</v>
      </c>
      <c r="C616" s="11" t="s">
        <v>1986</v>
      </c>
      <c r="D616" s="11">
        <v>2</v>
      </c>
      <c r="E616" s="33" t="s">
        <v>5193</v>
      </c>
      <c r="F616" s="30" t="s">
        <v>1988</v>
      </c>
      <c r="G616" s="11" t="s">
        <v>114</v>
      </c>
      <c r="H616" s="11" t="s">
        <v>1497</v>
      </c>
      <c r="I616" s="11" t="s">
        <v>22</v>
      </c>
      <c r="J616" s="23">
        <v>748858016</v>
      </c>
      <c r="K616" s="23">
        <v>240416077</v>
      </c>
      <c r="L616" s="23">
        <v>17963859</v>
      </c>
      <c r="M616" s="23">
        <f t="shared" si="9"/>
        <v>1007237952</v>
      </c>
      <c r="N616" s="30"/>
      <c r="O616" s="11"/>
      <c r="P616" s="11" t="s">
        <v>48</v>
      </c>
    </row>
    <row r="617" spans="1:16" ht="18" customHeight="1" x14ac:dyDescent="0.15">
      <c r="A617" s="11">
        <v>612</v>
      </c>
      <c r="B617" s="11" t="s">
        <v>1983</v>
      </c>
      <c r="C617" s="11" t="s">
        <v>1986</v>
      </c>
      <c r="D617" s="11">
        <v>2</v>
      </c>
      <c r="E617" s="33" t="s">
        <v>5193</v>
      </c>
      <c r="F617" s="30" t="s">
        <v>1989</v>
      </c>
      <c r="G617" s="11" t="s">
        <v>114</v>
      </c>
      <c r="H617" s="11" t="s">
        <v>1497</v>
      </c>
      <c r="I617" s="11" t="s">
        <v>22</v>
      </c>
      <c r="J617" s="23">
        <v>80000000</v>
      </c>
      <c r="K617" s="23">
        <v>0</v>
      </c>
      <c r="L617" s="23">
        <v>0</v>
      </c>
      <c r="M617" s="23">
        <f t="shared" si="9"/>
        <v>80000000</v>
      </c>
      <c r="N617" s="30"/>
      <c r="O617" s="11"/>
      <c r="P617" s="11"/>
    </row>
    <row r="618" spans="1:16" ht="18" customHeight="1" x14ac:dyDescent="0.15">
      <c r="A618" s="11">
        <v>613</v>
      </c>
      <c r="B618" s="11" t="s">
        <v>1983</v>
      </c>
      <c r="C618" s="11" t="s">
        <v>1991</v>
      </c>
      <c r="D618" s="11">
        <v>2</v>
      </c>
      <c r="E618" s="33" t="s">
        <v>5193</v>
      </c>
      <c r="F618" s="30" t="s">
        <v>1992</v>
      </c>
      <c r="G618" s="11" t="s">
        <v>114</v>
      </c>
      <c r="H618" s="11" t="s">
        <v>1497</v>
      </c>
      <c r="I618" s="11" t="s">
        <v>22</v>
      </c>
      <c r="J618" s="23">
        <v>192599000</v>
      </c>
      <c r="K618" s="23">
        <v>0</v>
      </c>
      <c r="L618" s="23">
        <v>0</v>
      </c>
      <c r="M618" s="23">
        <f t="shared" si="9"/>
        <v>192599000</v>
      </c>
      <c r="N618" s="30"/>
      <c r="O618" s="11"/>
      <c r="P618" s="11"/>
    </row>
    <row r="619" spans="1:16" ht="18" customHeight="1" x14ac:dyDescent="0.15">
      <c r="A619" s="11">
        <v>614</v>
      </c>
      <c r="B619" s="11" t="s">
        <v>1983</v>
      </c>
      <c r="C619" s="11" t="s">
        <v>2000</v>
      </c>
      <c r="D619" s="11">
        <v>2</v>
      </c>
      <c r="E619" s="33" t="s">
        <v>5193</v>
      </c>
      <c r="F619" s="30" t="s">
        <v>2002</v>
      </c>
      <c r="G619" s="11" t="s">
        <v>114</v>
      </c>
      <c r="H619" s="11" t="s">
        <v>1497</v>
      </c>
      <c r="I619" s="11" t="s">
        <v>22</v>
      </c>
      <c r="J619" s="23">
        <v>219877197</v>
      </c>
      <c r="K619" s="23">
        <v>9895509</v>
      </c>
      <c r="L619" s="23">
        <v>0</v>
      </c>
      <c r="M619" s="23">
        <f t="shared" si="9"/>
        <v>229772706</v>
      </c>
      <c r="N619" s="30"/>
      <c r="O619" s="11" t="s">
        <v>88</v>
      </c>
      <c r="P619" s="11"/>
    </row>
    <row r="620" spans="1:16" ht="18" customHeight="1" x14ac:dyDescent="0.15">
      <c r="A620" s="11">
        <v>615</v>
      </c>
      <c r="B620" s="11" t="s">
        <v>1983</v>
      </c>
      <c r="C620" s="11" t="s">
        <v>2011</v>
      </c>
      <c r="D620" s="11">
        <v>2</v>
      </c>
      <c r="E620" s="33" t="s">
        <v>5193</v>
      </c>
      <c r="F620" s="30" t="s">
        <v>2012</v>
      </c>
      <c r="G620" s="11" t="s">
        <v>114</v>
      </c>
      <c r="H620" s="11" t="s">
        <v>1497</v>
      </c>
      <c r="I620" s="11" t="s">
        <v>22</v>
      </c>
      <c r="J620" s="23">
        <v>899468377</v>
      </c>
      <c r="K620" s="23">
        <v>329003810</v>
      </c>
      <c r="L620" s="23">
        <v>225057140</v>
      </c>
      <c r="M620" s="23">
        <f t="shared" si="9"/>
        <v>1453529327</v>
      </c>
      <c r="N620" s="30"/>
      <c r="O620" s="11" t="s">
        <v>44</v>
      </c>
      <c r="P620" s="11" t="s">
        <v>48</v>
      </c>
    </row>
    <row r="621" spans="1:16" ht="18" customHeight="1" x14ac:dyDescent="0.15">
      <c r="A621" s="11">
        <v>616</v>
      </c>
      <c r="B621" s="11" t="s">
        <v>1983</v>
      </c>
      <c r="C621" s="11" t="s">
        <v>2014</v>
      </c>
      <c r="D621" s="11">
        <v>2</v>
      </c>
      <c r="E621" s="33" t="s">
        <v>5193</v>
      </c>
      <c r="F621" s="30" t="s">
        <v>2016</v>
      </c>
      <c r="G621" s="11" t="s">
        <v>114</v>
      </c>
      <c r="H621" s="11" t="s">
        <v>1497</v>
      </c>
      <c r="I621" s="11" t="s">
        <v>22</v>
      </c>
      <c r="J621" s="23">
        <v>37054210</v>
      </c>
      <c r="K621" s="23">
        <v>4530400</v>
      </c>
      <c r="L621" s="23"/>
      <c r="M621" s="23">
        <f t="shared" si="9"/>
        <v>41584610</v>
      </c>
      <c r="N621" s="30"/>
      <c r="O621" s="11"/>
      <c r="P621" s="11"/>
    </row>
    <row r="622" spans="1:16" ht="18" customHeight="1" x14ac:dyDescent="0.15">
      <c r="A622" s="11">
        <v>617</v>
      </c>
      <c r="B622" s="11" t="s">
        <v>1983</v>
      </c>
      <c r="C622" s="11" t="s">
        <v>2017</v>
      </c>
      <c r="D622" s="11">
        <v>2</v>
      </c>
      <c r="E622" s="33" t="s">
        <v>5193</v>
      </c>
      <c r="F622" s="30" t="s">
        <v>2018</v>
      </c>
      <c r="G622" s="11" t="s">
        <v>114</v>
      </c>
      <c r="H622" s="11" t="s">
        <v>1497</v>
      </c>
      <c r="I622" s="11" t="s">
        <v>22</v>
      </c>
      <c r="J622" s="23">
        <v>849260343</v>
      </c>
      <c r="K622" s="23">
        <v>764753231</v>
      </c>
      <c r="L622" s="23">
        <v>1259556</v>
      </c>
      <c r="M622" s="23">
        <f t="shared" si="9"/>
        <v>1615273130</v>
      </c>
      <c r="N622" s="30"/>
      <c r="O622" s="11" t="s">
        <v>88</v>
      </c>
      <c r="P622" s="11" t="s">
        <v>48</v>
      </c>
    </row>
    <row r="623" spans="1:16" ht="18" customHeight="1" x14ac:dyDescent="0.15">
      <c r="A623" s="11">
        <v>618</v>
      </c>
      <c r="B623" s="11" t="s">
        <v>1983</v>
      </c>
      <c r="C623" s="11" t="s">
        <v>2026</v>
      </c>
      <c r="D623" s="11">
        <v>2</v>
      </c>
      <c r="E623" s="33" t="s">
        <v>5193</v>
      </c>
      <c r="F623" s="30" t="s">
        <v>2028</v>
      </c>
      <c r="G623" s="11" t="s">
        <v>58</v>
      </c>
      <c r="H623" s="11" t="s">
        <v>1497</v>
      </c>
      <c r="I623" s="11" t="s">
        <v>22</v>
      </c>
      <c r="J623" s="23">
        <v>60000000</v>
      </c>
      <c r="K623" s="23">
        <v>190000000</v>
      </c>
      <c r="L623" s="23">
        <v>50000000</v>
      </c>
      <c r="M623" s="23">
        <f t="shared" si="9"/>
        <v>300000000</v>
      </c>
      <c r="N623" s="30"/>
      <c r="O623" s="11"/>
      <c r="P623" s="11"/>
    </row>
    <row r="624" spans="1:16" ht="18" customHeight="1" x14ac:dyDescent="0.15">
      <c r="A624" s="11">
        <v>619</v>
      </c>
      <c r="B624" s="11" t="s">
        <v>1983</v>
      </c>
      <c r="C624" s="11" t="s">
        <v>2026</v>
      </c>
      <c r="D624" s="11">
        <v>2</v>
      </c>
      <c r="E624" s="33" t="s">
        <v>5193</v>
      </c>
      <c r="F624" s="30" t="s">
        <v>2032</v>
      </c>
      <c r="G624" s="11" t="s">
        <v>58</v>
      </c>
      <c r="H624" s="11" t="s">
        <v>2031</v>
      </c>
      <c r="I624" s="11" t="s">
        <v>15</v>
      </c>
      <c r="J624" s="23">
        <v>100000000</v>
      </c>
      <c r="K624" s="23">
        <v>770000000</v>
      </c>
      <c r="L624" s="23">
        <v>0</v>
      </c>
      <c r="M624" s="23">
        <f t="shared" si="9"/>
        <v>870000000</v>
      </c>
      <c r="N624" s="30"/>
      <c r="O624" s="11" t="s">
        <v>44</v>
      </c>
      <c r="P624" s="11"/>
    </row>
    <row r="625" spans="1:16" ht="18" customHeight="1" x14ac:dyDescent="0.15">
      <c r="A625" s="11">
        <v>620</v>
      </c>
      <c r="B625" s="11" t="s">
        <v>1983</v>
      </c>
      <c r="C625" s="11" t="s">
        <v>2042</v>
      </c>
      <c r="D625" s="11">
        <v>2</v>
      </c>
      <c r="E625" s="33" t="s">
        <v>5193</v>
      </c>
      <c r="F625" s="30" t="s">
        <v>2043</v>
      </c>
      <c r="G625" s="11" t="s">
        <v>58</v>
      </c>
      <c r="H625" s="11" t="s">
        <v>1497</v>
      </c>
      <c r="I625" s="11" t="s">
        <v>22</v>
      </c>
      <c r="J625" s="23">
        <v>101310000</v>
      </c>
      <c r="K625" s="23">
        <v>38900000</v>
      </c>
      <c r="L625" s="23">
        <v>0</v>
      </c>
      <c r="M625" s="23">
        <f t="shared" si="9"/>
        <v>140210000</v>
      </c>
      <c r="N625" s="30"/>
      <c r="O625" s="11"/>
      <c r="P625" s="11"/>
    </row>
    <row r="626" spans="1:16" ht="18" customHeight="1" x14ac:dyDescent="0.15">
      <c r="A626" s="11">
        <v>621</v>
      </c>
      <c r="B626" s="11" t="s">
        <v>1983</v>
      </c>
      <c r="C626" s="11" t="s">
        <v>2042</v>
      </c>
      <c r="D626" s="11">
        <v>2</v>
      </c>
      <c r="E626" s="33" t="s">
        <v>5193</v>
      </c>
      <c r="F626" s="30" t="s">
        <v>2044</v>
      </c>
      <c r="G626" s="11" t="s">
        <v>58</v>
      </c>
      <c r="H626" s="11" t="s">
        <v>1497</v>
      </c>
      <c r="I626" s="11" t="s">
        <v>22</v>
      </c>
      <c r="J626" s="23">
        <v>75210000</v>
      </c>
      <c r="K626" s="23">
        <v>0</v>
      </c>
      <c r="L626" s="23">
        <v>0</v>
      </c>
      <c r="M626" s="23">
        <f t="shared" si="9"/>
        <v>75210000</v>
      </c>
      <c r="N626" s="30"/>
      <c r="O626" s="11"/>
      <c r="P626" s="11"/>
    </row>
    <row r="627" spans="1:16" ht="18" customHeight="1" x14ac:dyDescent="0.15">
      <c r="A627" s="11">
        <v>622</v>
      </c>
      <c r="B627" s="11" t="s">
        <v>1983</v>
      </c>
      <c r="C627" s="11" t="s">
        <v>2042</v>
      </c>
      <c r="D627" s="11">
        <v>2</v>
      </c>
      <c r="E627" s="33" t="s">
        <v>5193</v>
      </c>
      <c r="F627" s="30" t="s">
        <v>2057</v>
      </c>
      <c r="G627" s="11" t="s">
        <v>58</v>
      </c>
      <c r="H627" s="11" t="s">
        <v>1497</v>
      </c>
      <c r="I627" s="11" t="s">
        <v>22</v>
      </c>
      <c r="J627" s="23">
        <v>190000000</v>
      </c>
      <c r="K627" s="23">
        <v>440000000</v>
      </c>
      <c r="L627" s="23">
        <v>0</v>
      </c>
      <c r="M627" s="23">
        <f t="shared" si="9"/>
        <v>630000000</v>
      </c>
      <c r="N627" s="30"/>
      <c r="O627" s="11" t="s">
        <v>44</v>
      </c>
      <c r="P627" s="11"/>
    </row>
    <row r="628" spans="1:16" ht="18" customHeight="1" x14ac:dyDescent="0.15">
      <c r="A628" s="11">
        <v>623</v>
      </c>
      <c r="B628" s="11" t="s">
        <v>2160</v>
      </c>
      <c r="C628" s="11" t="s">
        <v>1538</v>
      </c>
      <c r="D628" s="11">
        <v>2</v>
      </c>
      <c r="E628" s="33" t="s">
        <v>5193</v>
      </c>
      <c r="F628" s="30" t="s">
        <v>2161</v>
      </c>
      <c r="G628" s="11" t="s">
        <v>532</v>
      </c>
      <c r="H628" s="11" t="s">
        <v>1039</v>
      </c>
      <c r="I628" s="11" t="s">
        <v>22</v>
      </c>
      <c r="J628" s="23">
        <v>7072569000</v>
      </c>
      <c r="K628" s="23">
        <v>3275174000</v>
      </c>
      <c r="L628" s="23">
        <v>3196418000</v>
      </c>
      <c r="M628" s="23">
        <f t="shared" si="9"/>
        <v>13544161000</v>
      </c>
      <c r="N628" s="30"/>
      <c r="O628" s="11" t="s">
        <v>88</v>
      </c>
      <c r="P628" s="11" t="s">
        <v>48</v>
      </c>
    </row>
    <row r="629" spans="1:16" ht="18" customHeight="1" x14ac:dyDescent="0.15">
      <c r="A629" s="11">
        <v>624</v>
      </c>
      <c r="B629" s="11" t="s">
        <v>2160</v>
      </c>
      <c r="C629" s="11" t="s">
        <v>2171</v>
      </c>
      <c r="D629" s="11">
        <v>2</v>
      </c>
      <c r="E629" s="33" t="s">
        <v>5193</v>
      </c>
      <c r="F629" s="30" t="s">
        <v>2178</v>
      </c>
      <c r="G629" s="11" t="s">
        <v>58</v>
      </c>
      <c r="H629" s="11" t="s">
        <v>1283</v>
      </c>
      <c r="I629" s="11" t="s">
        <v>22</v>
      </c>
      <c r="J629" s="23">
        <v>7308918000</v>
      </c>
      <c r="K629" s="23">
        <v>1732001000</v>
      </c>
      <c r="L629" s="23">
        <v>1108968000</v>
      </c>
      <c r="M629" s="23">
        <f t="shared" si="9"/>
        <v>10149887000</v>
      </c>
      <c r="N629" s="30"/>
      <c r="O629" s="11"/>
      <c r="P629" s="11"/>
    </row>
    <row r="630" spans="1:16" ht="18" customHeight="1" x14ac:dyDescent="0.15">
      <c r="A630" s="11">
        <v>625</v>
      </c>
      <c r="B630" s="11" t="s">
        <v>2160</v>
      </c>
      <c r="C630" s="11" t="s">
        <v>2171</v>
      </c>
      <c r="D630" s="11">
        <v>2</v>
      </c>
      <c r="E630" s="33" t="s">
        <v>5193</v>
      </c>
      <c r="F630" s="30" t="s">
        <v>2179</v>
      </c>
      <c r="G630" s="11" t="s">
        <v>58</v>
      </c>
      <c r="H630" s="11" t="s">
        <v>1283</v>
      </c>
      <c r="I630" s="11" t="s">
        <v>22</v>
      </c>
      <c r="J630" s="23">
        <v>230000000</v>
      </c>
      <c r="K630" s="23">
        <v>20000000</v>
      </c>
      <c r="L630" s="23"/>
      <c r="M630" s="23">
        <f t="shared" si="9"/>
        <v>250000000</v>
      </c>
      <c r="N630" s="30"/>
      <c r="O630" s="11"/>
      <c r="P630" s="11" t="s">
        <v>48</v>
      </c>
    </row>
    <row r="631" spans="1:16" ht="18" customHeight="1" x14ac:dyDescent="0.15">
      <c r="A631" s="11">
        <v>626</v>
      </c>
      <c r="B631" s="11" t="s">
        <v>2160</v>
      </c>
      <c r="C631" s="11" t="s">
        <v>2171</v>
      </c>
      <c r="D631" s="11">
        <v>2</v>
      </c>
      <c r="E631" s="33" t="s">
        <v>5193</v>
      </c>
      <c r="F631" s="30" t="s">
        <v>2180</v>
      </c>
      <c r="G631" s="11" t="s">
        <v>58</v>
      </c>
      <c r="H631" s="11" t="s">
        <v>1283</v>
      </c>
      <c r="I631" s="11" t="s">
        <v>22</v>
      </c>
      <c r="J631" s="23">
        <v>140000000</v>
      </c>
      <c r="K631" s="23">
        <v>100000000</v>
      </c>
      <c r="L631" s="23">
        <v>10000000</v>
      </c>
      <c r="M631" s="23">
        <f t="shared" si="9"/>
        <v>250000000</v>
      </c>
      <c r="N631" s="30"/>
      <c r="O631" s="11"/>
      <c r="P631" s="11"/>
    </row>
    <row r="632" spans="1:16" ht="18" customHeight="1" x14ac:dyDescent="0.15">
      <c r="A632" s="11">
        <v>627</v>
      </c>
      <c r="B632" s="11" t="s">
        <v>2160</v>
      </c>
      <c r="C632" s="11" t="s">
        <v>2171</v>
      </c>
      <c r="D632" s="11">
        <v>2</v>
      </c>
      <c r="E632" s="33" t="s">
        <v>5193</v>
      </c>
      <c r="F632" s="30" t="s">
        <v>2181</v>
      </c>
      <c r="G632" s="11" t="s">
        <v>58</v>
      </c>
      <c r="H632" s="11" t="s">
        <v>1283</v>
      </c>
      <c r="I632" s="11" t="s">
        <v>22</v>
      </c>
      <c r="J632" s="23">
        <v>200000000</v>
      </c>
      <c r="K632" s="23">
        <v>300000000</v>
      </c>
      <c r="L632" s="23">
        <v>10000000</v>
      </c>
      <c r="M632" s="23">
        <f t="shared" si="9"/>
        <v>510000000</v>
      </c>
      <c r="N632" s="30"/>
      <c r="O632" s="11"/>
      <c r="P632" s="11"/>
    </row>
    <row r="633" spans="1:16" ht="18" customHeight="1" x14ac:dyDescent="0.15">
      <c r="A633" s="11">
        <v>628</v>
      </c>
      <c r="B633" s="11" t="s">
        <v>2160</v>
      </c>
      <c r="C633" s="11" t="s">
        <v>2171</v>
      </c>
      <c r="D633" s="11">
        <v>2</v>
      </c>
      <c r="E633" s="33" t="s">
        <v>5193</v>
      </c>
      <c r="F633" s="30" t="s">
        <v>2182</v>
      </c>
      <c r="G633" s="11" t="s">
        <v>58</v>
      </c>
      <c r="H633" s="11" t="s">
        <v>1283</v>
      </c>
      <c r="I633" s="11" t="s">
        <v>22</v>
      </c>
      <c r="J633" s="23">
        <v>340000000</v>
      </c>
      <c r="K633" s="23"/>
      <c r="L633" s="23">
        <v>10000000</v>
      </c>
      <c r="M633" s="23">
        <f t="shared" si="9"/>
        <v>350000000</v>
      </c>
      <c r="N633" s="30"/>
      <c r="O633" s="11" t="s">
        <v>44</v>
      </c>
      <c r="P633" s="11"/>
    </row>
    <row r="634" spans="1:16" ht="18" customHeight="1" x14ac:dyDescent="0.15">
      <c r="A634" s="11">
        <v>629</v>
      </c>
      <c r="B634" s="11" t="s">
        <v>2160</v>
      </c>
      <c r="C634" s="11" t="s">
        <v>1529</v>
      </c>
      <c r="D634" s="11">
        <v>2</v>
      </c>
      <c r="E634" s="33" t="s">
        <v>5193</v>
      </c>
      <c r="F634" s="30" t="s">
        <v>2201</v>
      </c>
      <c r="G634" s="11" t="s">
        <v>58</v>
      </c>
      <c r="H634" s="11" t="s">
        <v>1039</v>
      </c>
      <c r="I634" s="11" t="s">
        <v>22</v>
      </c>
      <c r="J634" s="23">
        <v>315000000</v>
      </c>
      <c r="K634" s="23">
        <v>2400000000</v>
      </c>
      <c r="L634" s="23">
        <v>0</v>
      </c>
      <c r="M634" s="23">
        <f t="shared" si="9"/>
        <v>2715000000</v>
      </c>
      <c r="N634" s="30"/>
      <c r="O634" s="11"/>
      <c r="P634" s="11"/>
    </row>
    <row r="635" spans="1:16" ht="18" customHeight="1" x14ac:dyDescent="0.15">
      <c r="A635" s="11">
        <v>630</v>
      </c>
      <c r="B635" s="11" t="s">
        <v>2160</v>
      </c>
      <c r="C635" s="11" t="s">
        <v>1743</v>
      </c>
      <c r="D635" s="11">
        <v>2</v>
      </c>
      <c r="E635" s="33" t="s">
        <v>5193</v>
      </c>
      <c r="F635" s="30" t="s">
        <v>2215</v>
      </c>
      <c r="G635" s="11" t="s">
        <v>66</v>
      </c>
      <c r="H635" s="11" t="s">
        <v>2169</v>
      </c>
      <c r="I635" s="11" t="s">
        <v>22</v>
      </c>
      <c r="J635" s="23">
        <v>400000000</v>
      </c>
      <c r="K635" s="23">
        <v>100000000</v>
      </c>
      <c r="L635" s="23">
        <v>0</v>
      </c>
      <c r="M635" s="23">
        <f t="shared" si="9"/>
        <v>500000000</v>
      </c>
      <c r="N635" s="30"/>
      <c r="O635" s="11"/>
      <c r="P635" s="11"/>
    </row>
    <row r="636" spans="1:16" ht="18" customHeight="1" x14ac:dyDescent="0.15">
      <c r="A636" s="11">
        <v>631</v>
      </c>
      <c r="B636" s="11" t="s">
        <v>2160</v>
      </c>
      <c r="C636" s="11" t="s">
        <v>1532</v>
      </c>
      <c r="D636" s="11">
        <v>2</v>
      </c>
      <c r="E636" s="33" t="s">
        <v>5193</v>
      </c>
      <c r="F636" s="30" t="s">
        <v>2225</v>
      </c>
      <c r="G636" s="11" t="s">
        <v>73</v>
      </c>
      <c r="H636" s="11" t="s">
        <v>1039</v>
      </c>
      <c r="I636" s="11" t="s">
        <v>22</v>
      </c>
      <c r="J636" s="23">
        <v>500000000</v>
      </c>
      <c r="K636" s="23">
        <v>0</v>
      </c>
      <c r="L636" s="23">
        <v>0</v>
      </c>
      <c r="M636" s="23">
        <f t="shared" si="9"/>
        <v>500000000</v>
      </c>
      <c r="N636" s="30"/>
      <c r="O636" s="11"/>
      <c r="P636" s="11"/>
    </row>
    <row r="637" spans="1:16" ht="18" customHeight="1" x14ac:dyDescent="0.15">
      <c r="A637" s="11">
        <v>632</v>
      </c>
      <c r="B637" s="11" t="s">
        <v>2160</v>
      </c>
      <c r="C637" s="11" t="s">
        <v>1532</v>
      </c>
      <c r="D637" s="11">
        <v>2</v>
      </c>
      <c r="E637" s="33" t="s">
        <v>5193</v>
      </c>
      <c r="F637" s="30" t="s">
        <v>2226</v>
      </c>
      <c r="G637" s="11" t="s">
        <v>73</v>
      </c>
      <c r="H637" s="11" t="s">
        <v>1039</v>
      </c>
      <c r="I637" s="11" t="s">
        <v>22</v>
      </c>
      <c r="J637" s="23">
        <v>200000000</v>
      </c>
      <c r="K637" s="23">
        <v>0</v>
      </c>
      <c r="L637" s="23">
        <v>0</v>
      </c>
      <c r="M637" s="23">
        <f t="shared" si="9"/>
        <v>200000000</v>
      </c>
      <c r="N637" s="30"/>
      <c r="O637" s="11"/>
      <c r="P637" s="11"/>
    </row>
    <row r="638" spans="1:16" ht="18" customHeight="1" x14ac:dyDescent="0.15">
      <c r="A638" s="11">
        <v>633</v>
      </c>
      <c r="B638" s="11" t="s">
        <v>2160</v>
      </c>
      <c r="C638" s="11" t="s">
        <v>1532</v>
      </c>
      <c r="D638" s="11">
        <v>2</v>
      </c>
      <c r="E638" s="33" t="s">
        <v>5193</v>
      </c>
      <c r="F638" s="30" t="s">
        <v>2227</v>
      </c>
      <c r="G638" s="11" t="s">
        <v>73</v>
      </c>
      <c r="H638" s="11" t="s">
        <v>1039</v>
      </c>
      <c r="I638" s="11" t="s">
        <v>22</v>
      </c>
      <c r="J638" s="23">
        <v>200000000</v>
      </c>
      <c r="K638" s="23">
        <v>0</v>
      </c>
      <c r="L638" s="23">
        <v>0</v>
      </c>
      <c r="M638" s="23">
        <f t="shared" si="9"/>
        <v>200000000</v>
      </c>
      <c r="N638" s="30"/>
      <c r="O638" s="11"/>
      <c r="P638" s="11"/>
    </row>
    <row r="639" spans="1:16" ht="18" customHeight="1" x14ac:dyDescent="0.15">
      <c r="A639" s="11">
        <v>634</v>
      </c>
      <c r="B639" s="11" t="s">
        <v>2160</v>
      </c>
      <c r="C639" s="11" t="s">
        <v>1532</v>
      </c>
      <c r="D639" s="11">
        <v>2</v>
      </c>
      <c r="E639" s="33" t="s">
        <v>5193</v>
      </c>
      <c r="F639" s="30" t="s">
        <v>2228</v>
      </c>
      <c r="G639" s="11" t="s">
        <v>73</v>
      </c>
      <c r="H639" s="11" t="s">
        <v>1039</v>
      </c>
      <c r="I639" s="11" t="s">
        <v>22</v>
      </c>
      <c r="J639" s="23">
        <v>300000000</v>
      </c>
      <c r="K639" s="23">
        <v>350000000</v>
      </c>
      <c r="L639" s="23">
        <v>0</v>
      </c>
      <c r="M639" s="23">
        <f t="shared" si="9"/>
        <v>650000000</v>
      </c>
      <c r="N639" s="30"/>
      <c r="O639" s="11"/>
      <c r="P639" s="11"/>
    </row>
    <row r="640" spans="1:16" ht="18" customHeight="1" x14ac:dyDescent="0.15">
      <c r="A640" s="11">
        <v>635</v>
      </c>
      <c r="B640" s="11" t="s">
        <v>2311</v>
      </c>
      <c r="C640" s="11" t="s">
        <v>2312</v>
      </c>
      <c r="D640" s="11">
        <v>2</v>
      </c>
      <c r="E640" s="33" t="s">
        <v>5193</v>
      </c>
      <c r="F640" s="30" t="s">
        <v>2313</v>
      </c>
      <c r="G640" s="11" t="s">
        <v>114</v>
      </c>
      <c r="H640" s="11" t="s">
        <v>1506</v>
      </c>
      <c r="I640" s="11" t="s">
        <v>22</v>
      </c>
      <c r="J640" s="23">
        <v>289692000</v>
      </c>
      <c r="K640" s="23">
        <v>443887000</v>
      </c>
      <c r="L640" s="23">
        <v>82646000</v>
      </c>
      <c r="M640" s="23">
        <f t="shared" si="9"/>
        <v>816225000</v>
      </c>
      <c r="N640" s="30"/>
      <c r="O640" s="11" t="s">
        <v>44</v>
      </c>
      <c r="P640" s="11" t="s">
        <v>48</v>
      </c>
    </row>
    <row r="641" spans="1:16" ht="18" customHeight="1" x14ac:dyDescent="0.15">
      <c r="A641" s="11">
        <v>636</v>
      </c>
      <c r="B641" s="11" t="s">
        <v>2311</v>
      </c>
      <c r="C641" s="11" t="s">
        <v>2312</v>
      </c>
      <c r="D641" s="11">
        <v>2</v>
      </c>
      <c r="E641" s="33" t="s">
        <v>5193</v>
      </c>
      <c r="F641" s="30" t="s">
        <v>2314</v>
      </c>
      <c r="G641" s="11" t="s">
        <v>114</v>
      </c>
      <c r="H641" s="11" t="s">
        <v>1506</v>
      </c>
      <c r="I641" s="11" t="s">
        <v>15</v>
      </c>
      <c r="J641" s="23">
        <v>1000000000</v>
      </c>
      <c r="K641" s="23">
        <v>2000000000</v>
      </c>
      <c r="L641" s="23">
        <v>500000000</v>
      </c>
      <c r="M641" s="23">
        <f t="shared" si="9"/>
        <v>3500000000</v>
      </c>
      <c r="N641" s="30"/>
      <c r="O641" s="11" t="s">
        <v>44</v>
      </c>
      <c r="P641" s="11" t="s">
        <v>48</v>
      </c>
    </row>
    <row r="642" spans="1:16" ht="18" customHeight="1" x14ac:dyDescent="0.15">
      <c r="A642" s="11">
        <v>637</v>
      </c>
      <c r="B642" s="11" t="s">
        <v>2311</v>
      </c>
      <c r="C642" s="11" t="s">
        <v>2312</v>
      </c>
      <c r="D642" s="11">
        <v>2</v>
      </c>
      <c r="E642" s="33" t="s">
        <v>5193</v>
      </c>
      <c r="F642" s="30" t="s">
        <v>2315</v>
      </c>
      <c r="G642" s="11" t="s">
        <v>114</v>
      </c>
      <c r="H642" s="11" t="s">
        <v>1506</v>
      </c>
      <c r="I642" s="11" t="s">
        <v>22</v>
      </c>
      <c r="J642" s="23">
        <v>500000000</v>
      </c>
      <c r="K642" s="23">
        <v>900000000</v>
      </c>
      <c r="L642" s="23">
        <v>150000000</v>
      </c>
      <c r="M642" s="23">
        <f t="shared" si="9"/>
        <v>1550000000</v>
      </c>
      <c r="N642" s="30"/>
      <c r="O642" s="11" t="s">
        <v>44</v>
      </c>
      <c r="P642" s="11" t="s">
        <v>48</v>
      </c>
    </row>
    <row r="643" spans="1:16" ht="18" customHeight="1" x14ac:dyDescent="0.15">
      <c r="A643" s="11">
        <v>638</v>
      </c>
      <c r="B643" s="11" t="s">
        <v>2311</v>
      </c>
      <c r="C643" s="11" t="s">
        <v>2312</v>
      </c>
      <c r="D643" s="11">
        <v>2</v>
      </c>
      <c r="E643" s="33" t="s">
        <v>5193</v>
      </c>
      <c r="F643" s="30" t="s">
        <v>2316</v>
      </c>
      <c r="G643" s="11" t="s">
        <v>114</v>
      </c>
      <c r="H643" s="11" t="s">
        <v>1506</v>
      </c>
      <c r="I643" s="11" t="s">
        <v>22</v>
      </c>
      <c r="J643" s="23">
        <v>500000000</v>
      </c>
      <c r="K643" s="23">
        <v>900000000</v>
      </c>
      <c r="L643" s="23">
        <v>150000000</v>
      </c>
      <c r="M643" s="23">
        <f t="shared" si="9"/>
        <v>1550000000</v>
      </c>
      <c r="N643" s="30"/>
      <c r="O643" s="11" t="s">
        <v>44</v>
      </c>
      <c r="P643" s="11" t="s">
        <v>48</v>
      </c>
    </row>
    <row r="644" spans="1:16" ht="18" customHeight="1" x14ac:dyDescent="0.15">
      <c r="A644" s="11">
        <v>639</v>
      </c>
      <c r="B644" s="11" t="s">
        <v>2311</v>
      </c>
      <c r="C644" s="11" t="s">
        <v>2312</v>
      </c>
      <c r="D644" s="11">
        <v>2</v>
      </c>
      <c r="E644" s="33" t="s">
        <v>5193</v>
      </c>
      <c r="F644" s="30" t="s">
        <v>2317</v>
      </c>
      <c r="G644" s="11" t="s">
        <v>114</v>
      </c>
      <c r="H644" s="11" t="s">
        <v>1506</v>
      </c>
      <c r="I644" s="11" t="s">
        <v>15</v>
      </c>
      <c r="J644" s="23">
        <v>1223000000</v>
      </c>
      <c r="K644" s="23">
        <v>1380000000</v>
      </c>
      <c r="L644" s="23">
        <v>340000000</v>
      </c>
      <c r="M644" s="23">
        <f t="shared" si="9"/>
        <v>2943000000</v>
      </c>
      <c r="N644" s="30"/>
      <c r="O644" s="11" t="s">
        <v>44</v>
      </c>
      <c r="P644" s="11" t="s">
        <v>48</v>
      </c>
    </row>
    <row r="645" spans="1:16" ht="18" customHeight="1" x14ac:dyDescent="0.15">
      <c r="A645" s="11">
        <v>640</v>
      </c>
      <c r="B645" s="11" t="s">
        <v>2311</v>
      </c>
      <c r="C645" s="11" t="s">
        <v>2331</v>
      </c>
      <c r="D645" s="11">
        <v>2</v>
      </c>
      <c r="E645" s="33" t="s">
        <v>5193</v>
      </c>
      <c r="F645" s="30" t="s">
        <v>2336</v>
      </c>
      <c r="G645" s="11" t="s">
        <v>114</v>
      </c>
      <c r="H645" s="11" t="s">
        <v>1506</v>
      </c>
      <c r="I645" s="11" t="s">
        <v>22</v>
      </c>
      <c r="J645" s="23">
        <v>295870000</v>
      </c>
      <c r="K645" s="23">
        <v>195851000</v>
      </c>
      <c r="L645" s="23">
        <v>0</v>
      </c>
      <c r="M645" s="23">
        <f t="shared" si="9"/>
        <v>491721000</v>
      </c>
      <c r="N645" s="30"/>
      <c r="O645" s="11"/>
      <c r="P645" s="11"/>
    </row>
    <row r="646" spans="1:16" ht="18" customHeight="1" x14ac:dyDescent="0.15">
      <c r="A646" s="11">
        <v>641</v>
      </c>
      <c r="B646" s="11" t="s">
        <v>2311</v>
      </c>
      <c r="C646" s="11" t="s">
        <v>2337</v>
      </c>
      <c r="D646" s="11">
        <v>2</v>
      </c>
      <c r="E646" s="33" t="s">
        <v>5193</v>
      </c>
      <c r="F646" s="30" t="s">
        <v>2338</v>
      </c>
      <c r="G646" s="11" t="s">
        <v>114</v>
      </c>
      <c r="H646" s="11" t="s">
        <v>1506</v>
      </c>
      <c r="I646" s="11" t="s">
        <v>22</v>
      </c>
      <c r="J646" s="23">
        <v>294477321</v>
      </c>
      <c r="K646" s="23">
        <v>257289324</v>
      </c>
      <c r="L646" s="23">
        <v>231239469</v>
      </c>
      <c r="M646" s="23">
        <f t="shared" ref="M646:M709" si="10">J646+K646+L646</f>
        <v>783006114</v>
      </c>
      <c r="N646" s="30"/>
      <c r="O646" s="11" t="s">
        <v>44</v>
      </c>
      <c r="P646" s="11" t="s">
        <v>48</v>
      </c>
    </row>
    <row r="647" spans="1:16" ht="18" customHeight="1" x14ac:dyDescent="0.15">
      <c r="A647" s="11">
        <v>642</v>
      </c>
      <c r="B647" s="11" t="s">
        <v>2311</v>
      </c>
      <c r="C647" s="11" t="s">
        <v>2359</v>
      </c>
      <c r="D647" s="11">
        <v>2</v>
      </c>
      <c r="E647" s="33" t="s">
        <v>5193</v>
      </c>
      <c r="F647" s="30" t="s">
        <v>2363</v>
      </c>
      <c r="G647" s="11" t="s">
        <v>58</v>
      </c>
      <c r="H647" s="11" t="s">
        <v>1506</v>
      </c>
      <c r="I647" s="11" t="s">
        <v>16</v>
      </c>
      <c r="J647" s="23">
        <v>39600000</v>
      </c>
      <c r="K647" s="23"/>
      <c r="L647" s="23"/>
      <c r="M647" s="23">
        <f t="shared" si="10"/>
        <v>39600000</v>
      </c>
      <c r="N647" s="30" t="s">
        <v>2364</v>
      </c>
      <c r="O647" s="11"/>
      <c r="P647" s="11"/>
    </row>
    <row r="648" spans="1:16" ht="18" customHeight="1" x14ac:dyDescent="0.15">
      <c r="A648" s="11">
        <v>643</v>
      </c>
      <c r="B648" s="11" t="s">
        <v>2311</v>
      </c>
      <c r="C648" s="11" t="s">
        <v>2359</v>
      </c>
      <c r="D648" s="11">
        <v>2</v>
      </c>
      <c r="E648" s="33" t="s">
        <v>5193</v>
      </c>
      <c r="F648" s="30" t="s">
        <v>2370</v>
      </c>
      <c r="G648" s="11" t="s">
        <v>58</v>
      </c>
      <c r="H648" s="11" t="s">
        <v>1506</v>
      </c>
      <c r="I648" s="11" t="s">
        <v>16</v>
      </c>
      <c r="J648" s="23">
        <v>24000000</v>
      </c>
      <c r="K648" s="23">
        <v>0</v>
      </c>
      <c r="L648" s="23">
        <v>0</v>
      </c>
      <c r="M648" s="23">
        <f t="shared" si="10"/>
        <v>24000000</v>
      </c>
      <c r="N648" s="30" t="s">
        <v>143</v>
      </c>
      <c r="O648" s="11" t="s">
        <v>44</v>
      </c>
      <c r="P648" s="11"/>
    </row>
    <row r="649" spans="1:16" ht="18" customHeight="1" x14ac:dyDescent="0.15">
      <c r="A649" s="11">
        <v>644</v>
      </c>
      <c r="B649" s="11" t="s">
        <v>2311</v>
      </c>
      <c r="C649" s="11" t="s">
        <v>2359</v>
      </c>
      <c r="D649" s="11">
        <v>2</v>
      </c>
      <c r="E649" s="33" t="s">
        <v>5193</v>
      </c>
      <c r="F649" s="30" t="s">
        <v>2371</v>
      </c>
      <c r="G649" s="11" t="s">
        <v>58</v>
      </c>
      <c r="H649" s="11" t="s">
        <v>1506</v>
      </c>
      <c r="I649" s="11" t="s">
        <v>16</v>
      </c>
      <c r="J649" s="23">
        <v>32000000</v>
      </c>
      <c r="K649" s="23">
        <v>0</v>
      </c>
      <c r="L649" s="23">
        <v>0</v>
      </c>
      <c r="M649" s="23">
        <f t="shared" si="10"/>
        <v>32000000</v>
      </c>
      <c r="N649" s="30" t="s">
        <v>143</v>
      </c>
      <c r="O649" s="11" t="s">
        <v>44</v>
      </c>
      <c r="P649" s="11"/>
    </row>
    <row r="650" spans="1:16" ht="18" customHeight="1" x14ac:dyDescent="0.15">
      <c r="A650" s="11">
        <v>645</v>
      </c>
      <c r="B650" s="11" t="s">
        <v>2311</v>
      </c>
      <c r="C650" s="11" t="s">
        <v>122</v>
      </c>
      <c r="D650" s="11">
        <v>2</v>
      </c>
      <c r="E650" s="33" t="s">
        <v>5193</v>
      </c>
      <c r="F650" s="30" t="s">
        <v>2437</v>
      </c>
      <c r="G650" s="11" t="s">
        <v>73</v>
      </c>
      <c r="H650" s="11" t="s">
        <v>1506</v>
      </c>
      <c r="I650" s="11" t="s">
        <v>15</v>
      </c>
      <c r="J650" s="23">
        <v>100000000</v>
      </c>
      <c r="K650" s="23">
        <v>30000000</v>
      </c>
      <c r="L650" s="23"/>
      <c r="M650" s="23">
        <f t="shared" si="10"/>
        <v>130000000</v>
      </c>
      <c r="N650" s="30"/>
      <c r="O650" s="11"/>
      <c r="P650" s="11"/>
    </row>
    <row r="651" spans="1:16" ht="18" customHeight="1" x14ac:dyDescent="0.15">
      <c r="A651" s="11">
        <v>646</v>
      </c>
      <c r="B651" s="11" t="s">
        <v>2311</v>
      </c>
      <c r="C651" s="11" t="s">
        <v>402</v>
      </c>
      <c r="D651" s="11">
        <v>2</v>
      </c>
      <c r="E651" s="33" t="s">
        <v>5193</v>
      </c>
      <c r="F651" s="30" t="s">
        <v>2453</v>
      </c>
      <c r="G651" s="11" t="s">
        <v>58</v>
      </c>
      <c r="H651" s="11" t="s">
        <v>1506</v>
      </c>
      <c r="I651" s="11" t="s">
        <v>22</v>
      </c>
      <c r="J651" s="23">
        <v>200000000</v>
      </c>
      <c r="K651" s="23">
        <v>45000000</v>
      </c>
      <c r="L651" s="23">
        <v>1000000</v>
      </c>
      <c r="M651" s="23">
        <f t="shared" si="10"/>
        <v>246000000</v>
      </c>
      <c r="N651" s="30"/>
      <c r="O651" s="11"/>
      <c r="P651" s="11"/>
    </row>
    <row r="652" spans="1:16" ht="18" customHeight="1" x14ac:dyDescent="0.15">
      <c r="A652" s="11">
        <v>647</v>
      </c>
      <c r="B652" s="11" t="s">
        <v>2311</v>
      </c>
      <c r="C652" s="11" t="s">
        <v>402</v>
      </c>
      <c r="D652" s="11">
        <v>2</v>
      </c>
      <c r="E652" s="33" t="s">
        <v>5193</v>
      </c>
      <c r="F652" s="30" t="s">
        <v>2470</v>
      </c>
      <c r="G652" s="11" t="s">
        <v>58</v>
      </c>
      <c r="H652" s="11" t="s">
        <v>1506</v>
      </c>
      <c r="I652" s="11" t="s">
        <v>22</v>
      </c>
      <c r="J652" s="23">
        <v>130000000</v>
      </c>
      <c r="K652" s="23">
        <v>1400000000</v>
      </c>
      <c r="L652" s="23"/>
      <c r="M652" s="23">
        <f t="shared" si="10"/>
        <v>1530000000</v>
      </c>
      <c r="N652" s="30"/>
      <c r="O652" s="11"/>
      <c r="P652" s="11"/>
    </row>
    <row r="653" spans="1:16" ht="18" customHeight="1" x14ac:dyDescent="0.15">
      <c r="A653" s="11">
        <v>648</v>
      </c>
      <c r="B653" s="11" t="s">
        <v>2311</v>
      </c>
      <c r="C653" s="11" t="s">
        <v>402</v>
      </c>
      <c r="D653" s="11">
        <v>2</v>
      </c>
      <c r="E653" s="33" t="s">
        <v>5193</v>
      </c>
      <c r="F653" s="30" t="s">
        <v>2474</v>
      </c>
      <c r="G653" s="11" t="s">
        <v>58</v>
      </c>
      <c r="H653" s="11" t="s">
        <v>1506</v>
      </c>
      <c r="I653" s="11" t="s">
        <v>15</v>
      </c>
      <c r="J653" s="23">
        <v>100000000</v>
      </c>
      <c r="K653" s="23">
        <v>100000000</v>
      </c>
      <c r="L653" s="23"/>
      <c r="M653" s="23">
        <f t="shared" si="10"/>
        <v>200000000</v>
      </c>
      <c r="N653" s="30"/>
      <c r="O653" s="11"/>
      <c r="P653" s="11"/>
    </row>
    <row r="654" spans="1:16" ht="18" customHeight="1" x14ac:dyDescent="0.15">
      <c r="A654" s="11">
        <v>649</v>
      </c>
      <c r="B654" s="11" t="s">
        <v>2311</v>
      </c>
      <c r="C654" s="11" t="s">
        <v>402</v>
      </c>
      <c r="D654" s="11">
        <v>2</v>
      </c>
      <c r="E654" s="33" t="s">
        <v>5193</v>
      </c>
      <c r="F654" s="30" t="s">
        <v>2475</v>
      </c>
      <c r="G654" s="11" t="s">
        <v>58</v>
      </c>
      <c r="H654" s="11" t="s">
        <v>1506</v>
      </c>
      <c r="I654" s="11" t="s">
        <v>15</v>
      </c>
      <c r="J654" s="23">
        <v>20000000</v>
      </c>
      <c r="K654" s="23">
        <v>20000000</v>
      </c>
      <c r="L654" s="23"/>
      <c r="M654" s="23">
        <f t="shared" si="10"/>
        <v>40000000</v>
      </c>
      <c r="N654" s="30"/>
      <c r="O654" s="11"/>
      <c r="P654" s="11"/>
    </row>
    <row r="655" spans="1:16" ht="18" customHeight="1" x14ac:dyDescent="0.15">
      <c r="A655" s="11">
        <v>650</v>
      </c>
      <c r="B655" s="11" t="s">
        <v>2311</v>
      </c>
      <c r="C655" s="11" t="s">
        <v>402</v>
      </c>
      <c r="D655" s="11">
        <v>2</v>
      </c>
      <c r="E655" s="33" t="s">
        <v>5193</v>
      </c>
      <c r="F655" s="30" t="s">
        <v>2476</v>
      </c>
      <c r="G655" s="11" t="s">
        <v>58</v>
      </c>
      <c r="H655" s="11" t="s">
        <v>1506</v>
      </c>
      <c r="I655" s="11" t="s">
        <v>15</v>
      </c>
      <c r="J655" s="23">
        <v>80000000</v>
      </c>
      <c r="K655" s="23"/>
      <c r="L655" s="23"/>
      <c r="M655" s="23">
        <f t="shared" si="10"/>
        <v>80000000</v>
      </c>
      <c r="N655" s="30"/>
      <c r="O655" s="11"/>
      <c r="P655" s="11"/>
    </row>
    <row r="656" spans="1:16" ht="18" customHeight="1" x14ac:dyDescent="0.15">
      <c r="A656" s="11">
        <v>651</v>
      </c>
      <c r="B656" s="11" t="s">
        <v>2311</v>
      </c>
      <c r="C656" s="11" t="s">
        <v>402</v>
      </c>
      <c r="D656" s="11">
        <v>2</v>
      </c>
      <c r="E656" s="33" t="s">
        <v>5193</v>
      </c>
      <c r="F656" s="30" t="s">
        <v>2477</v>
      </c>
      <c r="G656" s="11" t="s">
        <v>58</v>
      </c>
      <c r="H656" s="11" t="s">
        <v>1506</v>
      </c>
      <c r="I656" s="11" t="s">
        <v>15</v>
      </c>
      <c r="J656" s="23">
        <v>140000000</v>
      </c>
      <c r="K656" s="23"/>
      <c r="L656" s="23"/>
      <c r="M656" s="23">
        <f t="shared" si="10"/>
        <v>140000000</v>
      </c>
      <c r="N656" s="30"/>
      <c r="O656" s="11"/>
      <c r="P656" s="11"/>
    </row>
    <row r="657" spans="1:16" ht="18" customHeight="1" x14ac:dyDescent="0.15">
      <c r="A657" s="11">
        <v>652</v>
      </c>
      <c r="B657" s="11" t="s">
        <v>2311</v>
      </c>
      <c r="C657" s="11" t="s">
        <v>402</v>
      </c>
      <c r="D657" s="11">
        <v>2</v>
      </c>
      <c r="E657" s="33" t="s">
        <v>5193</v>
      </c>
      <c r="F657" s="30" t="s">
        <v>2484</v>
      </c>
      <c r="G657" s="11" t="s">
        <v>58</v>
      </c>
      <c r="H657" s="11" t="s">
        <v>1506</v>
      </c>
      <c r="I657" s="11" t="s">
        <v>15</v>
      </c>
      <c r="J657" s="23">
        <v>150000000</v>
      </c>
      <c r="K657" s="23"/>
      <c r="L657" s="23"/>
      <c r="M657" s="23">
        <f t="shared" si="10"/>
        <v>150000000</v>
      </c>
      <c r="N657" s="30"/>
      <c r="O657" s="11"/>
      <c r="P657" s="11"/>
    </row>
    <row r="658" spans="1:16" ht="18" customHeight="1" x14ac:dyDescent="0.15">
      <c r="A658" s="11">
        <v>653</v>
      </c>
      <c r="B658" s="11" t="s">
        <v>2311</v>
      </c>
      <c r="C658" s="11" t="s">
        <v>402</v>
      </c>
      <c r="D658" s="11">
        <v>2</v>
      </c>
      <c r="E658" s="33" t="s">
        <v>5193</v>
      </c>
      <c r="F658" s="30" t="s">
        <v>2490</v>
      </c>
      <c r="G658" s="11" t="s">
        <v>525</v>
      </c>
      <c r="H658" s="11" t="s">
        <v>294</v>
      </c>
      <c r="I658" s="11" t="s">
        <v>22</v>
      </c>
      <c r="J658" s="23">
        <v>294300000</v>
      </c>
      <c r="K658" s="23"/>
      <c r="L658" s="23"/>
      <c r="M658" s="23">
        <f t="shared" si="10"/>
        <v>294300000</v>
      </c>
      <c r="N658" s="30"/>
      <c r="O658" s="11"/>
      <c r="P658" s="11"/>
    </row>
    <row r="659" spans="1:16" ht="18" customHeight="1" x14ac:dyDescent="0.15">
      <c r="A659" s="11">
        <v>654</v>
      </c>
      <c r="B659" s="11" t="s">
        <v>2697</v>
      </c>
      <c r="C659" s="11" t="s">
        <v>2706</v>
      </c>
      <c r="D659" s="11">
        <v>2</v>
      </c>
      <c r="E659" s="33" t="s">
        <v>5193</v>
      </c>
      <c r="F659" s="30" t="s">
        <v>2708</v>
      </c>
      <c r="G659" s="11" t="s">
        <v>58</v>
      </c>
      <c r="H659" s="11" t="s">
        <v>1283</v>
      </c>
      <c r="I659" s="11" t="s">
        <v>22</v>
      </c>
      <c r="J659" s="23">
        <v>600000000</v>
      </c>
      <c r="K659" s="23">
        <v>0</v>
      </c>
      <c r="L659" s="23">
        <v>0</v>
      </c>
      <c r="M659" s="23">
        <f t="shared" si="10"/>
        <v>600000000</v>
      </c>
      <c r="N659" s="30"/>
      <c r="O659" s="11"/>
      <c r="P659" s="11"/>
    </row>
    <row r="660" spans="1:16" ht="18" customHeight="1" x14ac:dyDescent="0.15">
      <c r="A660" s="11">
        <v>655</v>
      </c>
      <c r="B660" s="11" t="s">
        <v>2697</v>
      </c>
      <c r="C660" s="11" t="s">
        <v>2718</v>
      </c>
      <c r="D660" s="11">
        <v>2</v>
      </c>
      <c r="E660" s="33" t="s">
        <v>5193</v>
      </c>
      <c r="F660" s="30" t="s">
        <v>2720</v>
      </c>
      <c r="G660" s="11" t="s">
        <v>114</v>
      </c>
      <c r="H660" s="11" t="s">
        <v>1283</v>
      </c>
      <c r="I660" s="11" t="s">
        <v>22</v>
      </c>
      <c r="J660" s="23">
        <v>95363602</v>
      </c>
      <c r="K660" s="23">
        <v>32895071</v>
      </c>
      <c r="L660" s="23">
        <v>0</v>
      </c>
      <c r="M660" s="23">
        <f t="shared" si="10"/>
        <v>128258673</v>
      </c>
      <c r="N660" s="30"/>
      <c r="O660" s="11"/>
      <c r="P660" s="11"/>
    </row>
    <row r="661" spans="1:16" ht="18" customHeight="1" x14ac:dyDescent="0.15">
      <c r="A661" s="11">
        <v>656</v>
      </c>
      <c r="B661" s="11" t="s">
        <v>2697</v>
      </c>
      <c r="C661" s="11" t="s">
        <v>2721</v>
      </c>
      <c r="D661" s="11">
        <v>2</v>
      </c>
      <c r="E661" s="33" t="s">
        <v>5193</v>
      </c>
      <c r="F661" s="30" t="s">
        <v>2723</v>
      </c>
      <c r="G661" s="11" t="s">
        <v>58</v>
      </c>
      <c r="H661" s="11" t="s">
        <v>1283</v>
      </c>
      <c r="I661" s="11" t="s">
        <v>22</v>
      </c>
      <c r="J661" s="23">
        <v>350000000</v>
      </c>
      <c r="K661" s="23">
        <v>20000000</v>
      </c>
      <c r="L661" s="23"/>
      <c r="M661" s="23">
        <f t="shared" si="10"/>
        <v>370000000</v>
      </c>
      <c r="N661" s="30"/>
      <c r="O661" s="11"/>
      <c r="P661" s="11"/>
    </row>
    <row r="662" spans="1:16" ht="18" customHeight="1" x14ac:dyDescent="0.15">
      <c r="A662" s="11">
        <v>657</v>
      </c>
      <c r="B662" s="11" t="s">
        <v>2697</v>
      </c>
      <c r="C662" s="11" t="s">
        <v>2721</v>
      </c>
      <c r="D662" s="11">
        <v>2</v>
      </c>
      <c r="E662" s="33" t="s">
        <v>5193</v>
      </c>
      <c r="F662" s="30" t="s">
        <v>2724</v>
      </c>
      <c r="G662" s="11" t="s">
        <v>58</v>
      </c>
      <c r="H662" s="11" t="s">
        <v>1283</v>
      </c>
      <c r="I662" s="11" t="s">
        <v>22</v>
      </c>
      <c r="J662" s="23">
        <v>100000000</v>
      </c>
      <c r="K662" s="23">
        <v>24000000</v>
      </c>
      <c r="L662" s="23"/>
      <c r="M662" s="23">
        <f t="shared" si="10"/>
        <v>124000000</v>
      </c>
      <c r="N662" s="30"/>
      <c r="O662" s="11"/>
      <c r="P662" s="11"/>
    </row>
    <row r="663" spans="1:16" ht="18" customHeight="1" x14ac:dyDescent="0.15">
      <c r="A663" s="11">
        <v>658</v>
      </c>
      <c r="B663" s="11" t="s">
        <v>2697</v>
      </c>
      <c r="C663" s="11" t="s">
        <v>2729</v>
      </c>
      <c r="D663" s="11">
        <v>2</v>
      </c>
      <c r="E663" s="33" t="s">
        <v>5193</v>
      </c>
      <c r="F663" s="30" t="s">
        <v>2731</v>
      </c>
      <c r="G663" s="11" t="s">
        <v>114</v>
      </c>
      <c r="H663" s="11" t="s">
        <v>1283</v>
      </c>
      <c r="I663" s="11" t="s">
        <v>15</v>
      </c>
      <c r="J663" s="23">
        <v>233874319</v>
      </c>
      <c r="K663" s="23">
        <v>102229041</v>
      </c>
      <c r="L663" s="23"/>
      <c r="M663" s="23">
        <f t="shared" si="10"/>
        <v>336103360</v>
      </c>
      <c r="N663" s="30"/>
      <c r="O663" s="11"/>
      <c r="P663" s="11"/>
    </row>
    <row r="664" spans="1:16" ht="18" customHeight="1" x14ac:dyDescent="0.15">
      <c r="A664" s="11">
        <v>659</v>
      </c>
      <c r="B664" s="11" t="s">
        <v>2697</v>
      </c>
      <c r="C664" s="11" t="s">
        <v>2729</v>
      </c>
      <c r="D664" s="11">
        <v>2</v>
      </c>
      <c r="E664" s="33" t="s">
        <v>5193</v>
      </c>
      <c r="F664" s="30" t="s">
        <v>2732</v>
      </c>
      <c r="G664" s="11" t="s">
        <v>114</v>
      </c>
      <c r="H664" s="11" t="s">
        <v>1283</v>
      </c>
      <c r="I664" s="11" t="s">
        <v>15</v>
      </c>
      <c r="J664" s="23">
        <v>98923789</v>
      </c>
      <c r="K664" s="23">
        <v>41442459</v>
      </c>
      <c r="L664" s="23"/>
      <c r="M664" s="23">
        <f t="shared" si="10"/>
        <v>140366248</v>
      </c>
      <c r="N664" s="30"/>
      <c r="O664" s="11"/>
      <c r="P664" s="11"/>
    </row>
    <row r="665" spans="1:16" ht="18" customHeight="1" x14ac:dyDescent="0.15">
      <c r="A665" s="11">
        <v>660</v>
      </c>
      <c r="B665" s="11" t="s">
        <v>2697</v>
      </c>
      <c r="C665" s="11" t="s">
        <v>2734</v>
      </c>
      <c r="D665" s="11">
        <v>2</v>
      </c>
      <c r="E665" s="33" t="s">
        <v>5193</v>
      </c>
      <c r="F665" s="30" t="s">
        <v>2736</v>
      </c>
      <c r="G665" s="11" t="s">
        <v>114</v>
      </c>
      <c r="H665" s="11" t="s">
        <v>1283</v>
      </c>
      <c r="I665" s="11" t="s">
        <v>22</v>
      </c>
      <c r="J665" s="23">
        <v>178839966</v>
      </c>
      <c r="K665" s="23">
        <v>52861256</v>
      </c>
      <c r="L665" s="23">
        <v>0</v>
      </c>
      <c r="M665" s="23">
        <f t="shared" si="10"/>
        <v>231701222</v>
      </c>
      <c r="N665" s="30"/>
      <c r="O665" s="11"/>
      <c r="P665" s="11" t="s">
        <v>48</v>
      </c>
    </row>
    <row r="666" spans="1:16" ht="18" customHeight="1" x14ac:dyDescent="0.15">
      <c r="A666" s="11">
        <v>661</v>
      </c>
      <c r="B666" s="11" t="s">
        <v>2697</v>
      </c>
      <c r="C666" s="11" t="s">
        <v>2734</v>
      </c>
      <c r="D666" s="11">
        <v>2</v>
      </c>
      <c r="E666" s="33" t="s">
        <v>5193</v>
      </c>
      <c r="F666" s="30" t="s">
        <v>2737</v>
      </c>
      <c r="G666" s="11" t="s">
        <v>114</v>
      </c>
      <c r="H666" s="11" t="s">
        <v>1283</v>
      </c>
      <c r="I666" s="11" t="s">
        <v>22</v>
      </c>
      <c r="J666" s="23">
        <v>43598197</v>
      </c>
      <c r="K666" s="23">
        <v>0</v>
      </c>
      <c r="L666" s="23">
        <v>0</v>
      </c>
      <c r="M666" s="23">
        <f t="shared" si="10"/>
        <v>43598197</v>
      </c>
      <c r="N666" s="30"/>
      <c r="O666" s="11"/>
      <c r="P666" s="11" t="s">
        <v>48</v>
      </c>
    </row>
    <row r="667" spans="1:16" ht="18" customHeight="1" x14ac:dyDescent="0.15">
      <c r="A667" s="11">
        <v>662</v>
      </c>
      <c r="B667" s="11" t="s">
        <v>2697</v>
      </c>
      <c r="C667" s="11" t="s">
        <v>2734</v>
      </c>
      <c r="D667" s="11">
        <v>2</v>
      </c>
      <c r="E667" s="33" t="s">
        <v>5193</v>
      </c>
      <c r="F667" s="30" t="s">
        <v>2738</v>
      </c>
      <c r="G667" s="11" t="s">
        <v>114</v>
      </c>
      <c r="H667" s="11" t="s">
        <v>1283</v>
      </c>
      <c r="I667" s="11" t="s">
        <v>22</v>
      </c>
      <c r="J667" s="23">
        <v>260058525</v>
      </c>
      <c r="K667" s="23">
        <v>120524694</v>
      </c>
      <c r="L667" s="23">
        <v>0</v>
      </c>
      <c r="M667" s="23">
        <f t="shared" si="10"/>
        <v>380583219</v>
      </c>
      <c r="N667" s="30"/>
      <c r="O667" s="11"/>
      <c r="P667" s="11" t="s">
        <v>48</v>
      </c>
    </row>
    <row r="668" spans="1:16" ht="18" customHeight="1" x14ac:dyDescent="0.15">
      <c r="A668" s="11">
        <v>663</v>
      </c>
      <c r="B668" s="11" t="s">
        <v>2697</v>
      </c>
      <c r="C668" s="11" t="s">
        <v>2734</v>
      </c>
      <c r="D668" s="11">
        <v>2</v>
      </c>
      <c r="E668" s="33" t="s">
        <v>5193</v>
      </c>
      <c r="F668" s="30" t="s">
        <v>2739</v>
      </c>
      <c r="G668" s="11" t="s">
        <v>114</v>
      </c>
      <c r="H668" s="11" t="s">
        <v>1283</v>
      </c>
      <c r="I668" s="11" t="s">
        <v>22</v>
      </c>
      <c r="J668" s="23">
        <v>70068533</v>
      </c>
      <c r="K668" s="23">
        <v>0</v>
      </c>
      <c r="L668" s="23">
        <v>0</v>
      </c>
      <c r="M668" s="23">
        <f t="shared" si="10"/>
        <v>70068533</v>
      </c>
      <c r="N668" s="30"/>
      <c r="O668" s="11"/>
      <c r="P668" s="11" t="s">
        <v>48</v>
      </c>
    </row>
    <row r="669" spans="1:16" ht="18" customHeight="1" x14ac:dyDescent="0.15">
      <c r="A669" s="11">
        <v>664</v>
      </c>
      <c r="B669" s="11" t="s">
        <v>2697</v>
      </c>
      <c r="C669" s="11" t="s">
        <v>2734</v>
      </c>
      <c r="D669" s="11">
        <v>2</v>
      </c>
      <c r="E669" s="33" t="s">
        <v>5193</v>
      </c>
      <c r="F669" s="30" t="s">
        <v>2740</v>
      </c>
      <c r="G669" s="11" t="s">
        <v>114</v>
      </c>
      <c r="H669" s="11" t="s">
        <v>1283</v>
      </c>
      <c r="I669" s="11" t="s">
        <v>22</v>
      </c>
      <c r="J669" s="23">
        <v>265051900</v>
      </c>
      <c r="K669" s="23">
        <v>86596539</v>
      </c>
      <c r="L669" s="23">
        <v>0</v>
      </c>
      <c r="M669" s="23">
        <f t="shared" si="10"/>
        <v>351648439</v>
      </c>
      <c r="N669" s="30"/>
      <c r="O669" s="11"/>
      <c r="P669" s="11" t="s">
        <v>48</v>
      </c>
    </row>
    <row r="670" spans="1:16" ht="18" customHeight="1" x14ac:dyDescent="0.15">
      <c r="A670" s="11">
        <v>665</v>
      </c>
      <c r="B670" s="11" t="s">
        <v>2697</v>
      </c>
      <c r="C670" s="11" t="s">
        <v>2734</v>
      </c>
      <c r="D670" s="11">
        <v>2</v>
      </c>
      <c r="E670" s="33" t="s">
        <v>5193</v>
      </c>
      <c r="F670" s="30" t="s">
        <v>2741</v>
      </c>
      <c r="G670" s="11" t="s">
        <v>114</v>
      </c>
      <c r="H670" s="11" t="s">
        <v>1283</v>
      </c>
      <c r="I670" s="11" t="s">
        <v>22</v>
      </c>
      <c r="J670" s="23">
        <v>60726059</v>
      </c>
      <c r="K670" s="23">
        <v>0</v>
      </c>
      <c r="L670" s="23">
        <v>0</v>
      </c>
      <c r="M670" s="23">
        <f t="shared" si="10"/>
        <v>60726059</v>
      </c>
      <c r="N670" s="30"/>
      <c r="O670" s="11"/>
      <c r="P670" s="11" t="s">
        <v>48</v>
      </c>
    </row>
    <row r="671" spans="1:16" ht="18" customHeight="1" x14ac:dyDescent="0.15">
      <c r="A671" s="11">
        <v>666</v>
      </c>
      <c r="B671" s="11" t="s">
        <v>2697</v>
      </c>
      <c r="C671" s="11" t="s">
        <v>2742</v>
      </c>
      <c r="D671" s="11">
        <v>2</v>
      </c>
      <c r="E671" s="33" t="s">
        <v>5193</v>
      </c>
      <c r="F671" s="30" t="s">
        <v>2743</v>
      </c>
      <c r="G671" s="11" t="s">
        <v>114</v>
      </c>
      <c r="H671" s="11" t="s">
        <v>1283</v>
      </c>
      <c r="I671" s="11" t="s">
        <v>22</v>
      </c>
      <c r="J671" s="23">
        <v>1261000000</v>
      </c>
      <c r="K671" s="23">
        <v>864000000</v>
      </c>
      <c r="L671" s="23"/>
      <c r="M671" s="23">
        <f t="shared" si="10"/>
        <v>2125000000</v>
      </c>
      <c r="N671" s="30" t="s">
        <v>143</v>
      </c>
      <c r="O671" s="11"/>
      <c r="P671" s="11" t="s">
        <v>48</v>
      </c>
    </row>
    <row r="672" spans="1:16" ht="18" customHeight="1" x14ac:dyDescent="0.15">
      <c r="A672" s="11">
        <v>667</v>
      </c>
      <c r="B672" s="11" t="s">
        <v>2697</v>
      </c>
      <c r="C672" s="11" t="s">
        <v>2744</v>
      </c>
      <c r="D672" s="11">
        <v>2</v>
      </c>
      <c r="E672" s="33" t="s">
        <v>5193</v>
      </c>
      <c r="F672" s="30" t="s">
        <v>2745</v>
      </c>
      <c r="G672" s="11" t="s">
        <v>58</v>
      </c>
      <c r="H672" s="11" t="s">
        <v>2192</v>
      </c>
      <c r="I672" s="11" t="s">
        <v>15</v>
      </c>
      <c r="J672" s="23">
        <v>300000000</v>
      </c>
      <c r="K672" s="23">
        <v>300000000</v>
      </c>
      <c r="L672" s="23"/>
      <c r="M672" s="23">
        <f t="shared" si="10"/>
        <v>600000000</v>
      </c>
      <c r="N672" s="30"/>
      <c r="O672" s="11"/>
      <c r="P672" s="11"/>
    </row>
    <row r="673" spans="1:16" ht="18" customHeight="1" x14ac:dyDescent="0.15">
      <c r="A673" s="11">
        <v>668</v>
      </c>
      <c r="B673" s="11" t="s">
        <v>2697</v>
      </c>
      <c r="C673" s="11" t="s">
        <v>2744</v>
      </c>
      <c r="D673" s="11">
        <v>2</v>
      </c>
      <c r="E673" s="33" t="s">
        <v>5193</v>
      </c>
      <c r="F673" s="30" t="s">
        <v>2746</v>
      </c>
      <c r="G673" s="11" t="s">
        <v>58</v>
      </c>
      <c r="H673" s="11" t="s">
        <v>2192</v>
      </c>
      <c r="I673" s="11" t="s">
        <v>15</v>
      </c>
      <c r="J673" s="23">
        <v>300000000</v>
      </c>
      <c r="K673" s="23">
        <v>400000000</v>
      </c>
      <c r="L673" s="23"/>
      <c r="M673" s="23">
        <f t="shared" si="10"/>
        <v>700000000</v>
      </c>
      <c r="N673" s="30"/>
      <c r="O673" s="11"/>
      <c r="P673" s="11"/>
    </row>
    <row r="674" spans="1:16" ht="18" customHeight="1" x14ac:dyDescent="0.15">
      <c r="A674" s="11">
        <v>669</v>
      </c>
      <c r="B674" s="11" t="s">
        <v>2697</v>
      </c>
      <c r="C674" s="11" t="s">
        <v>2751</v>
      </c>
      <c r="D674" s="11">
        <v>2</v>
      </c>
      <c r="E674" s="33" t="s">
        <v>5193</v>
      </c>
      <c r="F674" s="30" t="s">
        <v>2755</v>
      </c>
      <c r="G674" s="11" t="s">
        <v>114</v>
      </c>
      <c r="H674" s="11" t="s">
        <v>1283</v>
      </c>
      <c r="I674" s="11" t="s">
        <v>22</v>
      </c>
      <c r="J674" s="23">
        <v>133872063</v>
      </c>
      <c r="K674" s="23">
        <v>56485350</v>
      </c>
      <c r="L674" s="23">
        <v>3715756</v>
      </c>
      <c r="M674" s="23">
        <f t="shared" si="10"/>
        <v>194073169</v>
      </c>
      <c r="N674" s="30"/>
      <c r="O674" s="11"/>
      <c r="P674" s="11"/>
    </row>
    <row r="675" spans="1:16" ht="18" customHeight="1" x14ac:dyDescent="0.15">
      <c r="A675" s="11">
        <v>670</v>
      </c>
      <c r="B675" s="11" t="s">
        <v>2697</v>
      </c>
      <c r="C675" s="11" t="s">
        <v>2784</v>
      </c>
      <c r="D675" s="11">
        <v>2</v>
      </c>
      <c r="E675" s="33" t="s">
        <v>5193</v>
      </c>
      <c r="F675" s="30" t="s">
        <v>2786</v>
      </c>
      <c r="G675" s="11" t="s">
        <v>73</v>
      </c>
      <c r="H675" s="11" t="s">
        <v>1283</v>
      </c>
      <c r="I675" s="11" t="s">
        <v>15</v>
      </c>
      <c r="J675" s="23">
        <v>25000000</v>
      </c>
      <c r="K675" s="23">
        <v>1800000</v>
      </c>
      <c r="L675" s="23">
        <v>0</v>
      </c>
      <c r="M675" s="23">
        <f t="shared" si="10"/>
        <v>26800000</v>
      </c>
      <c r="N675" s="30"/>
      <c r="O675" s="11"/>
      <c r="P675" s="11"/>
    </row>
    <row r="676" spans="1:16" ht="18" customHeight="1" x14ac:dyDescent="0.15">
      <c r="A676" s="11">
        <v>671</v>
      </c>
      <c r="B676" s="11" t="s">
        <v>2697</v>
      </c>
      <c r="C676" s="11" t="s">
        <v>2807</v>
      </c>
      <c r="D676" s="11">
        <v>2</v>
      </c>
      <c r="E676" s="33" t="s">
        <v>5193</v>
      </c>
      <c r="F676" s="30" t="s">
        <v>2809</v>
      </c>
      <c r="G676" s="11" t="s">
        <v>114</v>
      </c>
      <c r="H676" s="11" t="s">
        <v>2192</v>
      </c>
      <c r="I676" s="11" t="s">
        <v>22</v>
      </c>
      <c r="J676" s="23">
        <v>550000000</v>
      </c>
      <c r="K676" s="23"/>
      <c r="L676" s="23"/>
      <c r="M676" s="23">
        <f t="shared" si="10"/>
        <v>550000000</v>
      </c>
      <c r="N676" s="30"/>
      <c r="O676" s="11"/>
      <c r="P676" s="11"/>
    </row>
    <row r="677" spans="1:16" ht="18" customHeight="1" x14ac:dyDescent="0.15">
      <c r="A677" s="11">
        <v>672</v>
      </c>
      <c r="B677" s="11" t="s">
        <v>2697</v>
      </c>
      <c r="C677" s="11" t="s">
        <v>2812</v>
      </c>
      <c r="D677" s="11">
        <v>2</v>
      </c>
      <c r="E677" s="33" t="s">
        <v>5193</v>
      </c>
      <c r="F677" s="30" t="s">
        <v>2817</v>
      </c>
      <c r="G677" s="11" t="s">
        <v>58</v>
      </c>
      <c r="H677" s="11" t="s">
        <v>1283</v>
      </c>
      <c r="I677" s="11" t="s">
        <v>22</v>
      </c>
      <c r="J677" s="23">
        <v>4000000000</v>
      </c>
      <c r="K677" s="23">
        <v>6000000000</v>
      </c>
      <c r="L677" s="23"/>
      <c r="M677" s="23">
        <f t="shared" si="10"/>
        <v>10000000000</v>
      </c>
      <c r="N677" s="30"/>
      <c r="O677" s="11"/>
      <c r="P677" s="11" t="s">
        <v>48</v>
      </c>
    </row>
    <row r="678" spans="1:16" ht="18" customHeight="1" x14ac:dyDescent="0.15">
      <c r="A678" s="11">
        <v>673</v>
      </c>
      <c r="B678" s="11" t="s">
        <v>2697</v>
      </c>
      <c r="C678" s="11" t="s">
        <v>2812</v>
      </c>
      <c r="D678" s="11">
        <v>2</v>
      </c>
      <c r="E678" s="33" t="s">
        <v>5193</v>
      </c>
      <c r="F678" s="30" t="s">
        <v>2818</v>
      </c>
      <c r="G678" s="11" t="s">
        <v>58</v>
      </c>
      <c r="H678" s="11" t="s">
        <v>1283</v>
      </c>
      <c r="I678" s="11" t="s">
        <v>22</v>
      </c>
      <c r="J678" s="23">
        <v>8000000000</v>
      </c>
      <c r="K678" s="23">
        <v>32090400000</v>
      </c>
      <c r="L678" s="23"/>
      <c r="M678" s="23">
        <f t="shared" si="10"/>
        <v>40090400000</v>
      </c>
      <c r="N678" s="30"/>
      <c r="O678" s="11"/>
      <c r="P678" s="11" t="s">
        <v>48</v>
      </c>
    </row>
    <row r="679" spans="1:16" ht="18" customHeight="1" x14ac:dyDescent="0.15">
      <c r="A679" s="11">
        <v>674</v>
      </c>
      <c r="B679" s="11" t="s">
        <v>2697</v>
      </c>
      <c r="C679" s="11" t="s">
        <v>2812</v>
      </c>
      <c r="D679" s="11">
        <v>2</v>
      </c>
      <c r="E679" s="33" t="s">
        <v>5193</v>
      </c>
      <c r="F679" s="30" t="s">
        <v>2821</v>
      </c>
      <c r="G679" s="11" t="s">
        <v>58</v>
      </c>
      <c r="H679" s="11" t="s">
        <v>1283</v>
      </c>
      <c r="I679" s="11" t="s">
        <v>22</v>
      </c>
      <c r="J679" s="23">
        <v>750000000</v>
      </c>
      <c r="K679" s="23">
        <v>890000000</v>
      </c>
      <c r="L679" s="23"/>
      <c r="M679" s="23">
        <f t="shared" si="10"/>
        <v>1640000000</v>
      </c>
      <c r="N679" s="30"/>
      <c r="O679" s="11"/>
      <c r="P679" s="11"/>
    </row>
    <row r="680" spans="1:16" ht="18" customHeight="1" x14ac:dyDescent="0.15">
      <c r="A680" s="11">
        <v>675</v>
      </c>
      <c r="B680" s="11" t="s">
        <v>2697</v>
      </c>
      <c r="C680" s="11" t="s">
        <v>2842</v>
      </c>
      <c r="D680" s="11">
        <v>2</v>
      </c>
      <c r="E680" s="33" t="s">
        <v>5193</v>
      </c>
      <c r="F680" s="30" t="s">
        <v>2846</v>
      </c>
      <c r="G680" s="11" t="s">
        <v>114</v>
      </c>
      <c r="H680" s="11" t="s">
        <v>1283</v>
      </c>
      <c r="I680" s="11" t="s">
        <v>22</v>
      </c>
      <c r="J680" s="23">
        <v>385000000</v>
      </c>
      <c r="K680" s="23">
        <v>100000000</v>
      </c>
      <c r="L680" s="23">
        <v>80000000</v>
      </c>
      <c r="M680" s="23">
        <f t="shared" si="10"/>
        <v>565000000</v>
      </c>
      <c r="N680" s="30"/>
      <c r="O680" s="11"/>
      <c r="P680" s="11" t="s">
        <v>48</v>
      </c>
    </row>
    <row r="681" spans="1:16" ht="18" customHeight="1" x14ac:dyDescent="0.15">
      <c r="A681" s="11">
        <v>676</v>
      </c>
      <c r="B681" s="11" t="s">
        <v>2697</v>
      </c>
      <c r="C681" s="11" t="s">
        <v>2842</v>
      </c>
      <c r="D681" s="11">
        <v>2</v>
      </c>
      <c r="E681" s="33" t="s">
        <v>5193</v>
      </c>
      <c r="F681" s="30" t="s">
        <v>2847</v>
      </c>
      <c r="G681" s="11" t="s">
        <v>114</v>
      </c>
      <c r="H681" s="11" t="s">
        <v>1283</v>
      </c>
      <c r="I681" s="11" t="s">
        <v>22</v>
      </c>
      <c r="J681" s="23">
        <v>201000000</v>
      </c>
      <c r="K681" s="23">
        <v>310000000</v>
      </c>
      <c r="L681" s="23">
        <v>0</v>
      </c>
      <c r="M681" s="23">
        <f t="shared" si="10"/>
        <v>511000000</v>
      </c>
      <c r="N681" s="30"/>
      <c r="O681" s="11"/>
      <c r="P681" s="11"/>
    </row>
    <row r="682" spans="1:16" ht="17.25" customHeight="1" x14ac:dyDescent="0.15">
      <c r="A682" s="11">
        <v>677</v>
      </c>
      <c r="B682" s="11" t="s">
        <v>2697</v>
      </c>
      <c r="C682" s="11" t="s">
        <v>2842</v>
      </c>
      <c r="D682" s="11">
        <v>2</v>
      </c>
      <c r="E682" s="33" t="s">
        <v>5193</v>
      </c>
      <c r="F682" s="30" t="s">
        <v>2848</v>
      </c>
      <c r="G682" s="11" t="s">
        <v>114</v>
      </c>
      <c r="H682" s="11" t="s">
        <v>1283</v>
      </c>
      <c r="I682" s="11" t="s">
        <v>22</v>
      </c>
      <c r="J682" s="23">
        <v>135000000</v>
      </c>
      <c r="K682" s="23">
        <v>50000000</v>
      </c>
      <c r="L682" s="23">
        <v>36000000</v>
      </c>
      <c r="M682" s="23">
        <f t="shared" si="10"/>
        <v>221000000</v>
      </c>
      <c r="N682" s="30"/>
      <c r="O682" s="11"/>
      <c r="P682" s="11"/>
    </row>
    <row r="683" spans="1:16" ht="18" customHeight="1" x14ac:dyDescent="0.15">
      <c r="A683" s="11">
        <v>678</v>
      </c>
      <c r="B683" s="11" t="s">
        <v>2697</v>
      </c>
      <c r="C683" s="11" t="s">
        <v>40</v>
      </c>
      <c r="D683" s="11">
        <v>2</v>
      </c>
      <c r="E683" s="33" t="s">
        <v>5193</v>
      </c>
      <c r="F683" s="30" t="s">
        <v>2849</v>
      </c>
      <c r="G683" s="11" t="s">
        <v>525</v>
      </c>
      <c r="H683" s="11" t="s">
        <v>2192</v>
      </c>
      <c r="I683" s="11" t="s">
        <v>22</v>
      </c>
      <c r="J683" s="23">
        <v>150000000</v>
      </c>
      <c r="K683" s="23">
        <v>0</v>
      </c>
      <c r="L683" s="23">
        <v>0</v>
      </c>
      <c r="M683" s="23">
        <f t="shared" si="10"/>
        <v>150000000</v>
      </c>
      <c r="N683" s="30"/>
      <c r="O683" s="11" t="s">
        <v>44</v>
      </c>
      <c r="P683" s="11"/>
    </row>
    <row r="684" spans="1:16" ht="18" customHeight="1" x14ac:dyDescent="0.15">
      <c r="A684" s="11">
        <v>679</v>
      </c>
      <c r="B684" s="11" t="s">
        <v>2697</v>
      </c>
      <c r="C684" s="11" t="s">
        <v>2852</v>
      </c>
      <c r="D684" s="11">
        <v>2</v>
      </c>
      <c r="E684" s="33" t="s">
        <v>5193</v>
      </c>
      <c r="F684" s="30" t="s">
        <v>2862</v>
      </c>
      <c r="G684" s="11" t="s">
        <v>73</v>
      </c>
      <c r="H684" s="11" t="s">
        <v>1283</v>
      </c>
      <c r="I684" s="11" t="s">
        <v>22</v>
      </c>
      <c r="J684" s="23">
        <v>15000000</v>
      </c>
      <c r="K684" s="23">
        <v>15000000</v>
      </c>
      <c r="L684" s="23"/>
      <c r="M684" s="23">
        <f t="shared" si="10"/>
        <v>30000000</v>
      </c>
      <c r="N684" s="30"/>
      <c r="O684" s="11"/>
      <c r="P684" s="11"/>
    </row>
    <row r="685" spans="1:16" ht="18" customHeight="1" x14ac:dyDescent="0.15">
      <c r="A685" s="11">
        <v>680</v>
      </c>
      <c r="B685" s="11" t="s">
        <v>2697</v>
      </c>
      <c r="C685" s="11" t="s">
        <v>2863</v>
      </c>
      <c r="D685" s="11">
        <v>2</v>
      </c>
      <c r="E685" s="33" t="s">
        <v>5193</v>
      </c>
      <c r="F685" s="30" t="s">
        <v>2866</v>
      </c>
      <c r="G685" s="11" t="s">
        <v>73</v>
      </c>
      <c r="H685" s="11" t="s">
        <v>1283</v>
      </c>
      <c r="I685" s="11" t="s">
        <v>22</v>
      </c>
      <c r="J685" s="23">
        <v>172000000</v>
      </c>
      <c r="K685" s="23">
        <v>18000000</v>
      </c>
      <c r="L685" s="23">
        <v>10000000</v>
      </c>
      <c r="M685" s="23">
        <f t="shared" si="10"/>
        <v>200000000</v>
      </c>
      <c r="N685" s="30"/>
      <c r="O685" s="11"/>
      <c r="P685" s="11"/>
    </row>
    <row r="686" spans="1:16" ht="18" customHeight="1" x14ac:dyDescent="0.15">
      <c r="A686" s="11">
        <v>681</v>
      </c>
      <c r="B686" s="11" t="s">
        <v>2697</v>
      </c>
      <c r="C686" s="11" t="s">
        <v>167</v>
      </c>
      <c r="D686" s="11">
        <v>2</v>
      </c>
      <c r="E686" s="33" t="s">
        <v>5193</v>
      </c>
      <c r="F686" s="30" t="s">
        <v>2884</v>
      </c>
      <c r="G686" s="11" t="s">
        <v>114</v>
      </c>
      <c r="H686" s="11" t="s">
        <v>2192</v>
      </c>
      <c r="I686" s="11" t="s">
        <v>15</v>
      </c>
      <c r="J686" s="23">
        <v>144593103</v>
      </c>
      <c r="K686" s="23">
        <v>193537626</v>
      </c>
      <c r="L686" s="23"/>
      <c r="M686" s="23">
        <f t="shared" si="10"/>
        <v>338130729</v>
      </c>
      <c r="N686" s="30"/>
      <c r="O686" s="11"/>
      <c r="P686" s="11"/>
    </row>
    <row r="687" spans="1:16" ht="18" customHeight="1" x14ac:dyDescent="0.15">
      <c r="A687" s="11">
        <v>682</v>
      </c>
      <c r="B687" s="11" t="s">
        <v>2697</v>
      </c>
      <c r="C687" s="11" t="s">
        <v>167</v>
      </c>
      <c r="D687" s="11">
        <v>2</v>
      </c>
      <c r="E687" s="33" t="s">
        <v>5193</v>
      </c>
      <c r="F687" s="30" t="s">
        <v>2885</v>
      </c>
      <c r="G687" s="11" t="s">
        <v>114</v>
      </c>
      <c r="H687" s="11" t="s">
        <v>2192</v>
      </c>
      <c r="I687" s="11" t="s">
        <v>15</v>
      </c>
      <c r="J687" s="23">
        <v>294170611</v>
      </c>
      <c r="K687" s="23">
        <v>242673826</v>
      </c>
      <c r="L687" s="23">
        <v>20000000</v>
      </c>
      <c r="M687" s="23">
        <f t="shared" si="10"/>
        <v>556844437</v>
      </c>
      <c r="N687" s="30"/>
      <c r="O687" s="11"/>
      <c r="P687" s="11"/>
    </row>
    <row r="688" spans="1:16" ht="18" customHeight="1" x14ac:dyDescent="0.15">
      <c r="A688" s="11">
        <v>683</v>
      </c>
      <c r="B688" s="11" t="s">
        <v>2697</v>
      </c>
      <c r="C688" s="11" t="s">
        <v>167</v>
      </c>
      <c r="D688" s="11">
        <v>2</v>
      </c>
      <c r="E688" s="33" t="s">
        <v>5193</v>
      </c>
      <c r="F688" s="30" t="s">
        <v>2886</v>
      </c>
      <c r="G688" s="11" t="s">
        <v>114</v>
      </c>
      <c r="H688" s="11" t="s">
        <v>2192</v>
      </c>
      <c r="I688" s="11" t="s">
        <v>15</v>
      </c>
      <c r="J688" s="23">
        <v>151256030</v>
      </c>
      <c r="K688" s="23"/>
      <c r="L688" s="23">
        <v>10000000</v>
      </c>
      <c r="M688" s="23">
        <f t="shared" si="10"/>
        <v>161256030</v>
      </c>
      <c r="N688" s="30"/>
      <c r="O688" s="11"/>
      <c r="P688" s="11"/>
    </row>
    <row r="689" spans="1:16" ht="18" customHeight="1" x14ac:dyDescent="0.15">
      <c r="A689" s="11">
        <v>684</v>
      </c>
      <c r="B689" s="11" t="s">
        <v>2697</v>
      </c>
      <c r="C689" s="11" t="s">
        <v>2898</v>
      </c>
      <c r="D689" s="11">
        <v>2</v>
      </c>
      <c r="E689" s="33" t="s">
        <v>5193</v>
      </c>
      <c r="F689" s="30" t="s">
        <v>2899</v>
      </c>
      <c r="G689" s="11" t="s">
        <v>114</v>
      </c>
      <c r="H689" s="11" t="s">
        <v>1283</v>
      </c>
      <c r="I689" s="11" t="s">
        <v>22</v>
      </c>
      <c r="J689" s="23">
        <v>500000000</v>
      </c>
      <c r="K689" s="23">
        <v>300000000</v>
      </c>
      <c r="L689" s="23">
        <v>11000000</v>
      </c>
      <c r="M689" s="23">
        <f t="shared" si="10"/>
        <v>811000000</v>
      </c>
      <c r="N689" s="30"/>
      <c r="O689" s="11"/>
      <c r="P689" s="11"/>
    </row>
    <row r="690" spans="1:16" ht="18" customHeight="1" x14ac:dyDescent="0.15">
      <c r="A690" s="11">
        <v>685</v>
      </c>
      <c r="B690" s="11" t="s">
        <v>2697</v>
      </c>
      <c r="C690" s="11" t="s">
        <v>2898</v>
      </c>
      <c r="D690" s="11">
        <v>2</v>
      </c>
      <c r="E690" s="33" t="s">
        <v>5193</v>
      </c>
      <c r="F690" s="30" t="s">
        <v>2900</v>
      </c>
      <c r="G690" s="11" t="s">
        <v>114</v>
      </c>
      <c r="H690" s="11" t="s">
        <v>1283</v>
      </c>
      <c r="I690" s="11" t="s">
        <v>15</v>
      </c>
      <c r="J690" s="23">
        <v>1000000000</v>
      </c>
      <c r="K690" s="23">
        <v>600000000</v>
      </c>
      <c r="L690" s="23">
        <v>0</v>
      </c>
      <c r="M690" s="23">
        <f t="shared" si="10"/>
        <v>1600000000</v>
      </c>
      <c r="N690" s="30"/>
      <c r="O690" s="11"/>
      <c r="P690" s="11"/>
    </row>
    <row r="691" spans="1:16" ht="18" customHeight="1" x14ac:dyDescent="0.15">
      <c r="A691" s="11">
        <v>686</v>
      </c>
      <c r="B691" s="11" t="s">
        <v>3069</v>
      </c>
      <c r="C691" s="11" t="s">
        <v>3070</v>
      </c>
      <c r="D691" s="11">
        <v>2</v>
      </c>
      <c r="E691" s="33" t="s">
        <v>5193</v>
      </c>
      <c r="F691" s="30" t="s">
        <v>3076</v>
      </c>
      <c r="G691" s="11" t="s">
        <v>3072</v>
      </c>
      <c r="H691" s="11" t="s">
        <v>3073</v>
      </c>
      <c r="I691" s="11" t="s">
        <v>8</v>
      </c>
      <c r="J691" s="23">
        <v>730793378</v>
      </c>
      <c r="K691" s="23">
        <v>665744109</v>
      </c>
      <c r="L691" s="23"/>
      <c r="M691" s="23">
        <f t="shared" si="10"/>
        <v>1396537487</v>
      </c>
      <c r="N691" s="30"/>
      <c r="O691" s="11"/>
      <c r="P691" s="11" t="s">
        <v>48</v>
      </c>
    </row>
    <row r="692" spans="1:16" ht="18" customHeight="1" x14ac:dyDescent="0.15">
      <c r="A692" s="11">
        <v>687</v>
      </c>
      <c r="B692" s="11" t="s">
        <v>3069</v>
      </c>
      <c r="C692" s="11" t="s">
        <v>3070</v>
      </c>
      <c r="D692" s="11">
        <v>2</v>
      </c>
      <c r="E692" s="33" t="s">
        <v>5193</v>
      </c>
      <c r="F692" s="30" t="s">
        <v>3090</v>
      </c>
      <c r="G692" s="11" t="s">
        <v>3072</v>
      </c>
      <c r="H692" s="11" t="s">
        <v>3073</v>
      </c>
      <c r="I692" s="11" t="s">
        <v>22</v>
      </c>
      <c r="J692" s="23">
        <v>500000000</v>
      </c>
      <c r="K692" s="23">
        <v>600000000</v>
      </c>
      <c r="L692" s="23">
        <v>50000000</v>
      </c>
      <c r="M692" s="23">
        <f t="shared" si="10"/>
        <v>1150000000</v>
      </c>
      <c r="N692" s="30"/>
      <c r="O692" s="11"/>
      <c r="P692" s="11" t="s">
        <v>48</v>
      </c>
    </row>
    <row r="693" spans="1:16" ht="18" customHeight="1" x14ac:dyDescent="0.15">
      <c r="A693" s="11">
        <v>688</v>
      </c>
      <c r="B693" s="11" t="s">
        <v>3069</v>
      </c>
      <c r="C693" s="11" t="s">
        <v>3070</v>
      </c>
      <c r="D693" s="11">
        <v>2</v>
      </c>
      <c r="E693" s="33" t="s">
        <v>5193</v>
      </c>
      <c r="F693" s="30" t="s">
        <v>3091</v>
      </c>
      <c r="G693" s="11" t="s">
        <v>3072</v>
      </c>
      <c r="H693" s="11" t="s">
        <v>3073</v>
      </c>
      <c r="I693" s="11" t="s">
        <v>22</v>
      </c>
      <c r="J693" s="23">
        <v>80000000</v>
      </c>
      <c r="K693" s="23"/>
      <c r="L693" s="23"/>
      <c r="M693" s="23">
        <f t="shared" si="10"/>
        <v>80000000</v>
      </c>
      <c r="N693" s="30"/>
      <c r="O693" s="11"/>
      <c r="P693" s="11"/>
    </row>
    <row r="694" spans="1:16" ht="18" customHeight="1" x14ac:dyDescent="0.15">
      <c r="A694" s="11">
        <v>689</v>
      </c>
      <c r="B694" s="11" t="s">
        <v>3069</v>
      </c>
      <c r="C694" s="11" t="s">
        <v>3070</v>
      </c>
      <c r="D694" s="11">
        <v>2</v>
      </c>
      <c r="E694" s="33" t="s">
        <v>5193</v>
      </c>
      <c r="F694" s="30" t="s">
        <v>3106</v>
      </c>
      <c r="G694" s="11" t="s">
        <v>3072</v>
      </c>
      <c r="H694" s="11" t="s">
        <v>21</v>
      </c>
      <c r="I694" s="11" t="s">
        <v>22</v>
      </c>
      <c r="J694" s="23">
        <v>500000000</v>
      </c>
      <c r="K694" s="23">
        <v>390000000</v>
      </c>
      <c r="L694" s="23"/>
      <c r="M694" s="23">
        <f t="shared" si="10"/>
        <v>890000000</v>
      </c>
      <c r="N694" s="30"/>
      <c r="O694" s="11"/>
      <c r="P694" s="11"/>
    </row>
    <row r="695" spans="1:16" ht="18" customHeight="1" x14ac:dyDescent="0.15">
      <c r="A695" s="11">
        <v>690</v>
      </c>
      <c r="B695" s="11" t="s">
        <v>3069</v>
      </c>
      <c r="C695" s="11" t="s">
        <v>3070</v>
      </c>
      <c r="D695" s="11">
        <v>2</v>
      </c>
      <c r="E695" s="33" t="s">
        <v>5193</v>
      </c>
      <c r="F695" s="30" t="s">
        <v>3107</v>
      </c>
      <c r="G695" s="11" t="s">
        <v>3072</v>
      </c>
      <c r="H695" s="11" t="s">
        <v>21</v>
      </c>
      <c r="I695" s="11" t="s">
        <v>22</v>
      </c>
      <c r="J695" s="23">
        <v>13500000</v>
      </c>
      <c r="K695" s="23"/>
      <c r="L695" s="23"/>
      <c r="M695" s="23">
        <f t="shared" si="10"/>
        <v>13500000</v>
      </c>
      <c r="N695" s="30"/>
      <c r="O695" s="11"/>
      <c r="P695" s="11"/>
    </row>
    <row r="696" spans="1:16" ht="18" customHeight="1" x14ac:dyDescent="0.15">
      <c r="A696" s="11">
        <v>691</v>
      </c>
      <c r="B696" s="11" t="s">
        <v>3069</v>
      </c>
      <c r="C696" s="11" t="s">
        <v>3070</v>
      </c>
      <c r="D696" s="11">
        <v>2</v>
      </c>
      <c r="E696" s="33" t="s">
        <v>5193</v>
      </c>
      <c r="F696" s="30" t="s">
        <v>3108</v>
      </c>
      <c r="G696" s="11" t="s">
        <v>3072</v>
      </c>
      <c r="H696" s="11" t="s">
        <v>3073</v>
      </c>
      <c r="I696" s="11" t="s">
        <v>22</v>
      </c>
      <c r="J696" s="23">
        <v>600000000</v>
      </c>
      <c r="K696" s="23">
        <v>400000000</v>
      </c>
      <c r="L696" s="23"/>
      <c r="M696" s="23">
        <f t="shared" si="10"/>
        <v>1000000000</v>
      </c>
      <c r="N696" s="30"/>
      <c r="O696" s="11"/>
      <c r="P696" s="11"/>
    </row>
    <row r="697" spans="1:16" ht="18" customHeight="1" x14ac:dyDescent="0.15">
      <c r="A697" s="11">
        <v>692</v>
      </c>
      <c r="B697" s="11" t="s">
        <v>3069</v>
      </c>
      <c r="C697" s="11" t="s">
        <v>3070</v>
      </c>
      <c r="D697" s="11">
        <v>2</v>
      </c>
      <c r="E697" s="33" t="s">
        <v>5193</v>
      </c>
      <c r="F697" s="30" t="s">
        <v>3109</v>
      </c>
      <c r="G697" s="11" t="s">
        <v>3072</v>
      </c>
      <c r="H697" s="11" t="s">
        <v>3073</v>
      </c>
      <c r="I697" s="11" t="s">
        <v>22</v>
      </c>
      <c r="J697" s="23">
        <v>60000000</v>
      </c>
      <c r="K697" s="23"/>
      <c r="L697" s="23"/>
      <c r="M697" s="23">
        <f t="shared" si="10"/>
        <v>60000000</v>
      </c>
      <c r="N697" s="30"/>
      <c r="O697" s="11"/>
      <c r="P697" s="11"/>
    </row>
    <row r="698" spans="1:16" ht="18" customHeight="1" x14ac:dyDescent="0.15">
      <c r="A698" s="11">
        <v>693</v>
      </c>
      <c r="B698" s="11" t="s">
        <v>3069</v>
      </c>
      <c r="C698" s="11" t="s">
        <v>3070</v>
      </c>
      <c r="D698" s="11">
        <v>2</v>
      </c>
      <c r="E698" s="33" t="s">
        <v>5193</v>
      </c>
      <c r="F698" s="30" t="s">
        <v>3120</v>
      </c>
      <c r="G698" s="11" t="s">
        <v>3072</v>
      </c>
      <c r="H698" s="11" t="s">
        <v>3101</v>
      </c>
      <c r="I698" s="11" t="s">
        <v>22</v>
      </c>
      <c r="J698" s="22">
        <v>417697604</v>
      </c>
      <c r="K698" s="23">
        <v>997421171</v>
      </c>
      <c r="L698" s="23"/>
      <c r="M698" s="23">
        <f t="shared" si="10"/>
        <v>1415118775</v>
      </c>
      <c r="N698" s="12"/>
      <c r="O698" s="11"/>
      <c r="P698" s="11"/>
    </row>
    <row r="699" spans="1:16" ht="18" customHeight="1" x14ac:dyDescent="0.15">
      <c r="A699" s="11">
        <v>694</v>
      </c>
      <c r="B699" s="11" t="s">
        <v>3069</v>
      </c>
      <c r="C699" s="11" t="s">
        <v>3123</v>
      </c>
      <c r="D699" s="11">
        <v>2</v>
      </c>
      <c r="E699" s="33" t="s">
        <v>5193</v>
      </c>
      <c r="F699" s="30" t="s">
        <v>3124</v>
      </c>
      <c r="G699" s="11" t="s">
        <v>11</v>
      </c>
      <c r="H699" s="11" t="s">
        <v>5217</v>
      </c>
      <c r="I699" s="11" t="s">
        <v>17</v>
      </c>
      <c r="J699" s="23">
        <v>8060684385.7205238</v>
      </c>
      <c r="K699" s="23">
        <v>3497119550</v>
      </c>
      <c r="L699" s="35">
        <v>0</v>
      </c>
      <c r="M699" s="23">
        <f t="shared" si="10"/>
        <v>11557803935.720524</v>
      </c>
      <c r="N699" s="47" t="s">
        <v>3125</v>
      </c>
      <c r="O699" s="11"/>
      <c r="P699" s="48"/>
    </row>
    <row r="700" spans="1:16" ht="18" customHeight="1" x14ac:dyDescent="0.15">
      <c r="A700" s="11">
        <v>695</v>
      </c>
      <c r="B700" s="11" t="s">
        <v>3069</v>
      </c>
      <c r="C700" s="11" t="s">
        <v>3141</v>
      </c>
      <c r="D700" s="11">
        <v>2</v>
      </c>
      <c r="E700" s="33" t="s">
        <v>5193</v>
      </c>
      <c r="F700" s="30" t="s">
        <v>3142</v>
      </c>
      <c r="G700" s="11" t="s">
        <v>1580</v>
      </c>
      <c r="H700" s="11" t="s">
        <v>3073</v>
      </c>
      <c r="I700" s="11" t="s">
        <v>15</v>
      </c>
      <c r="J700" s="23">
        <v>280000000</v>
      </c>
      <c r="K700" s="23">
        <v>207000000</v>
      </c>
      <c r="L700" s="23">
        <v>30000000</v>
      </c>
      <c r="M700" s="23">
        <f t="shared" si="10"/>
        <v>517000000</v>
      </c>
      <c r="N700" s="30"/>
      <c r="O700" s="11"/>
      <c r="P700" s="11"/>
    </row>
    <row r="701" spans="1:16" ht="18" customHeight="1" x14ac:dyDescent="0.15">
      <c r="A701" s="11">
        <v>696</v>
      </c>
      <c r="B701" s="11" t="s">
        <v>3069</v>
      </c>
      <c r="C701" s="11" t="s">
        <v>3145</v>
      </c>
      <c r="D701" s="11">
        <v>2</v>
      </c>
      <c r="E701" s="33" t="s">
        <v>5193</v>
      </c>
      <c r="F701" s="30" t="s">
        <v>3146</v>
      </c>
      <c r="G701" s="11" t="s">
        <v>1580</v>
      </c>
      <c r="H701" s="11" t="s">
        <v>21</v>
      </c>
      <c r="I701" s="11" t="s">
        <v>22</v>
      </c>
      <c r="J701" s="23">
        <v>102096000</v>
      </c>
      <c r="K701" s="23">
        <v>1363000000</v>
      </c>
      <c r="L701" s="23"/>
      <c r="M701" s="23">
        <f t="shared" si="10"/>
        <v>1465096000</v>
      </c>
      <c r="N701" s="30"/>
      <c r="O701" s="11"/>
      <c r="P701" s="11"/>
    </row>
    <row r="702" spans="1:16" ht="18" customHeight="1" x14ac:dyDescent="0.15">
      <c r="A702" s="11">
        <v>697</v>
      </c>
      <c r="B702" s="11" t="s">
        <v>3069</v>
      </c>
      <c r="C702" s="11" t="s">
        <v>3145</v>
      </c>
      <c r="D702" s="11">
        <v>2</v>
      </c>
      <c r="E702" s="33" t="s">
        <v>5193</v>
      </c>
      <c r="F702" s="80" t="s">
        <v>3147</v>
      </c>
      <c r="G702" s="11" t="s">
        <v>1580</v>
      </c>
      <c r="H702" s="11" t="s">
        <v>21</v>
      </c>
      <c r="I702" s="11" t="s">
        <v>8</v>
      </c>
      <c r="J702" s="51">
        <f>2000000+45000000+17700000</f>
        <v>64700000</v>
      </c>
      <c r="K702" s="51">
        <f>11144000+49021000</f>
        <v>60165000</v>
      </c>
      <c r="L702" s="51"/>
      <c r="M702" s="23">
        <f t="shared" si="10"/>
        <v>124865000</v>
      </c>
      <c r="N702" s="30"/>
      <c r="O702" s="11"/>
      <c r="P702" s="11"/>
    </row>
    <row r="703" spans="1:16" ht="18" customHeight="1" x14ac:dyDescent="0.15">
      <c r="A703" s="11">
        <v>698</v>
      </c>
      <c r="B703" s="11" t="s">
        <v>3069</v>
      </c>
      <c r="C703" s="11" t="s">
        <v>3145</v>
      </c>
      <c r="D703" s="11">
        <v>2</v>
      </c>
      <c r="E703" s="33" t="s">
        <v>5193</v>
      </c>
      <c r="F703" s="80" t="s">
        <v>3148</v>
      </c>
      <c r="G703" s="11" t="s">
        <v>1580</v>
      </c>
      <c r="H703" s="11" t="s">
        <v>21</v>
      </c>
      <c r="I703" s="11" t="s">
        <v>22</v>
      </c>
      <c r="J703" s="51">
        <f>46126000+74132000</f>
        <v>120258000</v>
      </c>
      <c r="K703" s="51">
        <f>267630000+293012000+198770000</f>
        <v>759412000</v>
      </c>
      <c r="L703" s="51"/>
      <c r="M703" s="23">
        <f t="shared" si="10"/>
        <v>879670000</v>
      </c>
      <c r="N703" s="12"/>
      <c r="O703" s="11"/>
      <c r="P703" s="11"/>
    </row>
    <row r="704" spans="1:16" ht="18" customHeight="1" x14ac:dyDescent="0.15">
      <c r="A704" s="11">
        <v>699</v>
      </c>
      <c r="B704" s="11" t="s">
        <v>3069</v>
      </c>
      <c r="C704" s="11" t="s">
        <v>3145</v>
      </c>
      <c r="D704" s="11">
        <v>2</v>
      </c>
      <c r="E704" s="33" t="s">
        <v>5193</v>
      </c>
      <c r="F704" s="80" t="s">
        <v>3149</v>
      </c>
      <c r="G704" s="11" t="s">
        <v>1580</v>
      </c>
      <c r="H704" s="11" t="s">
        <v>21</v>
      </c>
      <c r="I704" s="11" t="s">
        <v>22</v>
      </c>
      <c r="J704" s="51">
        <f>31200000</f>
        <v>31200000</v>
      </c>
      <c r="K704" s="51">
        <f>26660160</f>
        <v>26660160</v>
      </c>
      <c r="L704" s="51"/>
      <c r="M704" s="23">
        <f t="shared" si="10"/>
        <v>57860160</v>
      </c>
      <c r="N704" s="12"/>
      <c r="O704" s="11"/>
      <c r="P704" s="11"/>
    </row>
    <row r="705" spans="1:16" ht="18" customHeight="1" x14ac:dyDescent="0.15">
      <c r="A705" s="11">
        <v>700</v>
      </c>
      <c r="B705" s="11" t="s">
        <v>3069</v>
      </c>
      <c r="C705" s="11" t="s">
        <v>3157</v>
      </c>
      <c r="D705" s="11">
        <v>2</v>
      </c>
      <c r="E705" s="33" t="s">
        <v>5193</v>
      </c>
      <c r="F705" s="68" t="s">
        <v>3158</v>
      </c>
      <c r="G705" s="11" t="s">
        <v>1635</v>
      </c>
      <c r="H705" s="11" t="s">
        <v>21</v>
      </c>
      <c r="I705" s="11" t="s">
        <v>22</v>
      </c>
      <c r="J705" s="51">
        <v>45000000</v>
      </c>
      <c r="K705" s="51"/>
      <c r="L705" s="51"/>
      <c r="M705" s="23">
        <f t="shared" si="10"/>
        <v>45000000</v>
      </c>
      <c r="N705" s="30"/>
      <c r="O705" s="11" t="s">
        <v>14</v>
      </c>
      <c r="P705" s="11"/>
    </row>
    <row r="706" spans="1:16" ht="18" customHeight="1" x14ac:dyDescent="0.15">
      <c r="A706" s="11">
        <v>701</v>
      </c>
      <c r="B706" s="11" t="s">
        <v>3069</v>
      </c>
      <c r="C706" s="11" t="s">
        <v>3165</v>
      </c>
      <c r="D706" s="11">
        <v>2</v>
      </c>
      <c r="E706" s="33" t="s">
        <v>5193</v>
      </c>
      <c r="F706" s="30" t="s">
        <v>3169</v>
      </c>
      <c r="G706" s="11" t="s">
        <v>3072</v>
      </c>
      <c r="H706" s="11" t="s">
        <v>21</v>
      </c>
      <c r="I706" s="11" t="s">
        <v>22</v>
      </c>
      <c r="J706" s="51">
        <v>140267040</v>
      </c>
      <c r="K706" s="51">
        <v>91974055</v>
      </c>
      <c r="L706" s="51">
        <f>5252465+5339547</f>
        <v>10592012</v>
      </c>
      <c r="M706" s="23">
        <f t="shared" si="10"/>
        <v>242833107</v>
      </c>
      <c r="N706" s="12"/>
      <c r="O706" s="11"/>
      <c r="P706" s="11"/>
    </row>
    <row r="707" spans="1:16" ht="18" customHeight="1" x14ac:dyDescent="0.15">
      <c r="A707" s="11">
        <v>702</v>
      </c>
      <c r="B707" s="11" t="s">
        <v>3069</v>
      </c>
      <c r="C707" s="11" t="s">
        <v>3170</v>
      </c>
      <c r="D707" s="11">
        <v>2</v>
      </c>
      <c r="E707" s="33" t="s">
        <v>5193</v>
      </c>
      <c r="F707" s="30" t="s">
        <v>3172</v>
      </c>
      <c r="G707" s="11" t="s">
        <v>1707</v>
      </c>
      <c r="H707" s="11" t="s">
        <v>3073</v>
      </c>
      <c r="I707" s="11" t="s">
        <v>15</v>
      </c>
      <c r="J707" s="56">
        <v>81800688</v>
      </c>
      <c r="K707" s="56"/>
      <c r="L707" s="57"/>
      <c r="M707" s="23">
        <f t="shared" si="10"/>
        <v>81800688</v>
      </c>
      <c r="N707" s="11"/>
      <c r="O707" s="11" t="s">
        <v>10</v>
      </c>
      <c r="P707" s="11"/>
    </row>
    <row r="708" spans="1:16" ht="18" customHeight="1" x14ac:dyDescent="0.15">
      <c r="A708" s="11">
        <v>703</v>
      </c>
      <c r="B708" s="11" t="s">
        <v>3069</v>
      </c>
      <c r="C708" s="11" t="s">
        <v>3170</v>
      </c>
      <c r="D708" s="11">
        <v>2</v>
      </c>
      <c r="E708" s="33" t="s">
        <v>5193</v>
      </c>
      <c r="F708" s="30" t="s">
        <v>3177</v>
      </c>
      <c r="G708" s="11" t="s">
        <v>3072</v>
      </c>
      <c r="H708" s="11" t="s">
        <v>3073</v>
      </c>
      <c r="I708" s="11" t="s">
        <v>15</v>
      </c>
      <c r="J708" s="56">
        <v>183000000</v>
      </c>
      <c r="K708" s="56">
        <v>200000000</v>
      </c>
      <c r="L708" s="56">
        <v>10000000</v>
      </c>
      <c r="M708" s="23">
        <f t="shared" si="10"/>
        <v>393000000</v>
      </c>
      <c r="N708" s="11"/>
      <c r="O708" s="11"/>
      <c r="P708" s="11"/>
    </row>
    <row r="709" spans="1:16" ht="18" customHeight="1" x14ac:dyDescent="0.15">
      <c r="A709" s="11">
        <v>704</v>
      </c>
      <c r="B709" s="11" t="s">
        <v>3069</v>
      </c>
      <c r="C709" s="11" t="s">
        <v>3141</v>
      </c>
      <c r="D709" s="11">
        <v>2</v>
      </c>
      <c r="E709" s="33" t="s">
        <v>5193</v>
      </c>
      <c r="F709" s="30" t="s">
        <v>3204</v>
      </c>
      <c r="G709" s="11" t="s">
        <v>1580</v>
      </c>
      <c r="H709" s="52" t="s">
        <v>3073</v>
      </c>
      <c r="I709" s="11" t="s">
        <v>8</v>
      </c>
      <c r="J709" s="51">
        <f>35000000*6</f>
        <v>210000000</v>
      </c>
      <c r="K709" s="51">
        <f>60000000*6</f>
        <v>360000000</v>
      </c>
      <c r="L709" s="51">
        <v>3000000</v>
      </c>
      <c r="M709" s="23">
        <f t="shared" si="10"/>
        <v>573000000</v>
      </c>
      <c r="N709" s="12"/>
      <c r="O709" s="11"/>
      <c r="P709" s="11"/>
    </row>
    <row r="710" spans="1:16" ht="18" customHeight="1" x14ac:dyDescent="0.15">
      <c r="A710" s="11">
        <v>705</v>
      </c>
      <c r="B710" s="11" t="s">
        <v>3331</v>
      </c>
      <c r="C710" s="11" t="s">
        <v>3334</v>
      </c>
      <c r="D710" s="11">
        <v>2</v>
      </c>
      <c r="E710" s="33" t="s">
        <v>5193</v>
      </c>
      <c r="F710" s="30" t="s">
        <v>3335</v>
      </c>
      <c r="G710" s="11" t="s">
        <v>58</v>
      </c>
      <c r="H710" s="11" t="s">
        <v>2163</v>
      </c>
      <c r="I710" s="11" t="s">
        <v>15</v>
      </c>
      <c r="J710" s="23">
        <v>300000000</v>
      </c>
      <c r="K710" s="23"/>
      <c r="L710" s="23">
        <v>0</v>
      </c>
      <c r="M710" s="23">
        <f t="shared" ref="M710:M773" si="11">J710+K710+L710</f>
        <v>300000000</v>
      </c>
      <c r="N710" s="30"/>
      <c r="O710" s="11"/>
      <c r="P710" s="11"/>
    </row>
    <row r="711" spans="1:16" ht="18" customHeight="1" x14ac:dyDescent="0.15">
      <c r="A711" s="11">
        <v>706</v>
      </c>
      <c r="B711" s="11" t="s">
        <v>3331</v>
      </c>
      <c r="C711" s="11" t="s">
        <v>3346</v>
      </c>
      <c r="D711" s="11">
        <v>2</v>
      </c>
      <c r="E711" s="33" t="s">
        <v>5193</v>
      </c>
      <c r="F711" s="30" t="s">
        <v>3347</v>
      </c>
      <c r="G711" s="11" t="s">
        <v>73</v>
      </c>
      <c r="H711" s="11" t="s">
        <v>2163</v>
      </c>
      <c r="I711" s="11" t="s">
        <v>15</v>
      </c>
      <c r="J711" s="23">
        <v>9500000</v>
      </c>
      <c r="K711" s="23">
        <v>26900000</v>
      </c>
      <c r="L711" s="23"/>
      <c r="M711" s="23">
        <f t="shared" si="11"/>
        <v>36400000</v>
      </c>
      <c r="N711" s="30"/>
      <c r="O711" s="11"/>
      <c r="P711" s="11"/>
    </row>
    <row r="712" spans="1:16" ht="18" customHeight="1" x14ac:dyDescent="0.15">
      <c r="A712" s="11">
        <v>707</v>
      </c>
      <c r="B712" s="11" t="s">
        <v>3331</v>
      </c>
      <c r="C712" s="11" t="s">
        <v>3346</v>
      </c>
      <c r="D712" s="11">
        <v>2</v>
      </c>
      <c r="E712" s="33" t="s">
        <v>5193</v>
      </c>
      <c r="F712" s="30" t="s">
        <v>3348</v>
      </c>
      <c r="G712" s="11" t="s">
        <v>58</v>
      </c>
      <c r="H712" s="11" t="s">
        <v>2163</v>
      </c>
      <c r="I712" s="11" t="s">
        <v>22</v>
      </c>
      <c r="J712" s="23">
        <v>300000000</v>
      </c>
      <c r="K712" s="23">
        <v>50000000</v>
      </c>
      <c r="L712" s="23">
        <v>0</v>
      </c>
      <c r="M712" s="23">
        <f t="shared" si="11"/>
        <v>350000000</v>
      </c>
      <c r="N712" s="30"/>
      <c r="O712" s="11"/>
      <c r="P712" s="11"/>
    </row>
    <row r="713" spans="1:16" ht="18" customHeight="1" x14ac:dyDescent="0.15">
      <c r="A713" s="11">
        <v>708</v>
      </c>
      <c r="B713" s="11" t="s">
        <v>3331</v>
      </c>
      <c r="C713" s="11" t="s">
        <v>3346</v>
      </c>
      <c r="D713" s="11">
        <v>2</v>
      </c>
      <c r="E713" s="33" t="s">
        <v>5193</v>
      </c>
      <c r="F713" s="30" t="s">
        <v>3349</v>
      </c>
      <c r="G713" s="11" t="s">
        <v>58</v>
      </c>
      <c r="H713" s="11" t="s">
        <v>2163</v>
      </c>
      <c r="I713" s="11" t="s">
        <v>22</v>
      </c>
      <c r="J713" s="23">
        <v>664000000</v>
      </c>
      <c r="K713" s="23">
        <v>3150000000</v>
      </c>
      <c r="L713" s="23">
        <v>0</v>
      </c>
      <c r="M713" s="23">
        <f t="shared" si="11"/>
        <v>3814000000</v>
      </c>
      <c r="N713" s="30"/>
      <c r="O713" s="11"/>
      <c r="P713" s="11"/>
    </row>
    <row r="714" spans="1:16" ht="18" customHeight="1" x14ac:dyDescent="0.15">
      <c r="A714" s="11">
        <v>709</v>
      </c>
      <c r="B714" s="11" t="s">
        <v>3331</v>
      </c>
      <c r="C714" s="11" t="s">
        <v>3346</v>
      </c>
      <c r="D714" s="11">
        <v>2</v>
      </c>
      <c r="E714" s="33" t="s">
        <v>5193</v>
      </c>
      <c r="F714" s="30" t="s">
        <v>3350</v>
      </c>
      <c r="G714" s="11" t="s">
        <v>58</v>
      </c>
      <c r="H714" s="11" t="s">
        <v>2163</v>
      </c>
      <c r="I714" s="11" t="s">
        <v>22</v>
      </c>
      <c r="J714" s="23">
        <v>35000000</v>
      </c>
      <c r="K714" s="23">
        <v>0</v>
      </c>
      <c r="L714" s="23">
        <v>0</v>
      </c>
      <c r="M714" s="23">
        <f t="shared" si="11"/>
        <v>35000000</v>
      </c>
      <c r="N714" s="30"/>
      <c r="O714" s="11"/>
      <c r="P714" s="11"/>
    </row>
    <row r="715" spans="1:16" ht="18" customHeight="1" x14ac:dyDescent="0.15">
      <c r="A715" s="11">
        <v>710</v>
      </c>
      <c r="B715" s="11" t="s">
        <v>3331</v>
      </c>
      <c r="C715" s="11" t="s">
        <v>3359</v>
      </c>
      <c r="D715" s="11">
        <v>2</v>
      </c>
      <c r="E715" s="33" t="s">
        <v>5193</v>
      </c>
      <c r="F715" s="30" t="s">
        <v>3360</v>
      </c>
      <c r="G715" s="11" t="s">
        <v>114</v>
      </c>
      <c r="H715" s="11" t="s">
        <v>2169</v>
      </c>
      <c r="I715" s="11" t="s">
        <v>22</v>
      </c>
      <c r="J715" s="23">
        <v>350000000</v>
      </c>
      <c r="K715" s="23">
        <v>150000000</v>
      </c>
      <c r="L715" s="23">
        <v>5000000</v>
      </c>
      <c r="M715" s="23">
        <f t="shared" si="11"/>
        <v>505000000</v>
      </c>
      <c r="N715" s="30"/>
      <c r="O715" s="11"/>
      <c r="P715" s="11"/>
    </row>
    <row r="716" spans="1:16" ht="18" customHeight="1" x14ac:dyDescent="0.15">
      <c r="A716" s="11">
        <v>711</v>
      </c>
      <c r="B716" s="11" t="s">
        <v>3331</v>
      </c>
      <c r="C716" s="11" t="s">
        <v>5200</v>
      </c>
      <c r="D716" s="11">
        <v>2</v>
      </c>
      <c r="E716" s="33" t="s">
        <v>5193</v>
      </c>
      <c r="F716" s="30" t="s">
        <v>3363</v>
      </c>
      <c r="G716" s="11" t="s">
        <v>58</v>
      </c>
      <c r="H716" s="11" t="s">
        <v>5219</v>
      </c>
      <c r="I716" s="11" t="s">
        <v>15</v>
      </c>
      <c r="J716" s="23">
        <v>270000000</v>
      </c>
      <c r="K716" s="23">
        <v>250000000</v>
      </c>
      <c r="L716" s="23">
        <v>0</v>
      </c>
      <c r="M716" s="23">
        <f t="shared" si="11"/>
        <v>520000000</v>
      </c>
      <c r="N716" s="30"/>
      <c r="O716" s="11"/>
      <c r="P716" s="11"/>
    </row>
    <row r="717" spans="1:16" ht="18" customHeight="1" x14ac:dyDescent="0.15">
      <c r="A717" s="11">
        <v>712</v>
      </c>
      <c r="B717" s="11" t="s">
        <v>3331</v>
      </c>
      <c r="C717" s="11" t="s">
        <v>5200</v>
      </c>
      <c r="D717" s="11">
        <v>2</v>
      </c>
      <c r="E717" s="33" t="s">
        <v>5193</v>
      </c>
      <c r="F717" s="30" t="s">
        <v>3364</v>
      </c>
      <c r="G717" s="11" t="s">
        <v>58</v>
      </c>
      <c r="H717" s="11" t="s">
        <v>5219</v>
      </c>
      <c r="I717" s="11" t="s">
        <v>15</v>
      </c>
      <c r="J717" s="23">
        <v>100000000</v>
      </c>
      <c r="K717" s="23"/>
      <c r="L717" s="23">
        <v>10000000</v>
      </c>
      <c r="M717" s="23">
        <f t="shared" si="11"/>
        <v>110000000</v>
      </c>
      <c r="N717" s="30"/>
      <c r="O717" s="11"/>
      <c r="P717" s="11"/>
    </row>
    <row r="718" spans="1:16" ht="18" customHeight="1" x14ac:dyDescent="0.15">
      <c r="A718" s="11">
        <v>713</v>
      </c>
      <c r="B718" s="11" t="s">
        <v>3331</v>
      </c>
      <c r="C718" s="11" t="s">
        <v>5201</v>
      </c>
      <c r="D718" s="11">
        <v>2</v>
      </c>
      <c r="E718" s="33" t="s">
        <v>5193</v>
      </c>
      <c r="F718" s="30" t="s">
        <v>3366</v>
      </c>
      <c r="G718" s="11" t="s">
        <v>58</v>
      </c>
      <c r="H718" s="11" t="s">
        <v>2163</v>
      </c>
      <c r="I718" s="11" t="s">
        <v>15</v>
      </c>
      <c r="J718" s="23">
        <v>80000000</v>
      </c>
      <c r="K718" s="23">
        <v>700000000</v>
      </c>
      <c r="L718" s="23">
        <v>20000000</v>
      </c>
      <c r="M718" s="23">
        <f t="shared" si="11"/>
        <v>800000000</v>
      </c>
      <c r="N718" s="30"/>
      <c r="O718" s="11"/>
      <c r="P718" s="11"/>
    </row>
    <row r="719" spans="1:16" ht="18" customHeight="1" x14ac:dyDescent="0.15">
      <c r="A719" s="11">
        <v>714</v>
      </c>
      <c r="B719" s="11" t="s">
        <v>3331</v>
      </c>
      <c r="C719" s="11" t="s">
        <v>5201</v>
      </c>
      <c r="D719" s="11">
        <v>2</v>
      </c>
      <c r="E719" s="33" t="s">
        <v>5193</v>
      </c>
      <c r="F719" s="30" t="s">
        <v>3367</v>
      </c>
      <c r="G719" s="11" t="s">
        <v>58</v>
      </c>
      <c r="H719" s="11" t="s">
        <v>2163</v>
      </c>
      <c r="I719" s="11" t="s">
        <v>15</v>
      </c>
      <c r="J719" s="23">
        <v>150000000</v>
      </c>
      <c r="K719" s="23">
        <v>800000000</v>
      </c>
      <c r="L719" s="23">
        <v>50000000</v>
      </c>
      <c r="M719" s="23">
        <f t="shared" si="11"/>
        <v>1000000000</v>
      </c>
      <c r="N719" s="30"/>
      <c r="O719" s="11"/>
      <c r="P719" s="11"/>
    </row>
    <row r="720" spans="1:16" ht="18" customHeight="1" x14ac:dyDescent="0.15">
      <c r="A720" s="11">
        <v>715</v>
      </c>
      <c r="B720" s="11" t="s">
        <v>3331</v>
      </c>
      <c r="C720" s="11" t="s">
        <v>3374</v>
      </c>
      <c r="D720" s="11">
        <v>2</v>
      </c>
      <c r="E720" s="33" t="s">
        <v>5193</v>
      </c>
      <c r="F720" s="30" t="s">
        <v>3377</v>
      </c>
      <c r="G720" s="11" t="s">
        <v>114</v>
      </c>
      <c r="H720" s="11" t="s">
        <v>1039</v>
      </c>
      <c r="I720" s="11" t="s">
        <v>22</v>
      </c>
      <c r="J720" s="23">
        <v>656037000</v>
      </c>
      <c r="K720" s="23">
        <v>560234000</v>
      </c>
      <c r="L720" s="23">
        <v>0</v>
      </c>
      <c r="M720" s="23">
        <f t="shared" si="11"/>
        <v>1216271000</v>
      </c>
      <c r="N720" s="30"/>
      <c r="O720" s="11"/>
      <c r="P720" s="11"/>
    </row>
    <row r="721" spans="1:16" ht="18" customHeight="1" x14ac:dyDescent="0.15">
      <c r="A721" s="11">
        <v>716</v>
      </c>
      <c r="B721" s="11" t="s">
        <v>3331</v>
      </c>
      <c r="C721" s="11" t="s">
        <v>3385</v>
      </c>
      <c r="D721" s="11">
        <v>2</v>
      </c>
      <c r="E721" s="33" t="s">
        <v>5193</v>
      </c>
      <c r="F721" s="30" t="s">
        <v>3386</v>
      </c>
      <c r="G721" s="11" t="s">
        <v>58</v>
      </c>
      <c r="H721" s="11" t="s">
        <v>2169</v>
      </c>
      <c r="I721" s="11" t="s">
        <v>22</v>
      </c>
      <c r="J721" s="23">
        <v>450000000</v>
      </c>
      <c r="K721" s="23"/>
      <c r="L721" s="23"/>
      <c r="M721" s="23">
        <f t="shared" si="11"/>
        <v>450000000</v>
      </c>
      <c r="N721" s="30"/>
      <c r="O721" s="11"/>
      <c r="P721" s="11"/>
    </row>
    <row r="722" spans="1:16" ht="18" customHeight="1" x14ac:dyDescent="0.15">
      <c r="A722" s="11">
        <v>717</v>
      </c>
      <c r="B722" s="11" t="s">
        <v>3331</v>
      </c>
      <c r="C722" s="11" t="s">
        <v>5197</v>
      </c>
      <c r="D722" s="11">
        <v>2</v>
      </c>
      <c r="E722" s="33" t="s">
        <v>5193</v>
      </c>
      <c r="F722" s="30" t="s">
        <v>3403</v>
      </c>
      <c r="G722" s="11" t="s">
        <v>58</v>
      </c>
      <c r="H722" s="11" t="s">
        <v>2163</v>
      </c>
      <c r="I722" s="11" t="s">
        <v>16</v>
      </c>
      <c r="J722" s="23">
        <v>76000000</v>
      </c>
      <c r="K722" s="23">
        <v>117999980</v>
      </c>
      <c r="L722" s="23"/>
      <c r="M722" s="23">
        <f t="shared" si="11"/>
        <v>193999980</v>
      </c>
      <c r="N722" s="30" t="s">
        <v>143</v>
      </c>
      <c r="O722" s="11"/>
      <c r="P722" s="11"/>
    </row>
    <row r="723" spans="1:16" ht="18" customHeight="1" x14ac:dyDescent="0.15">
      <c r="A723" s="11">
        <v>718</v>
      </c>
      <c r="B723" s="11" t="s">
        <v>3331</v>
      </c>
      <c r="C723" s="11" t="s">
        <v>5197</v>
      </c>
      <c r="D723" s="11">
        <v>2</v>
      </c>
      <c r="E723" s="33" t="s">
        <v>5193</v>
      </c>
      <c r="F723" s="30" t="s">
        <v>3404</v>
      </c>
      <c r="G723" s="11" t="s">
        <v>58</v>
      </c>
      <c r="H723" s="11" t="s">
        <v>2163</v>
      </c>
      <c r="I723" s="11" t="s">
        <v>15</v>
      </c>
      <c r="J723" s="23">
        <v>350000000</v>
      </c>
      <c r="K723" s="23">
        <v>0</v>
      </c>
      <c r="L723" s="23"/>
      <c r="M723" s="23">
        <f t="shared" si="11"/>
        <v>350000000</v>
      </c>
      <c r="N723" s="30"/>
      <c r="O723" s="11"/>
      <c r="P723" s="11"/>
    </row>
    <row r="724" spans="1:16" ht="18" customHeight="1" x14ac:dyDescent="0.15">
      <c r="A724" s="11">
        <v>719</v>
      </c>
      <c r="B724" s="11" t="s">
        <v>3331</v>
      </c>
      <c r="C724" s="11" t="s">
        <v>5200</v>
      </c>
      <c r="D724" s="11">
        <v>2</v>
      </c>
      <c r="E724" s="33" t="s">
        <v>5193</v>
      </c>
      <c r="F724" s="30" t="s">
        <v>3411</v>
      </c>
      <c r="G724" s="11" t="s">
        <v>58</v>
      </c>
      <c r="H724" s="11" t="s">
        <v>2163</v>
      </c>
      <c r="I724" s="11" t="s">
        <v>15</v>
      </c>
      <c r="J724" s="23">
        <v>450000000</v>
      </c>
      <c r="K724" s="23">
        <v>4000000000</v>
      </c>
      <c r="L724" s="23">
        <v>120000000</v>
      </c>
      <c r="M724" s="23">
        <f t="shared" si="11"/>
        <v>4570000000</v>
      </c>
      <c r="N724" s="30"/>
      <c r="O724" s="11"/>
      <c r="P724" s="11"/>
    </row>
    <row r="725" spans="1:16" ht="18" customHeight="1" x14ac:dyDescent="0.15">
      <c r="A725" s="11">
        <v>720</v>
      </c>
      <c r="B725" s="11" t="s">
        <v>3331</v>
      </c>
      <c r="C725" s="11" t="s">
        <v>5200</v>
      </c>
      <c r="D725" s="11">
        <v>2</v>
      </c>
      <c r="E725" s="33" t="s">
        <v>5193</v>
      </c>
      <c r="F725" s="30" t="s">
        <v>3412</v>
      </c>
      <c r="G725" s="11" t="s">
        <v>58</v>
      </c>
      <c r="H725" s="11" t="s">
        <v>2163</v>
      </c>
      <c r="I725" s="11" t="s">
        <v>15</v>
      </c>
      <c r="J725" s="23">
        <v>150000000</v>
      </c>
      <c r="K725" s="23">
        <v>150000000</v>
      </c>
      <c r="L725" s="23"/>
      <c r="M725" s="23">
        <f t="shared" si="11"/>
        <v>300000000</v>
      </c>
      <c r="N725" s="30"/>
      <c r="O725" s="11"/>
      <c r="P725" s="11"/>
    </row>
    <row r="726" spans="1:16" ht="18" customHeight="1" x14ac:dyDescent="0.15">
      <c r="A726" s="11">
        <v>721</v>
      </c>
      <c r="B726" s="11" t="s">
        <v>3331</v>
      </c>
      <c r="C726" s="11" t="s">
        <v>5200</v>
      </c>
      <c r="D726" s="11">
        <v>2</v>
      </c>
      <c r="E726" s="33" t="s">
        <v>5193</v>
      </c>
      <c r="F726" s="30" t="s">
        <v>3413</v>
      </c>
      <c r="G726" s="11" t="s">
        <v>58</v>
      </c>
      <c r="H726" s="11" t="s">
        <v>2169</v>
      </c>
      <c r="I726" s="11" t="s">
        <v>15</v>
      </c>
      <c r="J726" s="23">
        <v>100000000</v>
      </c>
      <c r="K726" s="23">
        <v>700000000</v>
      </c>
      <c r="L726" s="23">
        <v>20000000</v>
      </c>
      <c r="M726" s="23">
        <f t="shared" si="11"/>
        <v>820000000</v>
      </c>
      <c r="N726" s="30"/>
      <c r="O726" s="11"/>
      <c r="P726" s="11"/>
    </row>
    <row r="727" spans="1:16" ht="18" customHeight="1" x14ac:dyDescent="0.15">
      <c r="A727" s="11">
        <v>722</v>
      </c>
      <c r="B727" s="11" t="s">
        <v>3331</v>
      </c>
      <c r="C727" s="11" t="s">
        <v>5200</v>
      </c>
      <c r="D727" s="11">
        <v>2</v>
      </c>
      <c r="E727" s="33" t="s">
        <v>5193</v>
      </c>
      <c r="F727" s="30" t="s">
        <v>3414</v>
      </c>
      <c r="G727" s="11" t="s">
        <v>58</v>
      </c>
      <c r="H727" s="11" t="s">
        <v>2169</v>
      </c>
      <c r="I727" s="11" t="s">
        <v>15</v>
      </c>
      <c r="J727" s="23">
        <v>70000000</v>
      </c>
      <c r="K727" s="23">
        <v>150000000</v>
      </c>
      <c r="L727" s="23"/>
      <c r="M727" s="23">
        <f t="shared" si="11"/>
        <v>220000000</v>
      </c>
      <c r="N727" s="30"/>
      <c r="O727" s="11"/>
      <c r="P727" s="11"/>
    </row>
    <row r="728" spans="1:16" ht="18" customHeight="1" x14ac:dyDescent="0.15">
      <c r="A728" s="11">
        <v>723</v>
      </c>
      <c r="B728" s="11" t="s">
        <v>3331</v>
      </c>
      <c r="C728" s="11" t="s">
        <v>5200</v>
      </c>
      <c r="D728" s="11">
        <v>2</v>
      </c>
      <c r="E728" s="33" t="s">
        <v>5193</v>
      </c>
      <c r="F728" s="30" t="s">
        <v>3415</v>
      </c>
      <c r="G728" s="11" t="s">
        <v>58</v>
      </c>
      <c r="H728" s="11" t="s">
        <v>2163</v>
      </c>
      <c r="I728" s="11" t="s">
        <v>15</v>
      </c>
      <c r="J728" s="23">
        <v>105000000</v>
      </c>
      <c r="K728" s="23">
        <v>669642000</v>
      </c>
      <c r="L728" s="23"/>
      <c r="M728" s="23">
        <f t="shared" si="11"/>
        <v>774642000</v>
      </c>
      <c r="N728" s="30"/>
      <c r="O728" s="11"/>
      <c r="P728" s="11"/>
    </row>
    <row r="729" spans="1:16" ht="18" customHeight="1" x14ac:dyDescent="0.15">
      <c r="A729" s="11">
        <v>724</v>
      </c>
      <c r="B729" s="11" t="s">
        <v>3331</v>
      </c>
      <c r="C729" s="11" t="s">
        <v>5200</v>
      </c>
      <c r="D729" s="11">
        <v>2</v>
      </c>
      <c r="E729" s="33" t="s">
        <v>5193</v>
      </c>
      <c r="F729" s="30" t="s">
        <v>3416</v>
      </c>
      <c r="G729" s="11" t="s">
        <v>58</v>
      </c>
      <c r="H729" s="11" t="s">
        <v>2163</v>
      </c>
      <c r="I729" s="11" t="s">
        <v>15</v>
      </c>
      <c r="J729" s="23">
        <v>80000000</v>
      </c>
      <c r="K729" s="23">
        <v>15000000</v>
      </c>
      <c r="L729" s="23"/>
      <c r="M729" s="23">
        <f t="shared" si="11"/>
        <v>95000000</v>
      </c>
      <c r="N729" s="30"/>
      <c r="O729" s="11"/>
      <c r="P729" s="11"/>
    </row>
    <row r="730" spans="1:16" ht="18" customHeight="1" x14ac:dyDescent="0.15">
      <c r="A730" s="11">
        <v>725</v>
      </c>
      <c r="B730" s="11" t="s">
        <v>3331</v>
      </c>
      <c r="C730" s="11" t="s">
        <v>5202</v>
      </c>
      <c r="D730" s="11">
        <v>2</v>
      </c>
      <c r="E730" s="33" t="s">
        <v>5193</v>
      </c>
      <c r="F730" s="30" t="s">
        <v>3441</v>
      </c>
      <c r="G730" s="11" t="s">
        <v>73</v>
      </c>
      <c r="H730" s="11" t="s">
        <v>2163</v>
      </c>
      <c r="I730" s="11" t="s">
        <v>15</v>
      </c>
      <c r="J730" s="23">
        <v>40000000</v>
      </c>
      <c r="K730" s="23"/>
      <c r="L730" s="23"/>
      <c r="M730" s="23">
        <f t="shared" si="11"/>
        <v>40000000</v>
      </c>
      <c r="N730" s="30"/>
      <c r="O730" s="11"/>
      <c r="P730" s="11"/>
    </row>
    <row r="731" spans="1:16" ht="18" customHeight="1" x14ac:dyDescent="0.15">
      <c r="A731" s="11">
        <v>726</v>
      </c>
      <c r="B731" s="11" t="s">
        <v>3331</v>
      </c>
      <c r="C731" s="11" t="s">
        <v>5202</v>
      </c>
      <c r="D731" s="11">
        <v>2</v>
      </c>
      <c r="E731" s="33" t="s">
        <v>5193</v>
      </c>
      <c r="F731" s="30" t="s">
        <v>3442</v>
      </c>
      <c r="G731" s="11" t="s">
        <v>73</v>
      </c>
      <c r="H731" s="11" t="s">
        <v>2169</v>
      </c>
      <c r="I731" s="11" t="s">
        <v>15</v>
      </c>
      <c r="J731" s="23">
        <v>60000000</v>
      </c>
      <c r="K731" s="23"/>
      <c r="L731" s="23"/>
      <c r="M731" s="23">
        <f t="shared" si="11"/>
        <v>60000000</v>
      </c>
      <c r="N731" s="30"/>
      <c r="O731" s="11"/>
      <c r="P731" s="11"/>
    </row>
    <row r="732" spans="1:16" ht="18" customHeight="1" x14ac:dyDescent="0.15">
      <c r="A732" s="11">
        <v>727</v>
      </c>
      <c r="B732" s="11" t="s">
        <v>3563</v>
      </c>
      <c r="C732" s="11" t="s">
        <v>1861</v>
      </c>
      <c r="D732" s="11">
        <v>2</v>
      </c>
      <c r="E732" s="33" t="s">
        <v>5193</v>
      </c>
      <c r="F732" s="30" t="s">
        <v>3578</v>
      </c>
      <c r="G732" s="11" t="s">
        <v>52</v>
      </c>
      <c r="H732" s="11" t="s">
        <v>1506</v>
      </c>
      <c r="I732" s="11" t="s">
        <v>15</v>
      </c>
      <c r="J732" s="23">
        <v>45500000</v>
      </c>
      <c r="K732" s="23"/>
      <c r="L732" s="23"/>
      <c r="M732" s="23">
        <f t="shared" si="11"/>
        <v>45500000</v>
      </c>
      <c r="N732" s="30"/>
      <c r="O732" s="11" t="s">
        <v>44</v>
      </c>
      <c r="P732" s="11"/>
    </row>
    <row r="733" spans="1:16" ht="18" customHeight="1" x14ac:dyDescent="0.15">
      <c r="A733" s="11">
        <v>728</v>
      </c>
      <c r="B733" s="11" t="s">
        <v>3563</v>
      </c>
      <c r="C733" s="11" t="s">
        <v>1866</v>
      </c>
      <c r="D733" s="11">
        <v>2</v>
      </c>
      <c r="E733" s="33" t="s">
        <v>5193</v>
      </c>
      <c r="F733" s="30" t="s">
        <v>3580</v>
      </c>
      <c r="G733" s="11" t="s">
        <v>114</v>
      </c>
      <c r="H733" s="11" t="s">
        <v>1506</v>
      </c>
      <c r="I733" s="11" t="s">
        <v>22</v>
      </c>
      <c r="J733" s="23">
        <v>967863000</v>
      </c>
      <c r="K733" s="23">
        <v>727946000</v>
      </c>
      <c r="L733" s="23"/>
      <c r="M733" s="23">
        <f t="shared" si="11"/>
        <v>1695809000</v>
      </c>
      <c r="N733" s="30"/>
      <c r="O733" s="11"/>
      <c r="P733" s="11"/>
    </row>
    <row r="734" spans="1:16" ht="18" customHeight="1" x14ac:dyDescent="0.15">
      <c r="A734" s="11">
        <v>729</v>
      </c>
      <c r="B734" s="11" t="s">
        <v>3563</v>
      </c>
      <c r="C734" s="11" t="s">
        <v>1866</v>
      </c>
      <c r="D734" s="11">
        <v>2</v>
      </c>
      <c r="E734" s="33" t="s">
        <v>5193</v>
      </c>
      <c r="F734" s="30" t="s">
        <v>3581</v>
      </c>
      <c r="G734" s="11" t="s">
        <v>114</v>
      </c>
      <c r="H734" s="11" t="s">
        <v>1506</v>
      </c>
      <c r="I734" s="11" t="s">
        <v>22</v>
      </c>
      <c r="J734" s="23">
        <v>1720862000</v>
      </c>
      <c r="K734" s="23">
        <v>848906000</v>
      </c>
      <c r="L734" s="23"/>
      <c r="M734" s="23">
        <f t="shared" si="11"/>
        <v>2569768000</v>
      </c>
      <c r="N734" s="30"/>
      <c r="O734" s="11"/>
      <c r="P734" s="11"/>
    </row>
    <row r="735" spans="1:16" ht="18" customHeight="1" x14ac:dyDescent="0.15">
      <c r="A735" s="11">
        <v>730</v>
      </c>
      <c r="B735" s="11" t="s">
        <v>3563</v>
      </c>
      <c r="C735" s="11" t="s">
        <v>1866</v>
      </c>
      <c r="D735" s="11">
        <v>2</v>
      </c>
      <c r="E735" s="33" t="s">
        <v>5193</v>
      </c>
      <c r="F735" s="30" t="s">
        <v>3582</v>
      </c>
      <c r="G735" s="11" t="s">
        <v>114</v>
      </c>
      <c r="H735" s="11" t="s">
        <v>1506</v>
      </c>
      <c r="I735" s="11" t="s">
        <v>22</v>
      </c>
      <c r="J735" s="23">
        <v>1375469583</v>
      </c>
      <c r="K735" s="23">
        <v>816630331</v>
      </c>
      <c r="L735" s="23"/>
      <c r="M735" s="23">
        <f t="shared" si="11"/>
        <v>2192099914</v>
      </c>
      <c r="N735" s="30"/>
      <c r="O735" s="11"/>
      <c r="P735" s="11"/>
    </row>
    <row r="736" spans="1:16" ht="18" customHeight="1" x14ac:dyDescent="0.15">
      <c r="A736" s="11">
        <v>731</v>
      </c>
      <c r="B736" s="11" t="s">
        <v>3563</v>
      </c>
      <c r="C736" s="11" t="s">
        <v>1866</v>
      </c>
      <c r="D736" s="11">
        <v>2</v>
      </c>
      <c r="E736" s="33" t="s">
        <v>5193</v>
      </c>
      <c r="F736" s="30" t="s">
        <v>3583</v>
      </c>
      <c r="G736" s="11" t="s">
        <v>114</v>
      </c>
      <c r="H736" s="11" t="s">
        <v>1506</v>
      </c>
      <c r="I736" s="11" t="s">
        <v>15</v>
      </c>
      <c r="J736" s="23">
        <v>1050000000</v>
      </c>
      <c r="K736" s="23">
        <v>580000000</v>
      </c>
      <c r="L736" s="23">
        <v>7100000</v>
      </c>
      <c r="M736" s="23">
        <f t="shared" si="11"/>
        <v>1637100000</v>
      </c>
      <c r="N736" s="30"/>
      <c r="O736" s="11"/>
      <c r="P736" s="11"/>
    </row>
    <row r="737" spans="1:16" ht="18" customHeight="1" x14ac:dyDescent="0.15">
      <c r="A737" s="11">
        <v>732</v>
      </c>
      <c r="B737" s="11" t="s">
        <v>3563</v>
      </c>
      <c r="C737" s="11" t="s">
        <v>1866</v>
      </c>
      <c r="D737" s="11">
        <v>2</v>
      </c>
      <c r="E737" s="33" t="s">
        <v>5193</v>
      </c>
      <c r="F737" s="30" t="s">
        <v>3584</v>
      </c>
      <c r="G737" s="11" t="s">
        <v>114</v>
      </c>
      <c r="H737" s="11" t="s">
        <v>1506</v>
      </c>
      <c r="I737" s="11" t="s">
        <v>22</v>
      </c>
      <c r="J737" s="23">
        <v>494302636</v>
      </c>
      <c r="K737" s="23">
        <v>270209312</v>
      </c>
      <c r="L737" s="23"/>
      <c r="M737" s="23">
        <f t="shared" si="11"/>
        <v>764511948</v>
      </c>
      <c r="N737" s="30"/>
      <c r="O737" s="11"/>
      <c r="P737" s="11"/>
    </row>
    <row r="738" spans="1:16" ht="18" customHeight="1" x14ac:dyDescent="0.15">
      <c r="A738" s="11">
        <v>733</v>
      </c>
      <c r="B738" s="11" t="s">
        <v>3563</v>
      </c>
      <c r="C738" s="11" t="s">
        <v>1866</v>
      </c>
      <c r="D738" s="11">
        <v>2</v>
      </c>
      <c r="E738" s="33" t="s">
        <v>5193</v>
      </c>
      <c r="F738" s="30" t="s">
        <v>3591</v>
      </c>
      <c r="G738" s="11" t="s">
        <v>5181</v>
      </c>
      <c r="H738" s="11" t="s">
        <v>1506</v>
      </c>
      <c r="I738" s="11" t="s">
        <v>22</v>
      </c>
      <c r="J738" s="23">
        <v>400000000</v>
      </c>
      <c r="K738" s="23"/>
      <c r="L738" s="23"/>
      <c r="M738" s="23">
        <f t="shared" si="11"/>
        <v>400000000</v>
      </c>
      <c r="N738" s="30"/>
      <c r="O738" s="11"/>
      <c r="P738" s="11"/>
    </row>
    <row r="739" spans="1:16" ht="18" customHeight="1" x14ac:dyDescent="0.15">
      <c r="A739" s="11">
        <v>734</v>
      </c>
      <c r="B739" s="11" t="s">
        <v>3563</v>
      </c>
      <c r="C739" s="11" t="s">
        <v>1866</v>
      </c>
      <c r="D739" s="11">
        <v>2</v>
      </c>
      <c r="E739" s="33" t="s">
        <v>5193</v>
      </c>
      <c r="F739" s="30" t="s">
        <v>3592</v>
      </c>
      <c r="G739" s="11" t="s">
        <v>5181</v>
      </c>
      <c r="H739" s="11" t="s">
        <v>1506</v>
      </c>
      <c r="I739" s="11" t="s">
        <v>22</v>
      </c>
      <c r="J739" s="23">
        <v>350000000</v>
      </c>
      <c r="K739" s="23"/>
      <c r="L739" s="23"/>
      <c r="M739" s="23">
        <f t="shared" si="11"/>
        <v>350000000</v>
      </c>
      <c r="N739" s="30"/>
      <c r="O739" s="11"/>
      <c r="P739" s="11"/>
    </row>
    <row r="740" spans="1:16" ht="18" customHeight="1" x14ac:dyDescent="0.15">
      <c r="A740" s="11">
        <v>735</v>
      </c>
      <c r="B740" s="11" t="s">
        <v>3563</v>
      </c>
      <c r="C740" s="11" t="s">
        <v>1866</v>
      </c>
      <c r="D740" s="11">
        <v>2</v>
      </c>
      <c r="E740" s="33" t="s">
        <v>5193</v>
      </c>
      <c r="F740" s="30" t="s">
        <v>3595</v>
      </c>
      <c r="G740" s="11" t="s">
        <v>114</v>
      </c>
      <c r="H740" s="11" t="s">
        <v>1506</v>
      </c>
      <c r="I740" s="11" t="s">
        <v>22</v>
      </c>
      <c r="J740" s="23">
        <v>150000000</v>
      </c>
      <c r="K740" s="23">
        <v>0</v>
      </c>
      <c r="L740" s="23">
        <v>0</v>
      </c>
      <c r="M740" s="23">
        <f t="shared" si="11"/>
        <v>150000000</v>
      </c>
      <c r="N740" s="30"/>
      <c r="O740" s="11"/>
      <c r="P740" s="11"/>
    </row>
    <row r="741" spans="1:16" ht="18" customHeight="1" x14ac:dyDescent="0.15">
      <c r="A741" s="11">
        <v>736</v>
      </c>
      <c r="B741" s="11" t="s">
        <v>3563</v>
      </c>
      <c r="C741" s="11" t="s">
        <v>1866</v>
      </c>
      <c r="D741" s="11">
        <v>2</v>
      </c>
      <c r="E741" s="33" t="s">
        <v>5193</v>
      </c>
      <c r="F741" s="30" t="s">
        <v>3596</v>
      </c>
      <c r="G741" s="11" t="s">
        <v>114</v>
      </c>
      <c r="H741" s="11" t="s">
        <v>1506</v>
      </c>
      <c r="I741" s="11" t="s">
        <v>22</v>
      </c>
      <c r="J741" s="23">
        <v>35000000</v>
      </c>
      <c r="K741" s="23">
        <v>0</v>
      </c>
      <c r="L741" s="23">
        <v>0</v>
      </c>
      <c r="M741" s="23">
        <f t="shared" si="11"/>
        <v>35000000</v>
      </c>
      <c r="N741" s="30"/>
      <c r="O741" s="11"/>
      <c r="P741" s="11"/>
    </row>
    <row r="742" spans="1:16" ht="18" customHeight="1" x14ac:dyDescent="0.15">
      <c r="A742" s="11">
        <v>737</v>
      </c>
      <c r="B742" s="11" t="s">
        <v>3563</v>
      </c>
      <c r="C742" s="11" t="s">
        <v>1866</v>
      </c>
      <c r="D742" s="11">
        <v>2</v>
      </c>
      <c r="E742" s="33" t="s">
        <v>5193</v>
      </c>
      <c r="F742" s="30" t="s">
        <v>3597</v>
      </c>
      <c r="G742" s="11" t="s">
        <v>114</v>
      </c>
      <c r="H742" s="11" t="s">
        <v>1506</v>
      </c>
      <c r="I742" s="11" t="s">
        <v>22</v>
      </c>
      <c r="J742" s="23">
        <v>300000000</v>
      </c>
      <c r="K742" s="23">
        <v>0</v>
      </c>
      <c r="L742" s="23">
        <v>0</v>
      </c>
      <c r="M742" s="23">
        <f t="shared" si="11"/>
        <v>300000000</v>
      </c>
      <c r="N742" s="30"/>
      <c r="O742" s="11"/>
      <c r="P742" s="11"/>
    </row>
    <row r="743" spans="1:16" ht="18" customHeight="1" x14ac:dyDescent="0.15">
      <c r="A743" s="11">
        <v>738</v>
      </c>
      <c r="B743" s="11" t="s">
        <v>3563</v>
      </c>
      <c r="C743" s="11" t="s">
        <v>1866</v>
      </c>
      <c r="D743" s="11">
        <v>2</v>
      </c>
      <c r="E743" s="33" t="s">
        <v>5193</v>
      </c>
      <c r="F743" s="30" t="s">
        <v>3603</v>
      </c>
      <c r="G743" s="11" t="s">
        <v>73</v>
      </c>
      <c r="H743" s="11" t="s">
        <v>1506</v>
      </c>
      <c r="I743" s="11" t="s">
        <v>16</v>
      </c>
      <c r="J743" s="23">
        <v>500000000</v>
      </c>
      <c r="K743" s="23"/>
      <c r="L743" s="23"/>
      <c r="M743" s="23">
        <f t="shared" si="11"/>
        <v>500000000</v>
      </c>
      <c r="N743" s="30" t="s">
        <v>3604</v>
      </c>
      <c r="O743" s="11"/>
      <c r="P743" s="11"/>
    </row>
    <row r="744" spans="1:16" ht="18" customHeight="1" x14ac:dyDescent="0.15">
      <c r="A744" s="11">
        <v>739</v>
      </c>
      <c r="B744" s="11" t="s">
        <v>3563</v>
      </c>
      <c r="C744" s="11" t="s">
        <v>1915</v>
      </c>
      <c r="D744" s="11">
        <v>2</v>
      </c>
      <c r="E744" s="33" t="s">
        <v>5193</v>
      </c>
      <c r="F744" s="30" t="s">
        <v>3615</v>
      </c>
      <c r="G744" s="11" t="s">
        <v>66</v>
      </c>
      <c r="H744" s="11" t="s">
        <v>1506</v>
      </c>
      <c r="I744" s="11" t="s">
        <v>22</v>
      </c>
      <c r="J744" s="23">
        <v>26000000</v>
      </c>
      <c r="K744" s="23">
        <v>56000000</v>
      </c>
      <c r="L744" s="23"/>
      <c r="M744" s="23">
        <f t="shared" si="11"/>
        <v>82000000</v>
      </c>
      <c r="N744" s="30"/>
      <c r="O744" s="11"/>
      <c r="P744" s="11"/>
    </row>
    <row r="745" spans="1:16" ht="18" customHeight="1" x14ac:dyDescent="0.15">
      <c r="A745" s="11">
        <v>740</v>
      </c>
      <c r="B745" s="11" t="s">
        <v>3563</v>
      </c>
      <c r="C745" s="11" t="s">
        <v>1915</v>
      </c>
      <c r="D745" s="11">
        <v>2</v>
      </c>
      <c r="E745" s="33" t="s">
        <v>5193</v>
      </c>
      <c r="F745" s="30" t="s">
        <v>3637</v>
      </c>
      <c r="G745" s="11" t="s">
        <v>73</v>
      </c>
      <c r="H745" s="11" t="s">
        <v>1506</v>
      </c>
      <c r="I745" s="11" t="s">
        <v>15</v>
      </c>
      <c r="J745" s="23">
        <v>15000000</v>
      </c>
      <c r="K745" s="23">
        <v>48466000</v>
      </c>
      <c r="L745" s="23">
        <v>0</v>
      </c>
      <c r="M745" s="23">
        <f t="shared" si="11"/>
        <v>63466000</v>
      </c>
      <c r="N745" s="30"/>
      <c r="O745" s="11"/>
      <c r="P745" s="11"/>
    </row>
    <row r="746" spans="1:16" ht="18" customHeight="1" x14ac:dyDescent="0.15">
      <c r="A746" s="11">
        <v>741</v>
      </c>
      <c r="B746" s="11" t="s">
        <v>3563</v>
      </c>
      <c r="C746" s="11" t="s">
        <v>1915</v>
      </c>
      <c r="D746" s="11">
        <v>2</v>
      </c>
      <c r="E746" s="33" t="s">
        <v>5193</v>
      </c>
      <c r="F746" s="30" t="s">
        <v>3638</v>
      </c>
      <c r="G746" s="11" t="s">
        <v>73</v>
      </c>
      <c r="H746" s="11" t="s">
        <v>1506</v>
      </c>
      <c r="I746" s="11" t="s">
        <v>22</v>
      </c>
      <c r="J746" s="23">
        <v>106530000</v>
      </c>
      <c r="K746" s="23">
        <v>713192000</v>
      </c>
      <c r="L746" s="23">
        <v>45840000</v>
      </c>
      <c r="M746" s="23">
        <f t="shared" si="11"/>
        <v>865562000</v>
      </c>
      <c r="N746" s="30"/>
      <c r="O746" s="11"/>
      <c r="P746" s="11"/>
    </row>
    <row r="747" spans="1:16" ht="18" customHeight="1" x14ac:dyDescent="0.15">
      <c r="A747" s="11">
        <v>742</v>
      </c>
      <c r="B747" s="11" t="s">
        <v>3563</v>
      </c>
      <c r="C747" s="11" t="s">
        <v>3642</v>
      </c>
      <c r="D747" s="11">
        <v>2</v>
      </c>
      <c r="E747" s="33" t="s">
        <v>5193</v>
      </c>
      <c r="F747" s="30" t="s">
        <v>3644</v>
      </c>
      <c r="G747" s="11" t="s">
        <v>114</v>
      </c>
      <c r="H747" s="11" t="s">
        <v>1506</v>
      </c>
      <c r="I747" s="11" t="s">
        <v>22</v>
      </c>
      <c r="J747" s="23">
        <v>85000000</v>
      </c>
      <c r="K747" s="23">
        <v>50000000</v>
      </c>
      <c r="L747" s="23"/>
      <c r="M747" s="23">
        <f t="shared" si="11"/>
        <v>135000000</v>
      </c>
      <c r="N747" s="30"/>
      <c r="O747" s="11"/>
      <c r="P747" s="11"/>
    </row>
    <row r="748" spans="1:16" ht="18" customHeight="1" x14ac:dyDescent="0.15">
      <c r="A748" s="11">
        <v>743</v>
      </c>
      <c r="B748" s="11" t="s">
        <v>3563</v>
      </c>
      <c r="C748" s="11" t="s">
        <v>3648</v>
      </c>
      <c r="D748" s="11">
        <v>2</v>
      </c>
      <c r="E748" s="33" t="s">
        <v>5193</v>
      </c>
      <c r="F748" s="30" t="s">
        <v>3651</v>
      </c>
      <c r="G748" s="11" t="s">
        <v>114</v>
      </c>
      <c r="H748" s="11" t="s">
        <v>1506</v>
      </c>
      <c r="I748" s="11" t="s">
        <v>15</v>
      </c>
      <c r="J748" s="23">
        <v>33000000</v>
      </c>
      <c r="K748" s="23"/>
      <c r="L748" s="23"/>
      <c r="M748" s="23">
        <f t="shared" si="11"/>
        <v>33000000</v>
      </c>
      <c r="N748" s="30"/>
      <c r="O748" s="11"/>
      <c r="P748" s="11"/>
    </row>
    <row r="749" spans="1:16" ht="18" customHeight="1" x14ac:dyDescent="0.15">
      <c r="A749" s="11">
        <v>744</v>
      </c>
      <c r="B749" s="11" t="s">
        <v>3563</v>
      </c>
      <c r="C749" s="11" t="s">
        <v>3656</v>
      </c>
      <c r="D749" s="11">
        <v>2</v>
      </c>
      <c r="E749" s="33" t="s">
        <v>5193</v>
      </c>
      <c r="F749" s="30" t="s">
        <v>3658</v>
      </c>
      <c r="G749" s="11" t="s">
        <v>114</v>
      </c>
      <c r="H749" s="11" t="s">
        <v>1506</v>
      </c>
      <c r="I749" s="11" t="s">
        <v>22</v>
      </c>
      <c r="J749" s="23">
        <v>343429826</v>
      </c>
      <c r="K749" s="23">
        <v>259122908</v>
      </c>
      <c r="L749" s="23"/>
      <c r="M749" s="23">
        <f t="shared" si="11"/>
        <v>602552734</v>
      </c>
      <c r="N749" s="30"/>
      <c r="O749" s="11"/>
      <c r="P749" s="11" t="s">
        <v>48</v>
      </c>
    </row>
    <row r="750" spans="1:16" ht="18" customHeight="1" x14ac:dyDescent="0.15">
      <c r="A750" s="11">
        <v>745</v>
      </c>
      <c r="B750" s="11" t="s">
        <v>3563</v>
      </c>
      <c r="C750" s="11" t="s">
        <v>3660</v>
      </c>
      <c r="D750" s="11">
        <v>2</v>
      </c>
      <c r="E750" s="33" t="s">
        <v>5193</v>
      </c>
      <c r="F750" s="30" t="s">
        <v>757</v>
      </c>
      <c r="G750" s="11" t="s">
        <v>58</v>
      </c>
      <c r="H750" s="11" t="s">
        <v>1506</v>
      </c>
      <c r="I750" s="11" t="s">
        <v>15</v>
      </c>
      <c r="J750" s="23">
        <v>420000000</v>
      </c>
      <c r="K750" s="23"/>
      <c r="L750" s="23"/>
      <c r="M750" s="23">
        <f t="shared" si="11"/>
        <v>420000000</v>
      </c>
      <c r="N750" s="30"/>
      <c r="O750" s="11"/>
      <c r="P750" s="11"/>
    </row>
    <row r="751" spans="1:16" ht="18" customHeight="1" x14ac:dyDescent="0.15">
      <c r="A751" s="11">
        <v>746</v>
      </c>
      <c r="B751" s="11" t="s">
        <v>3563</v>
      </c>
      <c r="C751" s="11" t="s">
        <v>3664</v>
      </c>
      <c r="D751" s="11">
        <v>2</v>
      </c>
      <c r="E751" s="33" t="s">
        <v>5193</v>
      </c>
      <c r="F751" s="30" t="s">
        <v>3672</v>
      </c>
      <c r="G751" s="11" t="s">
        <v>3757</v>
      </c>
      <c r="H751" s="11" t="s">
        <v>1506</v>
      </c>
      <c r="I751" s="11" t="s">
        <v>15</v>
      </c>
      <c r="J751" s="23">
        <v>71000000</v>
      </c>
      <c r="K751" s="23">
        <v>74000000</v>
      </c>
      <c r="L751" s="23"/>
      <c r="M751" s="23">
        <f t="shared" si="11"/>
        <v>145000000</v>
      </c>
      <c r="N751" s="30"/>
      <c r="O751" s="11"/>
      <c r="P751" s="11"/>
    </row>
    <row r="752" spans="1:16" ht="18" customHeight="1" x14ac:dyDescent="0.15">
      <c r="A752" s="11">
        <v>747</v>
      </c>
      <c r="B752" s="11" t="s">
        <v>3752</v>
      </c>
      <c r="C752" s="11" t="s">
        <v>3753</v>
      </c>
      <c r="D752" s="11">
        <v>2</v>
      </c>
      <c r="E752" s="33" t="s">
        <v>5193</v>
      </c>
      <c r="F752" s="30" t="s">
        <v>3754</v>
      </c>
      <c r="G752" s="11" t="s">
        <v>1588</v>
      </c>
      <c r="H752" s="11" t="s">
        <v>20</v>
      </c>
      <c r="I752" s="11" t="s">
        <v>22</v>
      </c>
      <c r="J752" s="51">
        <v>22000000</v>
      </c>
      <c r="K752" s="51">
        <v>0</v>
      </c>
      <c r="L752" s="51">
        <v>0</v>
      </c>
      <c r="M752" s="23">
        <f t="shared" si="11"/>
        <v>22000000</v>
      </c>
      <c r="N752" s="30"/>
      <c r="O752" s="11" t="s">
        <v>14</v>
      </c>
      <c r="P752" s="11"/>
    </row>
    <row r="753" spans="1:16" ht="18" customHeight="1" x14ac:dyDescent="0.15">
      <c r="A753" s="11">
        <v>748</v>
      </c>
      <c r="B753" s="11" t="s">
        <v>3765</v>
      </c>
      <c r="C753" s="11" t="s">
        <v>3773</v>
      </c>
      <c r="D753" s="11">
        <v>2</v>
      </c>
      <c r="E753" s="33" t="s">
        <v>5193</v>
      </c>
      <c r="F753" s="30" t="s">
        <v>3778</v>
      </c>
      <c r="G753" s="11" t="s">
        <v>52</v>
      </c>
      <c r="H753" s="11" t="s">
        <v>1506</v>
      </c>
      <c r="I753" s="11" t="s">
        <v>22</v>
      </c>
      <c r="J753" s="23">
        <v>25000000</v>
      </c>
      <c r="K753" s="23"/>
      <c r="L753" s="23"/>
      <c r="M753" s="23">
        <f t="shared" si="11"/>
        <v>25000000</v>
      </c>
      <c r="N753" s="30"/>
      <c r="O753" s="11" t="s">
        <v>44</v>
      </c>
      <c r="P753" s="11"/>
    </row>
    <row r="754" spans="1:16" ht="18" customHeight="1" x14ac:dyDescent="0.15">
      <c r="A754" s="11">
        <v>749</v>
      </c>
      <c r="B754" s="11" t="s">
        <v>3780</v>
      </c>
      <c r="C754" s="11" t="s">
        <v>3787</v>
      </c>
      <c r="D754" s="11">
        <v>2</v>
      </c>
      <c r="E754" s="33" t="s">
        <v>5193</v>
      </c>
      <c r="F754" s="30" t="s">
        <v>3790</v>
      </c>
      <c r="G754" s="11" t="s">
        <v>114</v>
      </c>
      <c r="H754" s="11" t="s">
        <v>1530</v>
      </c>
      <c r="I754" s="11" t="s">
        <v>22</v>
      </c>
      <c r="J754" s="23">
        <v>110000000</v>
      </c>
      <c r="K754" s="23">
        <v>40000000</v>
      </c>
      <c r="L754" s="23"/>
      <c r="M754" s="23">
        <f t="shared" si="11"/>
        <v>150000000</v>
      </c>
      <c r="N754" s="30"/>
      <c r="O754" s="11"/>
      <c r="P754" s="11"/>
    </row>
    <row r="755" spans="1:16" ht="18" customHeight="1" x14ac:dyDescent="0.15">
      <c r="A755" s="11">
        <v>750</v>
      </c>
      <c r="B755" s="11" t="s">
        <v>3780</v>
      </c>
      <c r="C755" s="11" t="s">
        <v>3794</v>
      </c>
      <c r="D755" s="11">
        <v>2</v>
      </c>
      <c r="E755" s="33" t="s">
        <v>5193</v>
      </c>
      <c r="F755" s="30" t="s">
        <v>3795</v>
      </c>
      <c r="G755" s="11" t="s">
        <v>114</v>
      </c>
      <c r="H755" s="11" t="s">
        <v>294</v>
      </c>
      <c r="I755" s="11" t="s">
        <v>22</v>
      </c>
      <c r="J755" s="23">
        <v>580000000</v>
      </c>
      <c r="K755" s="23">
        <v>0</v>
      </c>
      <c r="L755" s="23">
        <v>0</v>
      </c>
      <c r="M755" s="23">
        <f t="shared" si="11"/>
        <v>580000000</v>
      </c>
      <c r="N755" s="30"/>
      <c r="O755" s="11"/>
      <c r="P755" s="11"/>
    </row>
    <row r="756" spans="1:16" ht="18" customHeight="1" x14ac:dyDescent="0.15">
      <c r="A756" s="11">
        <v>751</v>
      </c>
      <c r="B756" s="11" t="s">
        <v>3780</v>
      </c>
      <c r="C756" s="11" t="s">
        <v>3794</v>
      </c>
      <c r="D756" s="11">
        <v>2</v>
      </c>
      <c r="E756" s="33" t="s">
        <v>5193</v>
      </c>
      <c r="F756" s="30" t="s">
        <v>3796</v>
      </c>
      <c r="G756" s="11" t="s">
        <v>114</v>
      </c>
      <c r="H756" s="11" t="s">
        <v>294</v>
      </c>
      <c r="I756" s="11" t="s">
        <v>22</v>
      </c>
      <c r="J756" s="23">
        <v>92000000</v>
      </c>
      <c r="K756" s="23">
        <v>30000000</v>
      </c>
      <c r="L756" s="23"/>
      <c r="M756" s="23">
        <f t="shared" si="11"/>
        <v>122000000</v>
      </c>
      <c r="N756" s="30"/>
      <c r="O756" s="11"/>
      <c r="P756" s="11"/>
    </row>
    <row r="757" spans="1:16" ht="18" customHeight="1" x14ac:dyDescent="0.15">
      <c r="A757" s="11">
        <v>752</v>
      </c>
      <c r="B757" s="11" t="s">
        <v>3780</v>
      </c>
      <c r="C757" s="11" t="s">
        <v>3794</v>
      </c>
      <c r="D757" s="11">
        <v>2</v>
      </c>
      <c r="E757" s="33" t="s">
        <v>5193</v>
      </c>
      <c r="F757" s="30" t="s">
        <v>3797</v>
      </c>
      <c r="G757" s="11" t="s">
        <v>114</v>
      </c>
      <c r="H757" s="11" t="s">
        <v>294</v>
      </c>
      <c r="I757" s="11" t="s">
        <v>22</v>
      </c>
      <c r="J757" s="23">
        <v>48400727</v>
      </c>
      <c r="K757" s="23">
        <v>0</v>
      </c>
      <c r="L757" s="23">
        <v>0</v>
      </c>
      <c r="M757" s="23">
        <f t="shared" si="11"/>
        <v>48400727</v>
      </c>
      <c r="N757" s="30"/>
      <c r="O757" s="11"/>
      <c r="P757" s="11"/>
    </row>
    <row r="758" spans="1:16" ht="18" customHeight="1" x14ac:dyDescent="0.15">
      <c r="A758" s="11">
        <v>753</v>
      </c>
      <c r="B758" s="11" t="s">
        <v>3780</v>
      </c>
      <c r="C758" s="11" t="s">
        <v>3813</v>
      </c>
      <c r="D758" s="11">
        <v>2</v>
      </c>
      <c r="E758" s="33" t="s">
        <v>5193</v>
      </c>
      <c r="F758" s="30" t="s">
        <v>3818</v>
      </c>
      <c r="G758" s="11" t="s">
        <v>58</v>
      </c>
      <c r="H758" s="11" t="s">
        <v>1530</v>
      </c>
      <c r="I758" s="11" t="s">
        <v>22</v>
      </c>
      <c r="J758" s="23">
        <v>275000000</v>
      </c>
      <c r="K758" s="23">
        <v>0</v>
      </c>
      <c r="L758" s="23">
        <v>0</v>
      </c>
      <c r="M758" s="23">
        <f t="shared" si="11"/>
        <v>275000000</v>
      </c>
      <c r="N758" s="30"/>
      <c r="O758" s="11"/>
      <c r="P758" s="11"/>
    </row>
    <row r="759" spans="1:16" ht="18" customHeight="1" x14ac:dyDescent="0.15">
      <c r="A759" s="11">
        <v>754</v>
      </c>
      <c r="B759" s="11" t="s">
        <v>3780</v>
      </c>
      <c r="C759" s="11" t="s">
        <v>3835</v>
      </c>
      <c r="D759" s="11">
        <v>2</v>
      </c>
      <c r="E759" s="33" t="s">
        <v>5193</v>
      </c>
      <c r="F759" s="30" t="s">
        <v>3840</v>
      </c>
      <c r="G759" s="11" t="s">
        <v>114</v>
      </c>
      <c r="H759" s="11" t="s">
        <v>1530</v>
      </c>
      <c r="I759" s="11" t="s">
        <v>22</v>
      </c>
      <c r="J759" s="23">
        <v>707860292</v>
      </c>
      <c r="K759" s="23">
        <v>1943526732</v>
      </c>
      <c r="L759" s="23">
        <v>192741121</v>
      </c>
      <c r="M759" s="23">
        <f t="shared" si="11"/>
        <v>2844128145</v>
      </c>
      <c r="N759" s="30"/>
      <c r="O759" s="11"/>
      <c r="P759" s="11"/>
    </row>
    <row r="760" spans="1:16" ht="18" customHeight="1" x14ac:dyDescent="0.15">
      <c r="A760" s="11">
        <v>755</v>
      </c>
      <c r="B760" s="11" t="s">
        <v>3780</v>
      </c>
      <c r="C760" s="11" t="s">
        <v>3835</v>
      </c>
      <c r="D760" s="11">
        <v>2</v>
      </c>
      <c r="E760" s="33" t="s">
        <v>5193</v>
      </c>
      <c r="F760" s="30" t="s">
        <v>3841</v>
      </c>
      <c r="G760" s="11" t="s">
        <v>42</v>
      </c>
      <c r="H760" s="11" t="s">
        <v>1530</v>
      </c>
      <c r="I760" s="11" t="s">
        <v>22</v>
      </c>
      <c r="J760" s="23">
        <v>1039547027</v>
      </c>
      <c r="K760" s="23">
        <v>97347360</v>
      </c>
      <c r="L760" s="23">
        <v>52748290</v>
      </c>
      <c r="M760" s="23">
        <f t="shared" si="11"/>
        <v>1189642677</v>
      </c>
      <c r="N760" s="30"/>
      <c r="O760" s="11" t="s">
        <v>88</v>
      </c>
      <c r="P760" s="11"/>
    </row>
    <row r="761" spans="1:16" ht="18" customHeight="1" x14ac:dyDescent="0.15">
      <c r="A761" s="11">
        <v>756</v>
      </c>
      <c r="B761" s="11" t="s">
        <v>3780</v>
      </c>
      <c r="C761" s="11" t="s">
        <v>3842</v>
      </c>
      <c r="D761" s="11">
        <v>2</v>
      </c>
      <c r="E761" s="33" t="s">
        <v>5193</v>
      </c>
      <c r="F761" s="30" t="s">
        <v>3844</v>
      </c>
      <c r="G761" s="11" t="s">
        <v>58</v>
      </c>
      <c r="H761" s="11" t="s">
        <v>5230</v>
      </c>
      <c r="I761" s="11" t="s">
        <v>22</v>
      </c>
      <c r="J761" s="23">
        <v>710000000</v>
      </c>
      <c r="K761" s="23">
        <v>3000000</v>
      </c>
      <c r="L761" s="23"/>
      <c r="M761" s="23">
        <f t="shared" si="11"/>
        <v>713000000</v>
      </c>
      <c r="N761" s="30"/>
      <c r="O761" s="11"/>
      <c r="P761" s="11"/>
    </row>
    <row r="762" spans="1:16" ht="18" customHeight="1" x14ac:dyDescent="0.15">
      <c r="A762" s="11">
        <v>757</v>
      </c>
      <c r="B762" s="11" t="s">
        <v>3780</v>
      </c>
      <c r="C762" s="11" t="s">
        <v>3842</v>
      </c>
      <c r="D762" s="11">
        <v>2</v>
      </c>
      <c r="E762" s="33" t="s">
        <v>5193</v>
      </c>
      <c r="F762" s="30" t="s">
        <v>3845</v>
      </c>
      <c r="G762" s="11" t="s">
        <v>58</v>
      </c>
      <c r="H762" s="11" t="s">
        <v>5230</v>
      </c>
      <c r="I762" s="11" t="s">
        <v>22</v>
      </c>
      <c r="J762" s="23">
        <v>405000000</v>
      </c>
      <c r="K762" s="23">
        <v>9500000</v>
      </c>
      <c r="L762" s="23"/>
      <c r="M762" s="23">
        <f t="shared" si="11"/>
        <v>414500000</v>
      </c>
      <c r="N762" s="30"/>
      <c r="O762" s="11"/>
      <c r="P762" s="11"/>
    </row>
    <row r="763" spans="1:16" ht="18" customHeight="1" x14ac:dyDescent="0.15">
      <c r="A763" s="11">
        <v>758</v>
      </c>
      <c r="B763" s="11" t="s">
        <v>3780</v>
      </c>
      <c r="C763" s="11" t="s">
        <v>5200</v>
      </c>
      <c r="D763" s="11">
        <v>2</v>
      </c>
      <c r="E763" s="33" t="s">
        <v>5193</v>
      </c>
      <c r="F763" s="30" t="s">
        <v>3862</v>
      </c>
      <c r="G763" s="11" t="s">
        <v>58</v>
      </c>
      <c r="H763" s="11" t="s">
        <v>1530</v>
      </c>
      <c r="I763" s="11" t="s">
        <v>15</v>
      </c>
      <c r="J763" s="23">
        <v>84440000</v>
      </c>
      <c r="K763" s="23"/>
      <c r="L763" s="23"/>
      <c r="M763" s="23">
        <f t="shared" si="11"/>
        <v>84440000</v>
      </c>
      <c r="N763" s="30"/>
      <c r="O763" s="11"/>
      <c r="P763" s="11" t="s">
        <v>48</v>
      </c>
    </row>
    <row r="764" spans="1:16" ht="18" customHeight="1" x14ac:dyDescent="0.15">
      <c r="A764" s="11">
        <v>759</v>
      </c>
      <c r="B764" s="11" t="s">
        <v>3780</v>
      </c>
      <c r="C764" s="11" t="s">
        <v>5200</v>
      </c>
      <c r="D764" s="11">
        <v>2</v>
      </c>
      <c r="E764" s="33" t="s">
        <v>5193</v>
      </c>
      <c r="F764" s="30" t="s">
        <v>3863</v>
      </c>
      <c r="G764" s="11" t="s">
        <v>58</v>
      </c>
      <c r="H764" s="11" t="s">
        <v>294</v>
      </c>
      <c r="I764" s="11" t="s">
        <v>15</v>
      </c>
      <c r="J764" s="23">
        <v>600000000</v>
      </c>
      <c r="K764" s="23">
        <v>1000000000</v>
      </c>
      <c r="L764" s="23"/>
      <c r="M764" s="23">
        <f t="shared" si="11"/>
        <v>1600000000</v>
      </c>
      <c r="N764" s="30"/>
      <c r="O764" s="11"/>
      <c r="P764" s="11" t="s">
        <v>48</v>
      </c>
    </row>
    <row r="765" spans="1:16" ht="18" customHeight="1" x14ac:dyDescent="0.15">
      <c r="A765" s="11">
        <v>760</v>
      </c>
      <c r="B765" s="11" t="s">
        <v>3780</v>
      </c>
      <c r="C765" s="11" t="s">
        <v>5200</v>
      </c>
      <c r="D765" s="11">
        <v>2</v>
      </c>
      <c r="E765" s="33" t="s">
        <v>5193</v>
      </c>
      <c r="F765" s="30" t="s">
        <v>3864</v>
      </c>
      <c r="G765" s="11" t="s">
        <v>58</v>
      </c>
      <c r="H765" s="11" t="s">
        <v>1530</v>
      </c>
      <c r="I765" s="11" t="s">
        <v>15</v>
      </c>
      <c r="J765" s="23">
        <v>600000000</v>
      </c>
      <c r="K765" s="23">
        <v>2500000000</v>
      </c>
      <c r="L765" s="23"/>
      <c r="M765" s="23">
        <f t="shared" si="11"/>
        <v>3100000000</v>
      </c>
      <c r="N765" s="30"/>
      <c r="O765" s="11"/>
      <c r="P765" s="11"/>
    </row>
    <row r="766" spans="1:16" ht="18" customHeight="1" x14ac:dyDescent="0.15">
      <c r="A766" s="11">
        <v>761</v>
      </c>
      <c r="B766" s="11" t="s">
        <v>3780</v>
      </c>
      <c r="C766" s="11" t="s">
        <v>5200</v>
      </c>
      <c r="D766" s="11">
        <v>2</v>
      </c>
      <c r="E766" s="33" t="s">
        <v>5193</v>
      </c>
      <c r="F766" s="30" t="s">
        <v>3865</v>
      </c>
      <c r="G766" s="11" t="s">
        <v>58</v>
      </c>
      <c r="H766" s="11" t="s">
        <v>1530</v>
      </c>
      <c r="I766" s="11" t="s">
        <v>15</v>
      </c>
      <c r="J766" s="23">
        <v>100000000</v>
      </c>
      <c r="K766" s="23">
        <v>5000000</v>
      </c>
      <c r="L766" s="23"/>
      <c r="M766" s="23">
        <f t="shared" si="11"/>
        <v>105000000</v>
      </c>
      <c r="N766" s="30"/>
      <c r="O766" s="11"/>
      <c r="P766" s="11"/>
    </row>
    <row r="767" spans="1:16" ht="18" customHeight="1" x14ac:dyDescent="0.15">
      <c r="A767" s="11">
        <v>762</v>
      </c>
      <c r="B767" s="11" t="s">
        <v>3780</v>
      </c>
      <c r="C767" s="11" t="s">
        <v>5200</v>
      </c>
      <c r="D767" s="11">
        <v>2</v>
      </c>
      <c r="E767" s="33" t="s">
        <v>5193</v>
      </c>
      <c r="F767" s="30" t="s">
        <v>3866</v>
      </c>
      <c r="G767" s="11" t="s">
        <v>58</v>
      </c>
      <c r="H767" s="11" t="s">
        <v>1530</v>
      </c>
      <c r="I767" s="11" t="s">
        <v>15</v>
      </c>
      <c r="J767" s="23">
        <v>200000000</v>
      </c>
      <c r="K767" s="23">
        <v>30000000</v>
      </c>
      <c r="L767" s="23"/>
      <c r="M767" s="23">
        <f t="shared" si="11"/>
        <v>230000000</v>
      </c>
      <c r="N767" s="30"/>
      <c r="O767" s="11"/>
      <c r="P767" s="11"/>
    </row>
    <row r="768" spans="1:16" ht="18" customHeight="1" x14ac:dyDescent="0.15">
      <c r="A768" s="11">
        <v>763</v>
      </c>
      <c r="B768" s="11" t="s">
        <v>3780</v>
      </c>
      <c r="C768" s="11" t="s">
        <v>5200</v>
      </c>
      <c r="D768" s="11">
        <v>2</v>
      </c>
      <c r="E768" s="33" t="s">
        <v>5193</v>
      </c>
      <c r="F768" s="30" t="s">
        <v>3867</v>
      </c>
      <c r="G768" s="11" t="s">
        <v>58</v>
      </c>
      <c r="H768" s="11" t="s">
        <v>1530</v>
      </c>
      <c r="I768" s="11" t="s">
        <v>15</v>
      </c>
      <c r="J768" s="23">
        <v>180000000</v>
      </c>
      <c r="K768" s="23">
        <v>20000000</v>
      </c>
      <c r="L768" s="23"/>
      <c r="M768" s="23">
        <f t="shared" si="11"/>
        <v>200000000</v>
      </c>
      <c r="N768" s="30"/>
      <c r="O768" s="11"/>
      <c r="P768" s="11"/>
    </row>
    <row r="769" spans="1:16" ht="18" customHeight="1" x14ac:dyDescent="0.15">
      <c r="A769" s="11">
        <v>764</v>
      </c>
      <c r="B769" s="11" t="s">
        <v>3780</v>
      </c>
      <c r="C769" s="11" t="s">
        <v>5200</v>
      </c>
      <c r="D769" s="11">
        <v>2</v>
      </c>
      <c r="E769" s="33" t="s">
        <v>5193</v>
      </c>
      <c r="F769" s="30" t="s">
        <v>3868</v>
      </c>
      <c r="G769" s="11" t="s">
        <v>58</v>
      </c>
      <c r="H769" s="11" t="s">
        <v>1530</v>
      </c>
      <c r="I769" s="11" t="s">
        <v>15</v>
      </c>
      <c r="J769" s="23">
        <v>35000000</v>
      </c>
      <c r="K769" s="23">
        <v>0</v>
      </c>
      <c r="L769" s="23"/>
      <c r="M769" s="23">
        <f t="shared" si="11"/>
        <v>35000000</v>
      </c>
      <c r="N769" s="30"/>
      <c r="O769" s="11"/>
      <c r="P769" s="11"/>
    </row>
    <row r="770" spans="1:16" ht="18" customHeight="1" x14ac:dyDescent="0.15">
      <c r="A770" s="11">
        <v>765</v>
      </c>
      <c r="B770" s="11" t="s">
        <v>3780</v>
      </c>
      <c r="C770" s="11" t="s">
        <v>5201</v>
      </c>
      <c r="D770" s="11">
        <v>2</v>
      </c>
      <c r="E770" s="33" t="s">
        <v>5193</v>
      </c>
      <c r="F770" s="30" t="s">
        <v>3882</v>
      </c>
      <c r="G770" s="11" t="s">
        <v>58</v>
      </c>
      <c r="H770" s="11" t="s">
        <v>5230</v>
      </c>
      <c r="I770" s="11" t="s">
        <v>22</v>
      </c>
      <c r="J770" s="23">
        <v>55000000</v>
      </c>
      <c r="K770" s="23">
        <v>0</v>
      </c>
      <c r="L770" s="23">
        <v>0</v>
      </c>
      <c r="M770" s="23">
        <f t="shared" si="11"/>
        <v>55000000</v>
      </c>
      <c r="N770" s="30"/>
      <c r="O770" s="11"/>
      <c r="P770" s="11"/>
    </row>
    <row r="771" spans="1:16" ht="18" customHeight="1" x14ac:dyDescent="0.15">
      <c r="A771" s="11">
        <v>766</v>
      </c>
      <c r="B771" s="11" t="s">
        <v>3780</v>
      </c>
      <c r="C771" s="11" t="s">
        <v>5205</v>
      </c>
      <c r="D771" s="11">
        <v>2</v>
      </c>
      <c r="E771" s="33" t="s">
        <v>5193</v>
      </c>
      <c r="F771" s="30" t="s">
        <v>3910</v>
      </c>
      <c r="G771" s="11" t="s">
        <v>114</v>
      </c>
      <c r="H771" s="11" t="s">
        <v>1530</v>
      </c>
      <c r="I771" s="11" t="s">
        <v>22</v>
      </c>
      <c r="J771" s="23">
        <v>400000000</v>
      </c>
      <c r="K771" s="23">
        <v>0</v>
      </c>
      <c r="L771" s="23"/>
      <c r="M771" s="23">
        <f t="shared" si="11"/>
        <v>400000000</v>
      </c>
      <c r="N771" s="30"/>
      <c r="O771" s="11"/>
      <c r="P771" s="11"/>
    </row>
    <row r="772" spans="1:16" ht="18" customHeight="1" x14ac:dyDescent="0.15">
      <c r="A772" s="11">
        <v>767</v>
      </c>
      <c r="B772" s="11" t="s">
        <v>3780</v>
      </c>
      <c r="C772" s="11" t="s">
        <v>5205</v>
      </c>
      <c r="D772" s="11">
        <v>2</v>
      </c>
      <c r="E772" s="33" t="s">
        <v>5193</v>
      </c>
      <c r="F772" s="30" t="s">
        <v>3911</v>
      </c>
      <c r="G772" s="11" t="s">
        <v>114</v>
      </c>
      <c r="H772" s="11" t="s">
        <v>1530</v>
      </c>
      <c r="I772" s="11" t="s">
        <v>22</v>
      </c>
      <c r="J772" s="23">
        <v>400000000</v>
      </c>
      <c r="K772" s="23">
        <v>0</v>
      </c>
      <c r="L772" s="23"/>
      <c r="M772" s="23">
        <f t="shared" si="11"/>
        <v>400000000</v>
      </c>
      <c r="N772" s="30"/>
      <c r="O772" s="11"/>
      <c r="P772" s="11"/>
    </row>
    <row r="773" spans="1:16" ht="18" customHeight="1" x14ac:dyDescent="0.15">
      <c r="A773" s="11">
        <v>768</v>
      </c>
      <c r="B773" s="11" t="s">
        <v>3780</v>
      </c>
      <c r="C773" s="11" t="s">
        <v>5205</v>
      </c>
      <c r="D773" s="11">
        <v>2</v>
      </c>
      <c r="E773" s="33" t="s">
        <v>5193</v>
      </c>
      <c r="F773" s="30" t="s">
        <v>3912</v>
      </c>
      <c r="G773" s="11" t="s">
        <v>114</v>
      </c>
      <c r="H773" s="11" t="s">
        <v>1530</v>
      </c>
      <c r="I773" s="11" t="s">
        <v>16</v>
      </c>
      <c r="J773" s="23">
        <v>1200000000</v>
      </c>
      <c r="K773" s="23">
        <v>300000000</v>
      </c>
      <c r="L773" s="23"/>
      <c r="M773" s="23">
        <f t="shared" si="11"/>
        <v>1500000000</v>
      </c>
      <c r="N773" s="30" t="s">
        <v>143</v>
      </c>
      <c r="O773" s="11"/>
      <c r="P773" s="11"/>
    </row>
    <row r="774" spans="1:16" ht="18" customHeight="1" x14ac:dyDescent="0.15">
      <c r="A774" s="11">
        <v>769</v>
      </c>
      <c r="B774" s="11" t="s">
        <v>3780</v>
      </c>
      <c r="C774" s="11" t="s">
        <v>3919</v>
      </c>
      <c r="D774" s="11">
        <v>2</v>
      </c>
      <c r="E774" s="33" t="s">
        <v>5193</v>
      </c>
      <c r="F774" s="30" t="s">
        <v>3920</v>
      </c>
      <c r="G774" s="11" t="s">
        <v>114</v>
      </c>
      <c r="H774" s="11" t="s">
        <v>1530</v>
      </c>
      <c r="I774" s="11" t="s">
        <v>22</v>
      </c>
      <c r="J774" s="23">
        <v>221347381</v>
      </c>
      <c r="K774" s="23">
        <v>206571187</v>
      </c>
      <c r="L774" s="23">
        <v>0</v>
      </c>
      <c r="M774" s="23">
        <f t="shared" ref="M774:M837" si="12">J774+K774+L774</f>
        <v>427918568</v>
      </c>
      <c r="N774" s="30"/>
      <c r="O774" s="11"/>
      <c r="P774" s="11"/>
    </row>
    <row r="775" spans="1:16" ht="18" customHeight="1" x14ac:dyDescent="0.15">
      <c r="A775" s="11">
        <v>770</v>
      </c>
      <c r="B775" s="11" t="s">
        <v>3780</v>
      </c>
      <c r="C775" s="11" t="s">
        <v>3919</v>
      </c>
      <c r="D775" s="11">
        <v>2</v>
      </c>
      <c r="E775" s="33" t="s">
        <v>5193</v>
      </c>
      <c r="F775" s="30" t="s">
        <v>3923</v>
      </c>
      <c r="G775" s="11" t="s">
        <v>114</v>
      </c>
      <c r="H775" s="11" t="s">
        <v>1530</v>
      </c>
      <c r="I775" s="11" t="s">
        <v>22</v>
      </c>
      <c r="J775" s="23">
        <v>100000000</v>
      </c>
      <c r="K775" s="23">
        <v>40000000</v>
      </c>
      <c r="L775" s="23">
        <v>5000000</v>
      </c>
      <c r="M775" s="23">
        <f t="shared" si="12"/>
        <v>145000000</v>
      </c>
      <c r="N775" s="30"/>
      <c r="O775" s="11"/>
      <c r="P775" s="11"/>
    </row>
    <row r="776" spans="1:16" ht="18" customHeight="1" x14ac:dyDescent="0.15">
      <c r="A776" s="11">
        <v>771</v>
      </c>
      <c r="B776" s="11" t="s">
        <v>5214</v>
      </c>
      <c r="C776" s="11" t="s">
        <v>67</v>
      </c>
      <c r="D776" s="11">
        <v>2</v>
      </c>
      <c r="E776" s="33" t="s">
        <v>5193</v>
      </c>
      <c r="F776" s="30" t="s">
        <v>2442</v>
      </c>
      <c r="G776" s="11" t="s">
        <v>58</v>
      </c>
      <c r="H776" s="11" t="s">
        <v>1506</v>
      </c>
      <c r="I776" s="11" t="s">
        <v>15</v>
      </c>
      <c r="J776" s="23">
        <v>490000000</v>
      </c>
      <c r="K776" s="23">
        <v>410000000</v>
      </c>
      <c r="L776" s="23">
        <v>10000000</v>
      </c>
      <c r="M776" s="23">
        <f t="shared" si="12"/>
        <v>910000000</v>
      </c>
      <c r="N776" s="30"/>
      <c r="O776" s="11"/>
      <c r="P776" s="11"/>
    </row>
    <row r="777" spans="1:16" ht="18" customHeight="1" x14ac:dyDescent="0.15">
      <c r="A777" s="11">
        <v>772</v>
      </c>
      <c r="B777" s="11" t="s">
        <v>5214</v>
      </c>
      <c r="C777" s="11" t="s">
        <v>126</v>
      </c>
      <c r="D777" s="11">
        <v>2</v>
      </c>
      <c r="E777" s="33" t="s">
        <v>5193</v>
      </c>
      <c r="F777" s="30" t="s">
        <v>2449</v>
      </c>
      <c r="G777" s="11" t="s">
        <v>58</v>
      </c>
      <c r="H777" s="11" t="s">
        <v>1506</v>
      </c>
      <c r="I777" s="11" t="s">
        <v>22</v>
      </c>
      <c r="J777" s="23">
        <v>420000000</v>
      </c>
      <c r="K777" s="23">
        <v>0</v>
      </c>
      <c r="L777" s="23">
        <v>0</v>
      </c>
      <c r="M777" s="23">
        <f t="shared" si="12"/>
        <v>420000000</v>
      </c>
      <c r="N777" s="30"/>
      <c r="O777" s="11"/>
      <c r="P777" s="11"/>
    </row>
    <row r="778" spans="1:16" ht="18" customHeight="1" x14ac:dyDescent="0.15">
      <c r="A778" s="11">
        <v>773</v>
      </c>
      <c r="B778" s="11" t="s">
        <v>4025</v>
      </c>
      <c r="C778" s="11" t="s">
        <v>4031</v>
      </c>
      <c r="D778" s="11">
        <v>2</v>
      </c>
      <c r="E778" s="33" t="s">
        <v>5193</v>
      </c>
      <c r="F778" s="30" t="s">
        <v>4032</v>
      </c>
      <c r="G778" s="11" t="s">
        <v>42</v>
      </c>
      <c r="H778" s="11" t="s">
        <v>3505</v>
      </c>
      <c r="I778" s="11" t="s">
        <v>15</v>
      </c>
      <c r="J778" s="23">
        <v>200000000</v>
      </c>
      <c r="K778" s="23">
        <v>300000000</v>
      </c>
      <c r="L778" s="23">
        <v>50000000</v>
      </c>
      <c r="M778" s="23">
        <f t="shared" si="12"/>
        <v>550000000</v>
      </c>
      <c r="N778" s="30"/>
      <c r="O778" s="11"/>
      <c r="P778" s="11"/>
    </row>
    <row r="779" spans="1:16" ht="18" customHeight="1" x14ac:dyDescent="0.15">
      <c r="A779" s="11">
        <v>774</v>
      </c>
      <c r="B779" s="11" t="s">
        <v>4025</v>
      </c>
      <c r="C779" s="11" t="s">
        <v>4031</v>
      </c>
      <c r="D779" s="11">
        <v>2</v>
      </c>
      <c r="E779" s="33" t="s">
        <v>5193</v>
      </c>
      <c r="F779" s="30" t="s">
        <v>4033</v>
      </c>
      <c r="G779" s="11" t="s">
        <v>58</v>
      </c>
      <c r="H779" s="11" t="s">
        <v>3505</v>
      </c>
      <c r="I779" s="11" t="s">
        <v>16</v>
      </c>
      <c r="J779" s="23">
        <v>100972880</v>
      </c>
      <c r="K779" s="23">
        <v>228868000</v>
      </c>
      <c r="L779" s="23">
        <v>0</v>
      </c>
      <c r="M779" s="23">
        <f t="shared" si="12"/>
        <v>329840880</v>
      </c>
      <c r="N779" s="30" t="s">
        <v>136</v>
      </c>
      <c r="O779" s="11"/>
      <c r="P779" s="11"/>
    </row>
    <row r="780" spans="1:16" ht="18" customHeight="1" x14ac:dyDescent="0.15">
      <c r="A780" s="11">
        <v>775</v>
      </c>
      <c r="B780" s="11" t="s">
        <v>4170</v>
      </c>
      <c r="C780" s="11" t="s">
        <v>1866</v>
      </c>
      <c r="D780" s="11">
        <v>2</v>
      </c>
      <c r="E780" s="33" t="s">
        <v>5193</v>
      </c>
      <c r="F780" s="30" t="s">
        <v>4180</v>
      </c>
      <c r="G780" s="11" t="s">
        <v>114</v>
      </c>
      <c r="H780" s="11" t="s">
        <v>3505</v>
      </c>
      <c r="I780" s="11" t="s">
        <v>22</v>
      </c>
      <c r="J780" s="23">
        <v>250000000</v>
      </c>
      <c r="K780" s="23">
        <v>0</v>
      </c>
      <c r="L780" s="23">
        <v>0</v>
      </c>
      <c r="M780" s="23">
        <f t="shared" si="12"/>
        <v>250000000</v>
      </c>
      <c r="N780" s="30"/>
      <c r="O780" s="11"/>
      <c r="P780" s="11"/>
    </row>
    <row r="781" spans="1:16" ht="18" customHeight="1" x14ac:dyDescent="0.15">
      <c r="A781" s="11">
        <v>776</v>
      </c>
      <c r="B781" s="11" t="s">
        <v>4170</v>
      </c>
      <c r="C781" s="11" t="s">
        <v>1866</v>
      </c>
      <c r="D781" s="11">
        <v>2</v>
      </c>
      <c r="E781" s="33" t="s">
        <v>5193</v>
      </c>
      <c r="F781" s="30" t="s">
        <v>4181</v>
      </c>
      <c r="G781" s="11" t="s">
        <v>114</v>
      </c>
      <c r="H781" s="11" t="s">
        <v>3505</v>
      </c>
      <c r="I781" s="11" t="s">
        <v>22</v>
      </c>
      <c r="J781" s="23">
        <v>50000000</v>
      </c>
      <c r="K781" s="23">
        <v>0</v>
      </c>
      <c r="L781" s="23">
        <v>0</v>
      </c>
      <c r="M781" s="23">
        <f t="shared" si="12"/>
        <v>50000000</v>
      </c>
      <c r="N781" s="30"/>
      <c r="O781" s="11"/>
      <c r="P781" s="11"/>
    </row>
    <row r="782" spans="1:16" ht="18" customHeight="1" x14ac:dyDescent="0.15">
      <c r="A782" s="11">
        <v>777</v>
      </c>
      <c r="B782" s="11" t="s">
        <v>4170</v>
      </c>
      <c r="C782" s="11" t="s">
        <v>40</v>
      </c>
      <c r="D782" s="11">
        <v>2</v>
      </c>
      <c r="E782" s="33" t="s">
        <v>5193</v>
      </c>
      <c r="F782" s="30" t="s">
        <v>4189</v>
      </c>
      <c r="G782" s="11" t="s">
        <v>52</v>
      </c>
      <c r="H782" s="11" t="s">
        <v>3505</v>
      </c>
      <c r="I782" s="11" t="s">
        <v>22</v>
      </c>
      <c r="J782" s="23">
        <v>25000000</v>
      </c>
      <c r="K782" s="23">
        <v>280000000</v>
      </c>
      <c r="L782" s="23">
        <v>13000000</v>
      </c>
      <c r="M782" s="23">
        <f t="shared" si="12"/>
        <v>318000000</v>
      </c>
      <c r="N782" s="30"/>
      <c r="O782" s="11"/>
      <c r="P782" s="11"/>
    </row>
    <row r="783" spans="1:16" ht="18" customHeight="1" x14ac:dyDescent="0.15">
      <c r="A783" s="11">
        <v>778</v>
      </c>
      <c r="B783" s="11" t="s">
        <v>4170</v>
      </c>
      <c r="C783" s="11" t="s">
        <v>40</v>
      </c>
      <c r="D783" s="11">
        <v>2</v>
      </c>
      <c r="E783" s="33" t="s">
        <v>5193</v>
      </c>
      <c r="F783" s="30" t="s">
        <v>4190</v>
      </c>
      <c r="G783" s="11" t="s">
        <v>525</v>
      </c>
      <c r="H783" s="11" t="s">
        <v>3505</v>
      </c>
      <c r="I783" s="11" t="s">
        <v>22</v>
      </c>
      <c r="J783" s="23">
        <v>50000000</v>
      </c>
      <c r="K783" s="23">
        <v>0</v>
      </c>
      <c r="L783" s="23">
        <v>0</v>
      </c>
      <c r="M783" s="23">
        <f t="shared" si="12"/>
        <v>50000000</v>
      </c>
      <c r="N783" s="30"/>
      <c r="O783" s="11" t="s">
        <v>44</v>
      </c>
      <c r="P783" s="11"/>
    </row>
    <row r="784" spans="1:16" ht="18" customHeight="1" x14ac:dyDescent="0.15">
      <c r="A784" s="11">
        <v>779</v>
      </c>
      <c r="B784" s="11" t="s">
        <v>4170</v>
      </c>
      <c r="C784" s="11" t="s">
        <v>40</v>
      </c>
      <c r="D784" s="11">
        <v>2</v>
      </c>
      <c r="E784" s="33" t="s">
        <v>5193</v>
      </c>
      <c r="F784" s="30" t="s">
        <v>4191</v>
      </c>
      <c r="G784" s="11" t="s">
        <v>525</v>
      </c>
      <c r="H784" s="11" t="s">
        <v>3505</v>
      </c>
      <c r="I784" s="11" t="s">
        <v>22</v>
      </c>
      <c r="J784" s="23">
        <v>50000000</v>
      </c>
      <c r="K784" s="23">
        <v>0</v>
      </c>
      <c r="L784" s="23">
        <v>0</v>
      </c>
      <c r="M784" s="23">
        <f t="shared" si="12"/>
        <v>50000000</v>
      </c>
      <c r="N784" s="30"/>
      <c r="O784" s="11" t="s">
        <v>44</v>
      </c>
      <c r="P784" s="11"/>
    </row>
    <row r="785" spans="1:16" ht="18" customHeight="1" x14ac:dyDescent="0.15">
      <c r="A785" s="11">
        <v>780</v>
      </c>
      <c r="B785" s="11" t="s">
        <v>4170</v>
      </c>
      <c r="C785" s="11" t="s">
        <v>3884</v>
      </c>
      <c r="D785" s="11">
        <v>2</v>
      </c>
      <c r="E785" s="33" t="s">
        <v>5193</v>
      </c>
      <c r="F785" s="30" t="s">
        <v>4196</v>
      </c>
      <c r="G785" s="11" t="s">
        <v>73</v>
      </c>
      <c r="H785" s="11" t="s">
        <v>3505</v>
      </c>
      <c r="I785" s="11" t="s">
        <v>15</v>
      </c>
      <c r="J785" s="23">
        <v>140000000</v>
      </c>
      <c r="K785" s="23">
        <v>160000000</v>
      </c>
      <c r="L785" s="23"/>
      <c r="M785" s="23">
        <f t="shared" si="12"/>
        <v>300000000</v>
      </c>
      <c r="N785" s="30"/>
      <c r="O785" s="11"/>
      <c r="P785" s="11"/>
    </row>
    <row r="786" spans="1:16" ht="18" customHeight="1" x14ac:dyDescent="0.15">
      <c r="A786" s="11">
        <v>781</v>
      </c>
      <c r="B786" s="11" t="s">
        <v>4170</v>
      </c>
      <c r="C786" s="11" t="s">
        <v>3884</v>
      </c>
      <c r="D786" s="11">
        <v>2</v>
      </c>
      <c r="E786" s="33" t="s">
        <v>5193</v>
      </c>
      <c r="F786" s="30" t="s">
        <v>4197</v>
      </c>
      <c r="G786" s="11" t="s">
        <v>73</v>
      </c>
      <c r="H786" s="11" t="s">
        <v>3505</v>
      </c>
      <c r="I786" s="11" t="s">
        <v>15</v>
      </c>
      <c r="J786" s="23">
        <v>20000000</v>
      </c>
      <c r="K786" s="23">
        <v>0</v>
      </c>
      <c r="L786" s="23">
        <v>0</v>
      </c>
      <c r="M786" s="23">
        <f t="shared" si="12"/>
        <v>20000000</v>
      </c>
      <c r="N786" s="30"/>
      <c r="O786" s="11"/>
      <c r="P786" s="11"/>
    </row>
    <row r="787" spans="1:16" ht="18" customHeight="1" x14ac:dyDescent="0.15">
      <c r="A787" s="11">
        <v>782</v>
      </c>
      <c r="B787" s="11" t="s">
        <v>4170</v>
      </c>
      <c r="C787" s="11" t="s">
        <v>3884</v>
      </c>
      <c r="D787" s="11">
        <v>2</v>
      </c>
      <c r="E787" s="33" t="s">
        <v>5193</v>
      </c>
      <c r="F787" s="30" t="s">
        <v>4203</v>
      </c>
      <c r="G787" s="11" t="s">
        <v>73</v>
      </c>
      <c r="H787" s="11" t="s">
        <v>3505</v>
      </c>
      <c r="I787" s="11" t="s">
        <v>16</v>
      </c>
      <c r="J787" s="23">
        <v>50000000</v>
      </c>
      <c r="K787" s="23">
        <v>10000000</v>
      </c>
      <c r="L787" s="23"/>
      <c r="M787" s="23">
        <f t="shared" si="12"/>
        <v>60000000</v>
      </c>
      <c r="N787" s="30" t="s">
        <v>4204</v>
      </c>
      <c r="O787" s="11"/>
      <c r="P787" s="11"/>
    </row>
    <row r="788" spans="1:16" ht="18" customHeight="1" x14ac:dyDescent="0.15">
      <c r="A788" s="11">
        <v>783</v>
      </c>
      <c r="B788" s="11" t="s">
        <v>4170</v>
      </c>
      <c r="C788" s="11" t="s">
        <v>3888</v>
      </c>
      <c r="D788" s="11">
        <v>2</v>
      </c>
      <c r="E788" s="33" t="s">
        <v>5193</v>
      </c>
      <c r="F788" s="30" t="s">
        <v>4210</v>
      </c>
      <c r="G788" s="11" t="s">
        <v>46</v>
      </c>
      <c r="H788" s="11" t="s">
        <v>3505</v>
      </c>
      <c r="I788" s="11" t="s">
        <v>22</v>
      </c>
      <c r="J788" s="23">
        <v>50000000</v>
      </c>
      <c r="K788" s="23">
        <v>0</v>
      </c>
      <c r="L788" s="23"/>
      <c r="M788" s="23">
        <f t="shared" si="12"/>
        <v>50000000</v>
      </c>
      <c r="N788" s="30"/>
      <c r="O788" s="11" t="s">
        <v>44</v>
      </c>
      <c r="P788" s="11"/>
    </row>
    <row r="789" spans="1:16" ht="18" customHeight="1" x14ac:dyDescent="0.15">
      <c r="A789" s="11">
        <v>784</v>
      </c>
      <c r="B789" s="11" t="s">
        <v>4170</v>
      </c>
      <c r="C789" s="11" t="s">
        <v>4223</v>
      </c>
      <c r="D789" s="11">
        <v>2</v>
      </c>
      <c r="E789" s="33" t="s">
        <v>5193</v>
      </c>
      <c r="F789" s="30" t="s">
        <v>4227</v>
      </c>
      <c r="G789" s="11" t="s">
        <v>114</v>
      </c>
      <c r="H789" s="11" t="s">
        <v>3505</v>
      </c>
      <c r="I789" s="11" t="s">
        <v>22</v>
      </c>
      <c r="J789" s="23">
        <v>107997672</v>
      </c>
      <c r="K789" s="23">
        <v>46716505</v>
      </c>
      <c r="L789" s="23">
        <v>1289123</v>
      </c>
      <c r="M789" s="23">
        <f t="shared" si="12"/>
        <v>156003300</v>
      </c>
      <c r="N789" s="30"/>
      <c r="O789" s="11"/>
      <c r="P789" s="11" t="s">
        <v>48</v>
      </c>
    </row>
    <row r="790" spans="1:16" ht="18" customHeight="1" x14ac:dyDescent="0.15">
      <c r="A790" s="11">
        <v>785</v>
      </c>
      <c r="B790" s="11" t="s">
        <v>4170</v>
      </c>
      <c r="C790" s="11" t="s">
        <v>4223</v>
      </c>
      <c r="D790" s="11">
        <v>2</v>
      </c>
      <c r="E790" s="33" t="s">
        <v>5193</v>
      </c>
      <c r="F790" s="30" t="s">
        <v>4228</v>
      </c>
      <c r="G790" s="11" t="s">
        <v>114</v>
      </c>
      <c r="H790" s="11" t="s">
        <v>3505</v>
      </c>
      <c r="I790" s="11" t="s">
        <v>22</v>
      </c>
      <c r="J790" s="23">
        <v>350000000</v>
      </c>
      <c r="K790" s="23"/>
      <c r="L790" s="23"/>
      <c r="M790" s="23">
        <f t="shared" si="12"/>
        <v>350000000</v>
      </c>
      <c r="N790" s="30"/>
      <c r="O790" s="11"/>
      <c r="P790" s="11" t="s">
        <v>48</v>
      </c>
    </row>
    <row r="791" spans="1:16" ht="18" customHeight="1" x14ac:dyDescent="0.15">
      <c r="A791" s="11">
        <v>786</v>
      </c>
      <c r="B791" s="11" t="s">
        <v>4170</v>
      </c>
      <c r="C791" s="11" t="s">
        <v>4233</v>
      </c>
      <c r="D791" s="11">
        <v>2</v>
      </c>
      <c r="E791" s="33" t="s">
        <v>5193</v>
      </c>
      <c r="F791" s="30" t="s">
        <v>4235</v>
      </c>
      <c r="G791" s="11" t="s">
        <v>58</v>
      </c>
      <c r="H791" s="11" t="s">
        <v>3505</v>
      </c>
      <c r="I791" s="11" t="s">
        <v>15</v>
      </c>
      <c r="J791" s="23">
        <v>670000000</v>
      </c>
      <c r="K791" s="23">
        <v>80000000</v>
      </c>
      <c r="L791" s="23"/>
      <c r="M791" s="23">
        <f t="shared" si="12"/>
        <v>750000000</v>
      </c>
      <c r="N791" s="30"/>
      <c r="O791" s="11"/>
      <c r="P791" s="11"/>
    </row>
    <row r="792" spans="1:16" ht="18" customHeight="1" x14ac:dyDescent="0.15">
      <c r="A792" s="11">
        <v>787</v>
      </c>
      <c r="B792" s="11" t="s">
        <v>4170</v>
      </c>
      <c r="C792" s="11" t="s">
        <v>4233</v>
      </c>
      <c r="D792" s="11">
        <v>2</v>
      </c>
      <c r="E792" s="33" t="s">
        <v>5193</v>
      </c>
      <c r="F792" s="30" t="s">
        <v>4236</v>
      </c>
      <c r="G792" s="11" t="s">
        <v>73</v>
      </c>
      <c r="H792" s="11" t="s">
        <v>3505</v>
      </c>
      <c r="I792" s="11" t="s">
        <v>15</v>
      </c>
      <c r="J792" s="23">
        <v>80000000</v>
      </c>
      <c r="K792" s="23">
        <v>150000000</v>
      </c>
      <c r="L792" s="23"/>
      <c r="M792" s="23">
        <f t="shared" si="12"/>
        <v>230000000</v>
      </c>
      <c r="N792" s="30"/>
      <c r="O792" s="11"/>
      <c r="P792" s="11"/>
    </row>
    <row r="793" spans="1:16" ht="18" customHeight="1" x14ac:dyDescent="0.15">
      <c r="A793" s="11">
        <v>788</v>
      </c>
      <c r="B793" s="11" t="s">
        <v>4170</v>
      </c>
      <c r="C793" s="11" t="s">
        <v>4246</v>
      </c>
      <c r="D793" s="11">
        <v>2</v>
      </c>
      <c r="E793" s="33" t="s">
        <v>5193</v>
      </c>
      <c r="F793" s="30" t="s">
        <v>4247</v>
      </c>
      <c r="G793" s="11" t="s">
        <v>58</v>
      </c>
      <c r="H793" s="11" t="s">
        <v>3505</v>
      </c>
      <c r="I793" s="11" t="s">
        <v>22</v>
      </c>
      <c r="J793" s="23">
        <v>1600000000</v>
      </c>
      <c r="K793" s="23">
        <v>1046900000</v>
      </c>
      <c r="L793" s="23">
        <v>0</v>
      </c>
      <c r="M793" s="23">
        <f t="shared" si="12"/>
        <v>2646900000</v>
      </c>
      <c r="N793" s="30"/>
      <c r="O793" s="11" t="s">
        <v>88</v>
      </c>
      <c r="P793" s="11" t="s">
        <v>48</v>
      </c>
    </row>
    <row r="794" spans="1:16" ht="18" customHeight="1" x14ac:dyDescent="0.15">
      <c r="A794" s="11">
        <v>789</v>
      </c>
      <c r="B794" s="11" t="s">
        <v>4170</v>
      </c>
      <c r="C794" s="11" t="s">
        <v>4246</v>
      </c>
      <c r="D794" s="11">
        <v>2</v>
      </c>
      <c r="E794" s="33" t="s">
        <v>5193</v>
      </c>
      <c r="F794" s="30" t="s">
        <v>4248</v>
      </c>
      <c r="G794" s="11" t="s">
        <v>58</v>
      </c>
      <c r="H794" s="11" t="s">
        <v>3505</v>
      </c>
      <c r="I794" s="11" t="s">
        <v>22</v>
      </c>
      <c r="J794" s="23">
        <v>24249000</v>
      </c>
      <c r="K794" s="23">
        <v>17900000</v>
      </c>
      <c r="L794" s="23">
        <v>0</v>
      </c>
      <c r="M794" s="23">
        <f t="shared" si="12"/>
        <v>42149000</v>
      </c>
      <c r="N794" s="30"/>
      <c r="O794" s="11" t="s">
        <v>88</v>
      </c>
      <c r="P794" s="11"/>
    </row>
    <row r="795" spans="1:16" ht="18" customHeight="1" x14ac:dyDescent="0.15">
      <c r="A795" s="11">
        <v>790</v>
      </c>
      <c r="B795" s="11" t="s">
        <v>4170</v>
      </c>
      <c r="C795" s="11" t="s">
        <v>126</v>
      </c>
      <c r="D795" s="11">
        <v>2</v>
      </c>
      <c r="E795" s="33" t="s">
        <v>5193</v>
      </c>
      <c r="F795" s="30" t="s">
        <v>4259</v>
      </c>
      <c r="G795" s="11" t="s">
        <v>58</v>
      </c>
      <c r="H795" s="11" t="s">
        <v>3505</v>
      </c>
      <c r="I795" s="11" t="s">
        <v>22</v>
      </c>
      <c r="J795" s="23">
        <v>208867352</v>
      </c>
      <c r="K795" s="23">
        <v>900691000</v>
      </c>
      <c r="L795" s="23"/>
      <c r="M795" s="23">
        <f t="shared" si="12"/>
        <v>1109558352</v>
      </c>
      <c r="N795" s="30"/>
      <c r="O795" s="11"/>
      <c r="P795" s="11"/>
    </row>
    <row r="796" spans="1:16" ht="18" customHeight="1" x14ac:dyDescent="0.15">
      <c r="A796" s="11">
        <v>791</v>
      </c>
      <c r="B796" s="11" t="s">
        <v>4170</v>
      </c>
      <c r="C796" s="11" t="s">
        <v>126</v>
      </c>
      <c r="D796" s="11">
        <v>2</v>
      </c>
      <c r="E796" s="33" t="s">
        <v>5193</v>
      </c>
      <c r="F796" s="30" t="s">
        <v>4260</v>
      </c>
      <c r="G796" s="11" t="s">
        <v>58</v>
      </c>
      <c r="H796" s="11" t="s">
        <v>3505</v>
      </c>
      <c r="I796" s="11" t="s">
        <v>22</v>
      </c>
      <c r="J796" s="23">
        <v>19580218</v>
      </c>
      <c r="K796" s="23">
        <v>19980000</v>
      </c>
      <c r="L796" s="23"/>
      <c r="M796" s="23">
        <f t="shared" si="12"/>
        <v>39560218</v>
      </c>
      <c r="N796" s="30"/>
      <c r="O796" s="11"/>
      <c r="P796" s="11"/>
    </row>
    <row r="797" spans="1:16" ht="18" customHeight="1" x14ac:dyDescent="0.15">
      <c r="A797" s="11">
        <v>792</v>
      </c>
      <c r="B797" s="11" t="s">
        <v>4170</v>
      </c>
      <c r="C797" s="11" t="s">
        <v>67</v>
      </c>
      <c r="D797" s="11">
        <v>2</v>
      </c>
      <c r="E797" s="33" t="s">
        <v>5193</v>
      </c>
      <c r="F797" s="30" t="s">
        <v>4269</v>
      </c>
      <c r="G797" s="11" t="s">
        <v>58</v>
      </c>
      <c r="H797" s="11" t="s">
        <v>3505</v>
      </c>
      <c r="I797" s="11" t="s">
        <v>15</v>
      </c>
      <c r="J797" s="23">
        <v>2261829234</v>
      </c>
      <c r="K797" s="23">
        <v>1747370000</v>
      </c>
      <c r="L797" s="23">
        <v>0</v>
      </c>
      <c r="M797" s="23">
        <f t="shared" si="12"/>
        <v>4009199234</v>
      </c>
      <c r="N797" s="30"/>
      <c r="O797" s="11"/>
      <c r="P797" s="11"/>
    </row>
    <row r="798" spans="1:16" ht="18" customHeight="1" x14ac:dyDescent="0.15">
      <c r="A798" s="11">
        <v>793</v>
      </c>
      <c r="B798" s="11" t="s">
        <v>4365</v>
      </c>
      <c r="C798" s="11" t="s">
        <v>4366</v>
      </c>
      <c r="D798" s="11">
        <v>2</v>
      </c>
      <c r="E798" s="33" t="s">
        <v>5193</v>
      </c>
      <c r="F798" s="30" t="s">
        <v>4367</v>
      </c>
      <c r="G798" s="11" t="s">
        <v>73</v>
      </c>
      <c r="H798" s="11" t="s">
        <v>4368</v>
      </c>
      <c r="I798" s="11" t="s">
        <v>22</v>
      </c>
      <c r="J798" s="23">
        <v>107193000</v>
      </c>
      <c r="K798" s="23">
        <v>26313090</v>
      </c>
      <c r="L798" s="23"/>
      <c r="M798" s="23">
        <f t="shared" si="12"/>
        <v>133506090</v>
      </c>
      <c r="N798" s="30"/>
      <c r="O798" s="11"/>
      <c r="P798" s="11"/>
    </row>
    <row r="799" spans="1:16" ht="18" customHeight="1" x14ac:dyDescent="0.15">
      <c r="A799" s="11">
        <v>794</v>
      </c>
      <c r="B799" s="11" t="s">
        <v>4365</v>
      </c>
      <c r="C799" s="11" t="s">
        <v>4366</v>
      </c>
      <c r="D799" s="11">
        <v>2</v>
      </c>
      <c r="E799" s="33" t="s">
        <v>5193</v>
      </c>
      <c r="F799" s="30" t="s">
        <v>4369</v>
      </c>
      <c r="G799" s="11" t="s">
        <v>73</v>
      </c>
      <c r="H799" s="11" t="s">
        <v>4368</v>
      </c>
      <c r="I799" s="11" t="s">
        <v>22</v>
      </c>
      <c r="J799" s="23">
        <v>50000000</v>
      </c>
      <c r="K799" s="23">
        <v>5000000</v>
      </c>
      <c r="L799" s="23"/>
      <c r="M799" s="23">
        <f t="shared" si="12"/>
        <v>55000000</v>
      </c>
      <c r="N799" s="30"/>
      <c r="O799" s="11"/>
      <c r="P799" s="11"/>
    </row>
    <row r="800" spans="1:16" ht="18" customHeight="1" x14ac:dyDescent="0.15">
      <c r="A800" s="11">
        <v>795</v>
      </c>
      <c r="B800" s="11" t="s">
        <v>4365</v>
      </c>
      <c r="C800" s="11" t="s">
        <v>4375</v>
      </c>
      <c r="D800" s="11">
        <v>2</v>
      </c>
      <c r="E800" s="33" t="s">
        <v>5193</v>
      </c>
      <c r="F800" s="30" t="s">
        <v>4380</v>
      </c>
      <c r="G800" s="11" t="s">
        <v>58</v>
      </c>
      <c r="H800" s="11" t="s">
        <v>4368</v>
      </c>
      <c r="I800" s="11" t="s">
        <v>22</v>
      </c>
      <c r="J800" s="23">
        <v>148000000</v>
      </c>
      <c r="K800" s="23">
        <v>401000000</v>
      </c>
      <c r="L800" s="23">
        <v>50000000</v>
      </c>
      <c r="M800" s="23">
        <f t="shared" si="12"/>
        <v>599000000</v>
      </c>
      <c r="N800" s="30"/>
      <c r="O800" s="11"/>
      <c r="P800" s="11"/>
    </row>
    <row r="801" spans="1:16" ht="18" customHeight="1" x14ac:dyDescent="0.15">
      <c r="A801" s="11">
        <v>796</v>
      </c>
      <c r="B801" s="11" t="s">
        <v>4365</v>
      </c>
      <c r="C801" s="11" t="s">
        <v>4375</v>
      </c>
      <c r="D801" s="11">
        <v>2</v>
      </c>
      <c r="E801" s="33" t="s">
        <v>5193</v>
      </c>
      <c r="F801" s="30" t="s">
        <v>4381</v>
      </c>
      <c r="G801" s="11" t="s">
        <v>58</v>
      </c>
      <c r="H801" s="11" t="s">
        <v>4368</v>
      </c>
      <c r="I801" s="11" t="s">
        <v>22</v>
      </c>
      <c r="J801" s="23">
        <v>160000000</v>
      </c>
      <c r="K801" s="23">
        <v>650860100</v>
      </c>
      <c r="L801" s="23">
        <v>60000000</v>
      </c>
      <c r="M801" s="23">
        <f t="shared" si="12"/>
        <v>870860100</v>
      </c>
      <c r="N801" s="30"/>
      <c r="O801" s="11"/>
      <c r="P801" s="11"/>
    </row>
    <row r="802" spans="1:16" ht="18" customHeight="1" x14ac:dyDescent="0.15">
      <c r="A802" s="11">
        <v>797</v>
      </c>
      <c r="B802" s="11" t="s">
        <v>4365</v>
      </c>
      <c r="C802" s="11" t="s">
        <v>700</v>
      </c>
      <c r="D802" s="11">
        <v>2</v>
      </c>
      <c r="E802" s="33" t="s">
        <v>5193</v>
      </c>
      <c r="F802" s="30" t="s">
        <v>4401</v>
      </c>
      <c r="G802" s="11" t="s">
        <v>114</v>
      </c>
      <c r="H802" s="11" t="s">
        <v>4368</v>
      </c>
      <c r="I802" s="11" t="s">
        <v>22</v>
      </c>
      <c r="J802" s="23">
        <v>200000000</v>
      </c>
      <c r="K802" s="23">
        <v>90000000</v>
      </c>
      <c r="L802" s="23"/>
      <c r="M802" s="23">
        <f t="shared" si="12"/>
        <v>290000000</v>
      </c>
      <c r="N802" s="30"/>
      <c r="O802" s="11"/>
      <c r="P802" s="11"/>
    </row>
    <row r="803" spans="1:16" ht="18" customHeight="1" x14ac:dyDescent="0.15">
      <c r="A803" s="11">
        <v>798</v>
      </c>
      <c r="B803" s="11" t="s">
        <v>4365</v>
      </c>
      <c r="C803" s="11" t="s">
        <v>700</v>
      </c>
      <c r="D803" s="11">
        <v>2</v>
      </c>
      <c r="E803" s="33" t="s">
        <v>5193</v>
      </c>
      <c r="F803" s="30" t="s">
        <v>4403</v>
      </c>
      <c r="G803" s="11" t="s">
        <v>114</v>
      </c>
      <c r="H803" s="11" t="s">
        <v>4368</v>
      </c>
      <c r="I803" s="11" t="s">
        <v>22</v>
      </c>
      <c r="J803" s="23">
        <v>500000000</v>
      </c>
      <c r="K803" s="23">
        <v>700000000</v>
      </c>
      <c r="L803" s="23"/>
      <c r="M803" s="23">
        <f t="shared" si="12"/>
        <v>1200000000</v>
      </c>
      <c r="N803" s="30"/>
      <c r="O803" s="11"/>
      <c r="P803" s="11"/>
    </row>
    <row r="804" spans="1:16" ht="18" customHeight="1" x14ac:dyDescent="0.15">
      <c r="A804" s="11">
        <v>799</v>
      </c>
      <c r="B804" s="11" t="s">
        <v>4365</v>
      </c>
      <c r="C804" s="11" t="s">
        <v>700</v>
      </c>
      <c r="D804" s="11">
        <v>2</v>
      </c>
      <c r="E804" s="33" t="s">
        <v>5193</v>
      </c>
      <c r="F804" s="30" t="s">
        <v>4404</v>
      </c>
      <c r="G804" s="11" t="s">
        <v>114</v>
      </c>
      <c r="H804" s="11" t="s">
        <v>4368</v>
      </c>
      <c r="I804" s="11" t="s">
        <v>22</v>
      </c>
      <c r="J804" s="23">
        <v>300000000</v>
      </c>
      <c r="K804" s="23">
        <v>500000000</v>
      </c>
      <c r="L804" s="23"/>
      <c r="M804" s="23">
        <f t="shared" si="12"/>
        <v>800000000</v>
      </c>
      <c r="N804" s="30"/>
      <c r="O804" s="11"/>
      <c r="P804" s="11"/>
    </row>
    <row r="805" spans="1:16" ht="18" customHeight="1" x14ac:dyDescent="0.15">
      <c r="A805" s="11">
        <v>800</v>
      </c>
      <c r="B805" s="11" t="s">
        <v>4365</v>
      </c>
      <c r="C805" s="11" t="s">
        <v>167</v>
      </c>
      <c r="D805" s="11">
        <v>2</v>
      </c>
      <c r="E805" s="33" t="s">
        <v>5193</v>
      </c>
      <c r="F805" s="30" t="s">
        <v>4407</v>
      </c>
      <c r="G805" s="11" t="s">
        <v>114</v>
      </c>
      <c r="H805" s="11" t="s">
        <v>4368</v>
      </c>
      <c r="I805" s="11" t="s">
        <v>22</v>
      </c>
      <c r="J805" s="23">
        <v>290000000</v>
      </c>
      <c r="K805" s="23">
        <v>0</v>
      </c>
      <c r="L805" s="23">
        <v>0</v>
      </c>
      <c r="M805" s="23">
        <f t="shared" si="12"/>
        <v>290000000</v>
      </c>
      <c r="N805" s="30"/>
      <c r="O805" s="11"/>
      <c r="P805" s="11"/>
    </row>
    <row r="806" spans="1:16" ht="18" customHeight="1" x14ac:dyDescent="0.15">
      <c r="A806" s="11">
        <v>801</v>
      </c>
      <c r="B806" s="11" t="s">
        <v>4365</v>
      </c>
      <c r="C806" s="11" t="s">
        <v>167</v>
      </c>
      <c r="D806" s="11">
        <v>2</v>
      </c>
      <c r="E806" s="33" t="s">
        <v>5193</v>
      </c>
      <c r="F806" s="30" t="s">
        <v>4408</v>
      </c>
      <c r="G806" s="11" t="s">
        <v>114</v>
      </c>
      <c r="H806" s="11" t="s">
        <v>4368</v>
      </c>
      <c r="I806" s="11" t="s">
        <v>22</v>
      </c>
      <c r="J806" s="23">
        <v>210000000</v>
      </c>
      <c r="K806" s="23">
        <v>0</v>
      </c>
      <c r="L806" s="23">
        <v>0</v>
      </c>
      <c r="M806" s="23">
        <f t="shared" si="12"/>
        <v>210000000</v>
      </c>
      <c r="N806" s="30"/>
      <c r="O806" s="11"/>
      <c r="P806" s="11"/>
    </row>
    <row r="807" spans="1:16" ht="18" customHeight="1" x14ac:dyDescent="0.15">
      <c r="A807" s="11">
        <v>802</v>
      </c>
      <c r="B807" s="11" t="s">
        <v>4365</v>
      </c>
      <c r="C807" s="11" t="s">
        <v>167</v>
      </c>
      <c r="D807" s="11">
        <v>2</v>
      </c>
      <c r="E807" s="33" t="s">
        <v>5193</v>
      </c>
      <c r="F807" s="30" t="s">
        <v>4410</v>
      </c>
      <c r="G807" s="11" t="s">
        <v>114</v>
      </c>
      <c r="H807" s="11" t="s">
        <v>4368</v>
      </c>
      <c r="I807" s="11" t="s">
        <v>22</v>
      </c>
      <c r="J807" s="23">
        <v>260000000</v>
      </c>
      <c r="K807" s="23"/>
      <c r="L807" s="23"/>
      <c r="M807" s="23">
        <f t="shared" si="12"/>
        <v>260000000</v>
      </c>
      <c r="N807" s="30"/>
      <c r="O807" s="11"/>
      <c r="P807" s="11"/>
    </row>
    <row r="808" spans="1:16" ht="18" customHeight="1" x14ac:dyDescent="0.15">
      <c r="A808" s="11">
        <v>803</v>
      </c>
      <c r="B808" s="11" t="s">
        <v>4365</v>
      </c>
      <c r="C808" s="11" t="s">
        <v>4411</v>
      </c>
      <c r="D808" s="11">
        <v>2</v>
      </c>
      <c r="E808" s="33" t="s">
        <v>5193</v>
      </c>
      <c r="F808" s="30" t="s">
        <v>4412</v>
      </c>
      <c r="G808" s="11" t="s">
        <v>114</v>
      </c>
      <c r="H808" s="11" t="s">
        <v>4368</v>
      </c>
      <c r="I808" s="11" t="s">
        <v>22</v>
      </c>
      <c r="J808" s="23">
        <v>218465000</v>
      </c>
      <c r="K808" s="23">
        <v>180922000</v>
      </c>
      <c r="L808" s="23">
        <v>109291000</v>
      </c>
      <c r="M808" s="23">
        <f t="shared" si="12"/>
        <v>508678000</v>
      </c>
      <c r="N808" s="30"/>
      <c r="O808" s="11"/>
      <c r="P808" s="11"/>
    </row>
    <row r="809" spans="1:16" ht="18" customHeight="1" x14ac:dyDescent="0.15">
      <c r="A809" s="11">
        <v>804</v>
      </c>
      <c r="B809" s="11" t="s">
        <v>4365</v>
      </c>
      <c r="C809" s="11" t="s">
        <v>4411</v>
      </c>
      <c r="D809" s="11">
        <v>2</v>
      </c>
      <c r="E809" s="33" t="s">
        <v>5193</v>
      </c>
      <c r="F809" s="30" t="s">
        <v>4413</v>
      </c>
      <c r="G809" s="11" t="s">
        <v>114</v>
      </c>
      <c r="H809" s="11" t="s">
        <v>4368</v>
      </c>
      <c r="I809" s="11" t="s">
        <v>22</v>
      </c>
      <c r="J809" s="23">
        <v>428195000</v>
      </c>
      <c r="K809" s="23">
        <v>404917000</v>
      </c>
      <c r="L809" s="23">
        <v>260313000</v>
      </c>
      <c r="M809" s="23">
        <f t="shared" si="12"/>
        <v>1093425000</v>
      </c>
      <c r="N809" s="30"/>
      <c r="O809" s="11"/>
      <c r="P809" s="11" t="s">
        <v>48</v>
      </c>
    </row>
    <row r="810" spans="1:16" ht="18" customHeight="1" x14ac:dyDescent="0.15">
      <c r="A810" s="11">
        <v>805</v>
      </c>
      <c r="B810" s="11" t="s">
        <v>4365</v>
      </c>
      <c r="C810" s="11" t="s">
        <v>4415</v>
      </c>
      <c r="D810" s="11">
        <v>2</v>
      </c>
      <c r="E810" s="33" t="s">
        <v>5193</v>
      </c>
      <c r="F810" s="30" t="s">
        <v>4416</v>
      </c>
      <c r="G810" s="11" t="s">
        <v>58</v>
      </c>
      <c r="H810" s="11" t="s">
        <v>4368</v>
      </c>
      <c r="I810" s="11" t="s">
        <v>22</v>
      </c>
      <c r="J810" s="23">
        <v>1215447000</v>
      </c>
      <c r="K810" s="23">
        <v>1117453687</v>
      </c>
      <c r="L810" s="23">
        <v>0</v>
      </c>
      <c r="M810" s="23">
        <f t="shared" si="12"/>
        <v>2332900687</v>
      </c>
      <c r="N810" s="30"/>
      <c r="O810" s="11"/>
      <c r="P810" s="11" t="s">
        <v>48</v>
      </c>
    </row>
    <row r="811" spans="1:16" ht="18" customHeight="1" x14ac:dyDescent="0.15">
      <c r="A811" s="11">
        <v>806</v>
      </c>
      <c r="B811" s="11" t="s">
        <v>4365</v>
      </c>
      <c r="C811" s="11" t="s">
        <v>4415</v>
      </c>
      <c r="D811" s="11">
        <v>2</v>
      </c>
      <c r="E811" s="33" t="s">
        <v>5193</v>
      </c>
      <c r="F811" s="30" t="s">
        <v>4417</v>
      </c>
      <c r="G811" s="11" t="s">
        <v>58</v>
      </c>
      <c r="H811" s="11" t="s">
        <v>4368</v>
      </c>
      <c r="I811" s="11" t="s">
        <v>16</v>
      </c>
      <c r="J811" s="23">
        <v>100000000</v>
      </c>
      <c r="K811" s="23">
        <v>0</v>
      </c>
      <c r="L811" s="23">
        <v>0</v>
      </c>
      <c r="M811" s="23">
        <f t="shared" si="12"/>
        <v>100000000</v>
      </c>
      <c r="N811" s="30" t="s">
        <v>143</v>
      </c>
      <c r="O811" s="11"/>
      <c r="P811" s="11"/>
    </row>
    <row r="812" spans="1:16" ht="18" customHeight="1" x14ac:dyDescent="0.15">
      <c r="A812" s="11">
        <v>807</v>
      </c>
      <c r="B812" s="11" t="s">
        <v>4365</v>
      </c>
      <c r="C812" s="11" t="s">
        <v>4415</v>
      </c>
      <c r="D812" s="11">
        <v>2</v>
      </c>
      <c r="E812" s="33" t="s">
        <v>5193</v>
      </c>
      <c r="F812" s="30" t="s">
        <v>4418</v>
      </c>
      <c r="G812" s="11" t="s">
        <v>58</v>
      </c>
      <c r="H812" s="11" t="s">
        <v>4368</v>
      </c>
      <c r="I812" s="11" t="s">
        <v>22</v>
      </c>
      <c r="J812" s="23">
        <v>435000000</v>
      </c>
      <c r="K812" s="23">
        <v>15000000</v>
      </c>
      <c r="L812" s="23">
        <v>0</v>
      </c>
      <c r="M812" s="23">
        <f t="shared" si="12"/>
        <v>450000000</v>
      </c>
      <c r="N812" s="30"/>
      <c r="O812" s="11"/>
      <c r="P812" s="11"/>
    </row>
    <row r="813" spans="1:16" ht="18" customHeight="1" x14ac:dyDescent="0.15">
      <c r="A813" s="11">
        <v>808</v>
      </c>
      <c r="B813" s="21" t="s">
        <v>4457</v>
      </c>
      <c r="C813" s="21" t="s">
        <v>1590</v>
      </c>
      <c r="D813" s="21">
        <v>2</v>
      </c>
      <c r="E813" s="33" t="s">
        <v>5193</v>
      </c>
      <c r="F813" s="40" t="s">
        <v>4483</v>
      </c>
      <c r="G813" s="21" t="s">
        <v>1580</v>
      </c>
      <c r="H813" s="21" t="s">
        <v>4484</v>
      </c>
      <c r="I813" s="21" t="s">
        <v>9</v>
      </c>
      <c r="J813" s="60">
        <v>1177380000</v>
      </c>
      <c r="K813" s="60">
        <v>176792800</v>
      </c>
      <c r="L813" s="60"/>
      <c r="M813" s="23">
        <f t="shared" si="12"/>
        <v>1354172800</v>
      </c>
      <c r="N813" s="40"/>
      <c r="O813" s="21"/>
      <c r="P813" s="21" t="s">
        <v>12</v>
      </c>
    </row>
    <row r="814" spans="1:16" ht="18" customHeight="1" x14ac:dyDescent="0.15">
      <c r="A814" s="11">
        <v>809</v>
      </c>
      <c r="B814" s="21" t="s">
        <v>4457</v>
      </c>
      <c r="C814" s="21" t="s">
        <v>1619</v>
      </c>
      <c r="D814" s="21">
        <v>2</v>
      </c>
      <c r="E814" s="33" t="s">
        <v>5193</v>
      </c>
      <c r="F814" s="40" t="s">
        <v>4499</v>
      </c>
      <c r="G814" s="21" t="s">
        <v>1621</v>
      </c>
      <c r="H814" s="21" t="s">
        <v>3073</v>
      </c>
      <c r="I814" s="21" t="s">
        <v>8</v>
      </c>
      <c r="J814" s="60">
        <v>5900000000</v>
      </c>
      <c r="K814" s="60">
        <v>760000000</v>
      </c>
      <c r="L814" s="60"/>
      <c r="M814" s="23">
        <f t="shared" si="12"/>
        <v>6660000000</v>
      </c>
      <c r="N814" s="61"/>
      <c r="O814" s="21" t="s">
        <v>10</v>
      </c>
      <c r="P814" s="21"/>
    </row>
    <row r="815" spans="1:16" ht="18" customHeight="1" x14ac:dyDescent="0.15">
      <c r="A815" s="11">
        <v>810</v>
      </c>
      <c r="B815" s="21" t="s">
        <v>4457</v>
      </c>
      <c r="C815" s="21" t="s">
        <v>1619</v>
      </c>
      <c r="D815" s="21">
        <v>2</v>
      </c>
      <c r="E815" s="33" t="s">
        <v>5193</v>
      </c>
      <c r="F815" s="63" t="s">
        <v>4500</v>
      </c>
      <c r="G815" s="21" t="s">
        <v>1621</v>
      </c>
      <c r="H815" s="21" t="s">
        <v>3073</v>
      </c>
      <c r="I815" s="21" t="s">
        <v>15</v>
      </c>
      <c r="J815" s="60">
        <v>7176000000</v>
      </c>
      <c r="K815" s="60">
        <v>824000000</v>
      </c>
      <c r="L815" s="60"/>
      <c r="M815" s="23">
        <f t="shared" si="12"/>
        <v>8000000000</v>
      </c>
      <c r="N815" s="15"/>
      <c r="O815" s="21" t="s">
        <v>10</v>
      </c>
      <c r="P815" s="21" t="s">
        <v>12</v>
      </c>
    </row>
    <row r="816" spans="1:16" ht="18" customHeight="1" x14ac:dyDescent="0.15">
      <c r="A816" s="11">
        <v>811</v>
      </c>
      <c r="B816" s="21" t="s">
        <v>4457</v>
      </c>
      <c r="C816" s="21" t="s">
        <v>4520</v>
      </c>
      <c r="D816" s="21">
        <v>2</v>
      </c>
      <c r="E816" s="33" t="s">
        <v>5193</v>
      </c>
      <c r="F816" s="40" t="s">
        <v>4539</v>
      </c>
      <c r="G816" s="21" t="s">
        <v>1580</v>
      </c>
      <c r="H816" s="21" t="s">
        <v>4481</v>
      </c>
      <c r="I816" s="21" t="s">
        <v>8</v>
      </c>
      <c r="J816" s="60">
        <v>697916870</v>
      </c>
      <c r="K816" s="60">
        <v>4332173000</v>
      </c>
      <c r="L816" s="60">
        <v>100077000</v>
      </c>
      <c r="M816" s="23">
        <f t="shared" si="12"/>
        <v>5130166870</v>
      </c>
      <c r="N816" s="21"/>
      <c r="O816" s="21" t="s">
        <v>14</v>
      </c>
      <c r="P816" s="21"/>
    </row>
    <row r="817" spans="1:16" ht="18" customHeight="1" x14ac:dyDescent="0.15">
      <c r="A817" s="11">
        <v>812</v>
      </c>
      <c r="B817" s="21" t="s">
        <v>4457</v>
      </c>
      <c r="C817" s="21" t="s">
        <v>4520</v>
      </c>
      <c r="D817" s="21">
        <v>2</v>
      </c>
      <c r="E817" s="33" t="s">
        <v>5193</v>
      </c>
      <c r="F817" s="40" t="s">
        <v>4540</v>
      </c>
      <c r="G817" s="21" t="s">
        <v>1580</v>
      </c>
      <c r="H817" s="21" t="s">
        <v>4481</v>
      </c>
      <c r="I817" s="21" t="s">
        <v>8</v>
      </c>
      <c r="J817" s="60">
        <v>146590271</v>
      </c>
      <c r="K817" s="60">
        <v>1020000000</v>
      </c>
      <c r="L817" s="60">
        <v>39303654</v>
      </c>
      <c r="M817" s="23">
        <f t="shared" si="12"/>
        <v>1205893925</v>
      </c>
      <c r="N817" s="66"/>
      <c r="O817" s="21" t="s">
        <v>14</v>
      </c>
      <c r="P817" s="21"/>
    </row>
    <row r="818" spans="1:16" ht="18" customHeight="1" x14ac:dyDescent="0.15">
      <c r="A818" s="11">
        <v>813</v>
      </c>
      <c r="B818" s="21" t="s">
        <v>4457</v>
      </c>
      <c r="C818" s="21" t="s">
        <v>4520</v>
      </c>
      <c r="D818" s="21">
        <v>2</v>
      </c>
      <c r="E818" s="33" t="s">
        <v>5193</v>
      </c>
      <c r="F818" s="40" t="s">
        <v>4541</v>
      </c>
      <c r="G818" s="21" t="s">
        <v>1580</v>
      </c>
      <c r="H818" s="21" t="s">
        <v>4481</v>
      </c>
      <c r="I818" s="21" t="s">
        <v>8</v>
      </c>
      <c r="J818" s="60">
        <v>287397692</v>
      </c>
      <c r="K818" s="60">
        <v>83522055</v>
      </c>
      <c r="L818" s="60">
        <v>0</v>
      </c>
      <c r="M818" s="23">
        <f t="shared" si="12"/>
        <v>370919747</v>
      </c>
      <c r="N818" s="21"/>
      <c r="O818" s="21" t="s">
        <v>14</v>
      </c>
      <c r="P818" s="21"/>
    </row>
    <row r="819" spans="1:16" ht="18" customHeight="1" x14ac:dyDescent="0.15">
      <c r="A819" s="11">
        <v>814</v>
      </c>
      <c r="B819" s="21" t="s">
        <v>4457</v>
      </c>
      <c r="C819" s="21" t="s">
        <v>4520</v>
      </c>
      <c r="D819" s="21">
        <v>2</v>
      </c>
      <c r="E819" s="33" t="s">
        <v>5193</v>
      </c>
      <c r="F819" s="40" t="s">
        <v>4549</v>
      </c>
      <c r="G819" s="21" t="s">
        <v>1580</v>
      </c>
      <c r="H819" s="21" t="s">
        <v>4550</v>
      </c>
      <c r="I819" s="21" t="s">
        <v>8</v>
      </c>
      <c r="J819" s="60">
        <v>700000000</v>
      </c>
      <c r="K819" s="60">
        <v>200000000</v>
      </c>
      <c r="L819" s="60">
        <v>0</v>
      </c>
      <c r="M819" s="23">
        <f t="shared" si="12"/>
        <v>900000000</v>
      </c>
      <c r="N819" s="21"/>
      <c r="O819" s="21" t="s">
        <v>10</v>
      </c>
      <c r="P819" s="21" t="s">
        <v>12</v>
      </c>
    </row>
    <row r="820" spans="1:16" ht="18" customHeight="1" x14ac:dyDescent="0.15">
      <c r="A820" s="11">
        <v>815</v>
      </c>
      <c r="B820" s="21" t="s">
        <v>4457</v>
      </c>
      <c r="C820" s="21" t="s">
        <v>4520</v>
      </c>
      <c r="D820" s="21">
        <v>2</v>
      </c>
      <c r="E820" s="33" t="s">
        <v>5193</v>
      </c>
      <c r="F820" s="40" t="s">
        <v>4556</v>
      </c>
      <c r="G820" s="21" t="s">
        <v>1585</v>
      </c>
      <c r="H820" s="21" t="s">
        <v>2163</v>
      </c>
      <c r="I820" s="21" t="s">
        <v>22</v>
      </c>
      <c r="J820" s="60">
        <v>1650000000</v>
      </c>
      <c r="K820" s="60">
        <v>70000000</v>
      </c>
      <c r="L820" s="60">
        <v>0</v>
      </c>
      <c r="M820" s="23">
        <f t="shared" si="12"/>
        <v>1720000000</v>
      </c>
      <c r="N820" s="21"/>
      <c r="O820" s="21" t="s">
        <v>44</v>
      </c>
      <c r="P820" s="21" t="s">
        <v>48</v>
      </c>
    </row>
    <row r="821" spans="1:16" ht="18" customHeight="1" x14ac:dyDescent="0.15">
      <c r="A821" s="11">
        <v>816</v>
      </c>
      <c r="B821" s="21" t="s">
        <v>4457</v>
      </c>
      <c r="C821" s="21" t="s">
        <v>4520</v>
      </c>
      <c r="D821" s="21">
        <v>2</v>
      </c>
      <c r="E821" s="33" t="s">
        <v>5193</v>
      </c>
      <c r="F821" s="40" t="s">
        <v>4557</v>
      </c>
      <c r="G821" s="21" t="s">
        <v>1585</v>
      </c>
      <c r="H821" s="21" t="s">
        <v>2163</v>
      </c>
      <c r="I821" s="21" t="s">
        <v>22</v>
      </c>
      <c r="J821" s="60">
        <v>1650000000</v>
      </c>
      <c r="K821" s="60">
        <v>70000000</v>
      </c>
      <c r="L821" s="60">
        <v>0</v>
      </c>
      <c r="M821" s="23">
        <f t="shared" si="12"/>
        <v>1720000000</v>
      </c>
      <c r="N821" s="21"/>
      <c r="O821" s="21" t="s">
        <v>44</v>
      </c>
      <c r="P821" s="21" t="s">
        <v>48</v>
      </c>
    </row>
    <row r="822" spans="1:16" ht="18" customHeight="1" x14ac:dyDescent="0.15">
      <c r="A822" s="11">
        <v>817</v>
      </c>
      <c r="B822" s="21" t="s">
        <v>4457</v>
      </c>
      <c r="C822" s="21" t="s">
        <v>4566</v>
      </c>
      <c r="D822" s="21">
        <v>2</v>
      </c>
      <c r="E822" s="33" t="s">
        <v>5193</v>
      </c>
      <c r="F822" s="40" t="s">
        <v>4567</v>
      </c>
      <c r="G822" s="21" t="s">
        <v>1580</v>
      </c>
      <c r="H822" s="21" t="s">
        <v>4543</v>
      </c>
      <c r="I822" s="21" t="s">
        <v>22</v>
      </c>
      <c r="J822" s="60">
        <v>43000000</v>
      </c>
      <c r="K822" s="60"/>
      <c r="L822" s="60">
        <v>0</v>
      </c>
      <c r="M822" s="23">
        <f t="shared" si="12"/>
        <v>43000000</v>
      </c>
      <c r="N822" s="40"/>
      <c r="O822" s="21" t="s">
        <v>14</v>
      </c>
      <c r="P822" s="21"/>
    </row>
    <row r="823" spans="1:16" ht="18" customHeight="1" x14ac:dyDescent="0.15">
      <c r="A823" s="11">
        <v>818</v>
      </c>
      <c r="B823" s="67" t="s">
        <v>4457</v>
      </c>
      <c r="C823" s="21" t="s">
        <v>4576</v>
      </c>
      <c r="D823" s="67">
        <v>2</v>
      </c>
      <c r="E823" s="33" t="s">
        <v>5193</v>
      </c>
      <c r="F823" s="68" t="s">
        <v>4583</v>
      </c>
      <c r="G823" s="67" t="s">
        <v>1585</v>
      </c>
      <c r="H823" s="67" t="s">
        <v>4463</v>
      </c>
      <c r="I823" s="67" t="s">
        <v>8</v>
      </c>
      <c r="J823" s="69">
        <v>180000000</v>
      </c>
      <c r="K823" s="69">
        <v>30000000</v>
      </c>
      <c r="L823" s="71">
        <v>0</v>
      </c>
      <c r="M823" s="23">
        <f t="shared" si="12"/>
        <v>210000000</v>
      </c>
      <c r="N823" s="55"/>
      <c r="O823" s="21"/>
      <c r="P823" s="21" t="s">
        <v>12</v>
      </c>
    </row>
    <row r="824" spans="1:16" ht="18" customHeight="1" x14ac:dyDescent="0.15">
      <c r="A824" s="11">
        <v>819</v>
      </c>
      <c r="B824" s="67" t="s">
        <v>4457</v>
      </c>
      <c r="C824" s="21" t="s">
        <v>4576</v>
      </c>
      <c r="D824" s="67">
        <v>2</v>
      </c>
      <c r="E824" s="33" t="s">
        <v>5193</v>
      </c>
      <c r="F824" s="68" t="s">
        <v>4599</v>
      </c>
      <c r="G824" s="67" t="s">
        <v>11</v>
      </c>
      <c r="H824" s="67" t="s">
        <v>4463</v>
      </c>
      <c r="I824" s="67" t="s">
        <v>9</v>
      </c>
      <c r="J824" s="69">
        <v>165500000</v>
      </c>
      <c r="K824" s="69">
        <v>422621000</v>
      </c>
      <c r="L824" s="70"/>
      <c r="M824" s="23">
        <f t="shared" si="12"/>
        <v>588121000</v>
      </c>
      <c r="N824" s="55"/>
      <c r="O824" s="67"/>
      <c r="P824" s="67"/>
    </row>
    <row r="825" spans="1:16" ht="18" customHeight="1" x14ac:dyDescent="0.15">
      <c r="A825" s="11">
        <v>820</v>
      </c>
      <c r="B825" s="11" t="s">
        <v>4457</v>
      </c>
      <c r="C825" s="11" t="s">
        <v>4623</v>
      </c>
      <c r="D825" s="11">
        <v>2</v>
      </c>
      <c r="E825" s="33" t="s">
        <v>5193</v>
      </c>
      <c r="F825" s="30" t="s">
        <v>4649</v>
      </c>
      <c r="G825" s="11" t="s">
        <v>1635</v>
      </c>
      <c r="H825" s="11" t="s">
        <v>4481</v>
      </c>
      <c r="I825" s="11" t="s">
        <v>22</v>
      </c>
      <c r="J825" s="51">
        <v>6868526615</v>
      </c>
      <c r="K825" s="51">
        <v>3149393394</v>
      </c>
      <c r="L825" s="51">
        <v>0</v>
      </c>
      <c r="M825" s="23">
        <f t="shared" si="12"/>
        <v>10017920009</v>
      </c>
      <c r="N825" s="30"/>
      <c r="O825" s="11" t="s">
        <v>10</v>
      </c>
      <c r="P825" s="11"/>
    </row>
    <row r="826" spans="1:16" ht="18" customHeight="1" x14ac:dyDescent="0.15">
      <c r="A826" s="11">
        <v>821</v>
      </c>
      <c r="B826" s="11" t="s">
        <v>4457</v>
      </c>
      <c r="C826" s="11" t="s">
        <v>4623</v>
      </c>
      <c r="D826" s="11">
        <v>2</v>
      </c>
      <c r="E826" s="33" t="s">
        <v>5193</v>
      </c>
      <c r="F826" s="40" t="s">
        <v>4662</v>
      </c>
      <c r="G826" s="11" t="s">
        <v>1580</v>
      </c>
      <c r="H826" s="11" t="s">
        <v>4481</v>
      </c>
      <c r="I826" s="11" t="s">
        <v>8</v>
      </c>
      <c r="J826" s="60">
        <v>87858354</v>
      </c>
      <c r="K826" s="60">
        <v>45576016</v>
      </c>
      <c r="L826" s="51">
        <v>0</v>
      </c>
      <c r="M826" s="23">
        <f t="shared" si="12"/>
        <v>133434370</v>
      </c>
      <c r="N826" s="12"/>
      <c r="O826" s="11" t="s">
        <v>14</v>
      </c>
      <c r="P826" s="11"/>
    </row>
    <row r="827" spans="1:16" ht="18" customHeight="1" x14ac:dyDescent="0.15">
      <c r="A827" s="11">
        <v>822</v>
      </c>
      <c r="B827" s="11" t="s">
        <v>4457</v>
      </c>
      <c r="C827" s="11" t="s">
        <v>4623</v>
      </c>
      <c r="D827" s="11">
        <v>2</v>
      </c>
      <c r="E827" s="33" t="s">
        <v>5193</v>
      </c>
      <c r="F827" s="40" t="s">
        <v>4663</v>
      </c>
      <c r="G827" s="11" t="s">
        <v>1580</v>
      </c>
      <c r="H827" s="11" t="s">
        <v>4481</v>
      </c>
      <c r="I827" s="11" t="s">
        <v>8</v>
      </c>
      <c r="J827" s="92">
        <v>62437000</v>
      </c>
      <c r="K827" s="60">
        <v>37950400</v>
      </c>
      <c r="L827" s="51">
        <v>0</v>
      </c>
      <c r="M827" s="23">
        <f t="shared" si="12"/>
        <v>100387400</v>
      </c>
      <c r="N827" s="12"/>
      <c r="O827" s="11" t="s">
        <v>14</v>
      </c>
      <c r="P827" s="11"/>
    </row>
    <row r="828" spans="1:16" ht="18" customHeight="1" x14ac:dyDescent="0.15">
      <c r="A828" s="11">
        <v>823</v>
      </c>
      <c r="B828" s="21" t="s">
        <v>4575</v>
      </c>
      <c r="C828" s="21" t="s">
        <v>4576</v>
      </c>
      <c r="D828" s="21">
        <v>2</v>
      </c>
      <c r="E828" s="33" t="s">
        <v>5193</v>
      </c>
      <c r="F828" s="40" t="s">
        <v>4577</v>
      </c>
      <c r="G828" s="21" t="s">
        <v>1580</v>
      </c>
      <c r="H828" s="21" t="s">
        <v>4463</v>
      </c>
      <c r="I828" s="21" t="s">
        <v>22</v>
      </c>
      <c r="J828" s="60">
        <v>29800000000</v>
      </c>
      <c r="K828" s="60">
        <v>14300000000</v>
      </c>
      <c r="L828" s="60">
        <v>14400000000</v>
      </c>
      <c r="M828" s="23">
        <f t="shared" si="12"/>
        <v>58500000000</v>
      </c>
      <c r="N828" s="40"/>
      <c r="O828" s="21"/>
      <c r="P828" s="21" t="s">
        <v>12</v>
      </c>
    </row>
    <row r="829" spans="1:16" ht="18" customHeight="1" x14ac:dyDescent="0.15">
      <c r="A829" s="11">
        <v>824</v>
      </c>
      <c r="B829" s="11" t="s">
        <v>4824</v>
      </c>
      <c r="C829" s="11" t="s">
        <v>122</v>
      </c>
      <c r="D829" s="11">
        <v>2</v>
      </c>
      <c r="E829" s="33" t="s">
        <v>5193</v>
      </c>
      <c r="F829" s="30" t="s">
        <v>4862</v>
      </c>
      <c r="G829" s="11" t="s">
        <v>73</v>
      </c>
      <c r="H829" s="11" t="s">
        <v>3509</v>
      </c>
      <c r="I829" s="11" t="s">
        <v>22</v>
      </c>
      <c r="J829" s="23">
        <v>144000000</v>
      </c>
      <c r="K829" s="23">
        <v>31000000</v>
      </c>
      <c r="L829" s="23">
        <v>8500000</v>
      </c>
      <c r="M829" s="23">
        <f t="shared" si="12"/>
        <v>183500000</v>
      </c>
      <c r="N829" s="30"/>
      <c r="O829" s="11"/>
      <c r="P829" s="11"/>
    </row>
    <row r="830" spans="1:16" ht="18" customHeight="1" x14ac:dyDescent="0.15">
      <c r="A830" s="11">
        <v>825</v>
      </c>
      <c r="B830" s="11" t="s">
        <v>4824</v>
      </c>
      <c r="C830" s="11" t="s">
        <v>4863</v>
      </c>
      <c r="D830" s="11">
        <v>2</v>
      </c>
      <c r="E830" s="33" t="s">
        <v>5193</v>
      </c>
      <c r="F830" s="30" t="s">
        <v>4864</v>
      </c>
      <c r="G830" s="11" t="s">
        <v>58</v>
      </c>
      <c r="H830" s="11" t="s">
        <v>3509</v>
      </c>
      <c r="I830" s="11" t="s">
        <v>16</v>
      </c>
      <c r="J830" s="23">
        <v>226080000</v>
      </c>
      <c r="K830" s="23">
        <v>0</v>
      </c>
      <c r="L830" s="23">
        <v>0</v>
      </c>
      <c r="M830" s="23">
        <f t="shared" si="12"/>
        <v>226080000</v>
      </c>
      <c r="N830" s="30" t="s">
        <v>143</v>
      </c>
      <c r="O830" s="11"/>
      <c r="P830" s="11"/>
    </row>
    <row r="831" spans="1:16" ht="18" customHeight="1" x14ac:dyDescent="0.15">
      <c r="A831" s="11">
        <v>826</v>
      </c>
      <c r="B831" s="11" t="s">
        <v>4824</v>
      </c>
      <c r="C831" s="11" t="s">
        <v>158</v>
      </c>
      <c r="D831" s="11">
        <v>2</v>
      </c>
      <c r="E831" s="33" t="s">
        <v>5193</v>
      </c>
      <c r="F831" s="30" t="s">
        <v>4865</v>
      </c>
      <c r="G831" s="11" t="s">
        <v>114</v>
      </c>
      <c r="H831" s="11" t="s">
        <v>3509</v>
      </c>
      <c r="I831" s="11" t="s">
        <v>16</v>
      </c>
      <c r="J831" s="23">
        <v>375742693</v>
      </c>
      <c r="K831" s="23">
        <v>261823347</v>
      </c>
      <c r="L831" s="23">
        <v>16901625</v>
      </c>
      <c r="M831" s="23">
        <f t="shared" si="12"/>
        <v>654467665</v>
      </c>
      <c r="N831" s="30" t="s">
        <v>125</v>
      </c>
      <c r="O831" s="11" t="s">
        <v>44</v>
      </c>
      <c r="P831" s="11" t="s">
        <v>48</v>
      </c>
    </row>
    <row r="832" spans="1:16" ht="18" customHeight="1" x14ac:dyDescent="0.15">
      <c r="A832" s="11">
        <v>827</v>
      </c>
      <c r="B832" s="11" t="s">
        <v>4824</v>
      </c>
      <c r="C832" s="11" t="s">
        <v>158</v>
      </c>
      <c r="D832" s="11">
        <v>2</v>
      </c>
      <c r="E832" s="33" t="s">
        <v>5193</v>
      </c>
      <c r="F832" s="30" t="s">
        <v>4866</v>
      </c>
      <c r="G832" s="11" t="s">
        <v>114</v>
      </c>
      <c r="H832" s="11" t="s">
        <v>3509</v>
      </c>
      <c r="I832" s="11" t="s">
        <v>22</v>
      </c>
      <c r="J832" s="23">
        <v>218849112</v>
      </c>
      <c r="K832" s="23">
        <v>468468384</v>
      </c>
      <c r="L832" s="23">
        <v>2255814</v>
      </c>
      <c r="M832" s="23">
        <f t="shared" si="12"/>
        <v>689573310</v>
      </c>
      <c r="N832" s="30"/>
      <c r="O832" s="11" t="s">
        <v>44</v>
      </c>
      <c r="P832" s="11" t="s">
        <v>48</v>
      </c>
    </row>
    <row r="833" spans="1:16" ht="18" customHeight="1" x14ac:dyDescent="0.15">
      <c r="A833" s="11">
        <v>828</v>
      </c>
      <c r="B833" s="11" t="s">
        <v>4824</v>
      </c>
      <c r="C833" s="11" t="s">
        <v>158</v>
      </c>
      <c r="D833" s="11">
        <v>2</v>
      </c>
      <c r="E833" s="33" t="s">
        <v>5193</v>
      </c>
      <c r="F833" s="30" t="s">
        <v>4867</v>
      </c>
      <c r="G833" s="11" t="s">
        <v>114</v>
      </c>
      <c r="H833" s="11" t="s">
        <v>3509</v>
      </c>
      <c r="I833" s="11" t="s">
        <v>22</v>
      </c>
      <c r="J833" s="23">
        <v>63259136</v>
      </c>
      <c r="K833" s="23">
        <v>0</v>
      </c>
      <c r="L833" s="23">
        <v>0</v>
      </c>
      <c r="M833" s="23">
        <f t="shared" si="12"/>
        <v>63259136</v>
      </c>
      <c r="N833" s="30"/>
      <c r="O833" s="11" t="s">
        <v>44</v>
      </c>
      <c r="P833" s="11"/>
    </row>
    <row r="834" spans="1:16" ht="18" customHeight="1" x14ac:dyDescent="0.15">
      <c r="A834" s="11">
        <v>829</v>
      </c>
      <c r="B834" s="11" t="s">
        <v>4824</v>
      </c>
      <c r="C834" s="11" t="s">
        <v>158</v>
      </c>
      <c r="D834" s="11">
        <v>2</v>
      </c>
      <c r="E834" s="33" t="s">
        <v>5193</v>
      </c>
      <c r="F834" s="30" t="s">
        <v>4868</v>
      </c>
      <c r="G834" s="11" t="s">
        <v>114</v>
      </c>
      <c r="H834" s="11" t="s">
        <v>3509</v>
      </c>
      <c r="I834" s="11" t="s">
        <v>22</v>
      </c>
      <c r="J834" s="23">
        <v>181833979</v>
      </c>
      <c r="K834" s="23">
        <v>118428146</v>
      </c>
      <c r="L834" s="23">
        <v>139740</v>
      </c>
      <c r="M834" s="23">
        <f t="shared" si="12"/>
        <v>300401865</v>
      </c>
      <c r="N834" s="30"/>
      <c r="O834" s="11" t="s">
        <v>44</v>
      </c>
      <c r="P834" s="11" t="s">
        <v>48</v>
      </c>
    </row>
    <row r="835" spans="1:16" ht="18" customHeight="1" x14ac:dyDescent="0.15">
      <c r="A835" s="11">
        <v>830</v>
      </c>
      <c r="B835" s="11" t="s">
        <v>4824</v>
      </c>
      <c r="C835" s="11" t="s">
        <v>167</v>
      </c>
      <c r="D835" s="11">
        <v>2</v>
      </c>
      <c r="E835" s="33" t="s">
        <v>5193</v>
      </c>
      <c r="F835" s="30" t="s">
        <v>4869</v>
      </c>
      <c r="G835" s="11" t="s">
        <v>114</v>
      </c>
      <c r="H835" s="11" t="s">
        <v>3509</v>
      </c>
      <c r="I835" s="11" t="s">
        <v>16</v>
      </c>
      <c r="J835" s="23">
        <v>1000000000</v>
      </c>
      <c r="K835" s="23">
        <v>0</v>
      </c>
      <c r="L835" s="23">
        <v>0</v>
      </c>
      <c r="M835" s="23">
        <f t="shared" si="12"/>
        <v>1000000000</v>
      </c>
      <c r="N835" s="30" t="s">
        <v>143</v>
      </c>
      <c r="O835" s="11"/>
      <c r="P835" s="11"/>
    </row>
    <row r="836" spans="1:16" ht="18" customHeight="1" x14ac:dyDescent="0.15">
      <c r="A836" s="11">
        <v>831</v>
      </c>
      <c r="B836" s="11" t="s">
        <v>4824</v>
      </c>
      <c r="C836" s="11" t="s">
        <v>126</v>
      </c>
      <c r="D836" s="11">
        <v>2</v>
      </c>
      <c r="E836" s="33" t="s">
        <v>5193</v>
      </c>
      <c r="F836" s="30" t="s">
        <v>4870</v>
      </c>
      <c r="G836" s="11" t="s">
        <v>58</v>
      </c>
      <c r="H836" s="11" t="s">
        <v>3509</v>
      </c>
      <c r="I836" s="11" t="s">
        <v>22</v>
      </c>
      <c r="J836" s="23">
        <v>50000000</v>
      </c>
      <c r="K836" s="23">
        <v>230000000</v>
      </c>
      <c r="L836" s="23">
        <v>0</v>
      </c>
      <c r="M836" s="23">
        <f t="shared" si="12"/>
        <v>280000000</v>
      </c>
      <c r="N836" s="30"/>
      <c r="O836" s="11"/>
      <c r="P836" s="11"/>
    </row>
    <row r="837" spans="1:16" ht="18" customHeight="1" x14ac:dyDescent="0.15">
      <c r="A837" s="11">
        <v>832</v>
      </c>
      <c r="B837" s="11" t="s">
        <v>4824</v>
      </c>
      <c r="C837" s="11" t="s">
        <v>126</v>
      </c>
      <c r="D837" s="11">
        <v>2</v>
      </c>
      <c r="E837" s="33" t="s">
        <v>5193</v>
      </c>
      <c r="F837" s="30" t="s">
        <v>4871</v>
      </c>
      <c r="G837" s="11" t="s">
        <v>58</v>
      </c>
      <c r="H837" s="11" t="s">
        <v>3509</v>
      </c>
      <c r="I837" s="11" t="s">
        <v>22</v>
      </c>
      <c r="J837" s="23">
        <v>300000000</v>
      </c>
      <c r="K837" s="23">
        <v>30000000</v>
      </c>
      <c r="L837" s="23">
        <v>0</v>
      </c>
      <c r="M837" s="23">
        <f t="shared" si="12"/>
        <v>330000000</v>
      </c>
      <c r="N837" s="30"/>
      <c r="O837" s="11"/>
      <c r="P837" s="11"/>
    </row>
    <row r="838" spans="1:16" ht="18" customHeight="1" x14ac:dyDescent="0.15">
      <c r="A838" s="11">
        <v>833</v>
      </c>
      <c r="B838" s="11" t="s">
        <v>4824</v>
      </c>
      <c r="C838" s="11" t="s">
        <v>126</v>
      </c>
      <c r="D838" s="11">
        <v>2</v>
      </c>
      <c r="E838" s="33" t="s">
        <v>5193</v>
      </c>
      <c r="F838" s="30" t="s">
        <v>4872</v>
      </c>
      <c r="G838" s="11" t="s">
        <v>58</v>
      </c>
      <c r="H838" s="11" t="s">
        <v>3509</v>
      </c>
      <c r="I838" s="11" t="s">
        <v>22</v>
      </c>
      <c r="J838" s="23">
        <v>300000000</v>
      </c>
      <c r="K838" s="23">
        <v>270000000</v>
      </c>
      <c r="L838" s="23">
        <v>0</v>
      </c>
      <c r="M838" s="23">
        <f t="shared" ref="M838:M901" si="13">J838+K838+L838</f>
        <v>570000000</v>
      </c>
      <c r="N838" s="30"/>
      <c r="O838" s="11"/>
      <c r="P838" s="11"/>
    </row>
    <row r="839" spans="1:16" ht="18" customHeight="1" x14ac:dyDescent="0.15">
      <c r="A839" s="11">
        <v>834</v>
      </c>
      <c r="B839" s="11" t="s">
        <v>4824</v>
      </c>
      <c r="C839" s="11" t="s">
        <v>126</v>
      </c>
      <c r="D839" s="11">
        <v>2</v>
      </c>
      <c r="E839" s="33" t="s">
        <v>5193</v>
      </c>
      <c r="F839" s="30" t="s">
        <v>4873</v>
      </c>
      <c r="G839" s="11" t="s">
        <v>58</v>
      </c>
      <c r="H839" s="11" t="s">
        <v>3509</v>
      </c>
      <c r="I839" s="11" t="s">
        <v>22</v>
      </c>
      <c r="J839" s="23">
        <v>120000000</v>
      </c>
      <c r="K839" s="23">
        <v>668992000</v>
      </c>
      <c r="L839" s="23">
        <v>20000000</v>
      </c>
      <c r="M839" s="23">
        <f t="shared" si="13"/>
        <v>808992000</v>
      </c>
      <c r="N839" s="30"/>
      <c r="O839" s="11"/>
      <c r="P839" s="11"/>
    </row>
    <row r="840" spans="1:16" ht="18" customHeight="1" x14ac:dyDescent="0.15">
      <c r="A840" s="11">
        <v>835</v>
      </c>
      <c r="B840" s="11" t="s">
        <v>4824</v>
      </c>
      <c r="C840" s="11" t="s">
        <v>700</v>
      </c>
      <c r="D840" s="11">
        <v>2</v>
      </c>
      <c r="E840" s="33" t="s">
        <v>5193</v>
      </c>
      <c r="F840" s="30" t="s">
        <v>4874</v>
      </c>
      <c r="G840" s="11" t="s">
        <v>114</v>
      </c>
      <c r="H840" s="11" t="s">
        <v>3509</v>
      </c>
      <c r="I840" s="11" t="s">
        <v>22</v>
      </c>
      <c r="J840" s="23">
        <v>817700000</v>
      </c>
      <c r="K840" s="23">
        <v>88696750</v>
      </c>
      <c r="L840" s="23">
        <v>1000000</v>
      </c>
      <c r="M840" s="23">
        <f t="shared" si="13"/>
        <v>907396750</v>
      </c>
      <c r="N840" s="30"/>
      <c r="O840" s="11"/>
      <c r="P840" s="11"/>
    </row>
    <row r="841" spans="1:16" ht="18" customHeight="1" x14ac:dyDescent="0.15">
      <c r="A841" s="11">
        <v>836</v>
      </c>
      <c r="B841" s="11" t="s">
        <v>4824</v>
      </c>
      <c r="C841" s="11" t="s">
        <v>94</v>
      </c>
      <c r="D841" s="11">
        <v>2</v>
      </c>
      <c r="E841" s="33" t="s">
        <v>5193</v>
      </c>
      <c r="F841" s="30" t="s">
        <v>4875</v>
      </c>
      <c r="G841" s="11" t="s">
        <v>42</v>
      </c>
      <c r="H841" s="11" t="s">
        <v>3509</v>
      </c>
      <c r="I841" s="11" t="s">
        <v>22</v>
      </c>
      <c r="J841" s="23">
        <v>270000000</v>
      </c>
      <c r="K841" s="23">
        <v>0</v>
      </c>
      <c r="L841" s="23">
        <v>0</v>
      </c>
      <c r="M841" s="23">
        <f t="shared" si="13"/>
        <v>270000000</v>
      </c>
      <c r="N841" s="30"/>
      <c r="O841" s="11" t="s">
        <v>44</v>
      </c>
      <c r="P841" s="11"/>
    </row>
    <row r="842" spans="1:16" ht="18" customHeight="1" x14ac:dyDescent="0.15">
      <c r="A842" s="11">
        <v>837</v>
      </c>
      <c r="B842" s="11" t="s">
        <v>4824</v>
      </c>
      <c r="C842" s="11" t="s">
        <v>94</v>
      </c>
      <c r="D842" s="11">
        <v>2</v>
      </c>
      <c r="E842" s="33" t="s">
        <v>5193</v>
      </c>
      <c r="F842" s="30" t="s">
        <v>4876</v>
      </c>
      <c r="G842" s="11" t="s">
        <v>46</v>
      </c>
      <c r="H842" s="11" t="s">
        <v>3509</v>
      </c>
      <c r="I842" s="11" t="s">
        <v>22</v>
      </c>
      <c r="J842" s="23">
        <v>40000000</v>
      </c>
      <c r="K842" s="23">
        <v>0</v>
      </c>
      <c r="L842" s="23">
        <v>0</v>
      </c>
      <c r="M842" s="23">
        <f t="shared" si="13"/>
        <v>40000000</v>
      </c>
      <c r="N842" s="30"/>
      <c r="O842" s="11" t="s">
        <v>44</v>
      </c>
      <c r="P842" s="11"/>
    </row>
    <row r="843" spans="1:16" ht="18" customHeight="1" x14ac:dyDescent="0.15">
      <c r="A843" s="11">
        <v>838</v>
      </c>
      <c r="B843" s="11" t="s">
        <v>4824</v>
      </c>
      <c r="C843" s="11" t="s">
        <v>94</v>
      </c>
      <c r="D843" s="11">
        <v>2</v>
      </c>
      <c r="E843" s="33" t="s">
        <v>5193</v>
      </c>
      <c r="F843" s="30" t="s">
        <v>4877</v>
      </c>
      <c r="G843" s="11" t="s">
        <v>46</v>
      </c>
      <c r="H843" s="11" t="s">
        <v>3509</v>
      </c>
      <c r="I843" s="11" t="s">
        <v>22</v>
      </c>
      <c r="J843" s="23">
        <v>10000000</v>
      </c>
      <c r="K843" s="23">
        <v>0</v>
      </c>
      <c r="L843" s="23">
        <v>0</v>
      </c>
      <c r="M843" s="23">
        <f t="shared" si="13"/>
        <v>10000000</v>
      </c>
      <c r="N843" s="30"/>
      <c r="O843" s="11" t="s">
        <v>44</v>
      </c>
      <c r="P843" s="11"/>
    </row>
    <row r="844" spans="1:16" ht="18" customHeight="1" x14ac:dyDescent="0.15">
      <c r="A844" s="11">
        <v>839</v>
      </c>
      <c r="B844" s="11" t="s">
        <v>4824</v>
      </c>
      <c r="C844" s="11" t="s">
        <v>71</v>
      </c>
      <c r="D844" s="11">
        <v>2</v>
      </c>
      <c r="E844" s="33" t="s">
        <v>5193</v>
      </c>
      <c r="F844" s="30" t="s">
        <v>4878</v>
      </c>
      <c r="G844" s="11" t="s">
        <v>73</v>
      </c>
      <c r="H844" s="11" t="s">
        <v>3509</v>
      </c>
      <c r="I844" s="11" t="s">
        <v>16</v>
      </c>
      <c r="J844" s="23">
        <v>225334000</v>
      </c>
      <c r="K844" s="23">
        <v>19517925</v>
      </c>
      <c r="L844" s="23">
        <v>0</v>
      </c>
      <c r="M844" s="23">
        <f t="shared" si="13"/>
        <v>244851925</v>
      </c>
      <c r="N844" s="30" t="s">
        <v>125</v>
      </c>
      <c r="O844" s="11"/>
      <c r="P844" s="11"/>
    </row>
    <row r="845" spans="1:16" ht="18" customHeight="1" x14ac:dyDescent="0.15">
      <c r="A845" s="11">
        <v>840</v>
      </c>
      <c r="B845" s="11" t="s">
        <v>4824</v>
      </c>
      <c r="C845" s="11" t="s">
        <v>71</v>
      </c>
      <c r="D845" s="11">
        <v>2</v>
      </c>
      <c r="E845" s="33" t="s">
        <v>5193</v>
      </c>
      <c r="F845" s="30" t="s">
        <v>4879</v>
      </c>
      <c r="G845" s="11" t="s">
        <v>73</v>
      </c>
      <c r="H845" s="11" t="s">
        <v>3509</v>
      </c>
      <c r="I845" s="11" t="s">
        <v>16</v>
      </c>
      <c r="J845" s="23">
        <v>174350000</v>
      </c>
      <c r="K845" s="23">
        <v>5625000</v>
      </c>
      <c r="L845" s="23">
        <v>0</v>
      </c>
      <c r="M845" s="23">
        <f t="shared" si="13"/>
        <v>179975000</v>
      </c>
      <c r="N845" s="30" t="s">
        <v>125</v>
      </c>
      <c r="O845" s="11"/>
      <c r="P845" s="11"/>
    </row>
    <row r="846" spans="1:16" ht="18" customHeight="1" x14ac:dyDescent="0.15">
      <c r="A846" s="11">
        <v>841</v>
      </c>
      <c r="B846" s="11" t="s">
        <v>4824</v>
      </c>
      <c r="C846" s="11" t="s">
        <v>71</v>
      </c>
      <c r="D846" s="11">
        <v>2</v>
      </c>
      <c r="E846" s="33" t="s">
        <v>5193</v>
      </c>
      <c r="F846" s="30" t="s">
        <v>4880</v>
      </c>
      <c r="G846" s="11" t="s">
        <v>73</v>
      </c>
      <c r="H846" s="11" t="s">
        <v>3509</v>
      </c>
      <c r="I846" s="11" t="s">
        <v>16</v>
      </c>
      <c r="J846" s="23">
        <v>15000000</v>
      </c>
      <c r="K846" s="23">
        <v>7805700</v>
      </c>
      <c r="L846" s="23">
        <v>0</v>
      </c>
      <c r="M846" s="23">
        <f t="shared" si="13"/>
        <v>22805700</v>
      </c>
      <c r="N846" s="30" t="s">
        <v>125</v>
      </c>
      <c r="O846" s="11"/>
      <c r="P846" s="11"/>
    </row>
    <row r="847" spans="1:16" ht="18" customHeight="1" x14ac:dyDescent="0.15">
      <c r="A847" s="11">
        <v>842</v>
      </c>
      <c r="B847" s="11" t="s">
        <v>4824</v>
      </c>
      <c r="C847" s="11" t="s">
        <v>71</v>
      </c>
      <c r="D847" s="11">
        <v>2</v>
      </c>
      <c r="E847" s="33" t="s">
        <v>5193</v>
      </c>
      <c r="F847" s="30" t="s">
        <v>4881</v>
      </c>
      <c r="G847" s="11" t="s">
        <v>73</v>
      </c>
      <c r="H847" s="11" t="s">
        <v>3509</v>
      </c>
      <c r="I847" s="11" t="s">
        <v>22</v>
      </c>
      <c r="J847" s="23">
        <v>30000000</v>
      </c>
      <c r="K847" s="23">
        <v>100000000</v>
      </c>
      <c r="L847" s="23">
        <v>0</v>
      </c>
      <c r="M847" s="23">
        <f t="shared" si="13"/>
        <v>130000000</v>
      </c>
      <c r="N847" s="30"/>
      <c r="O847" s="11"/>
      <c r="P847" s="11"/>
    </row>
    <row r="848" spans="1:16" ht="18" customHeight="1" x14ac:dyDescent="0.15">
      <c r="A848" s="11">
        <v>843</v>
      </c>
      <c r="B848" s="11" t="s">
        <v>4824</v>
      </c>
      <c r="C848" s="11" t="s">
        <v>4882</v>
      </c>
      <c r="D848" s="11">
        <v>2</v>
      </c>
      <c r="E848" s="33" t="s">
        <v>5193</v>
      </c>
      <c r="F848" s="30" t="s">
        <v>4883</v>
      </c>
      <c r="G848" s="11" t="s">
        <v>114</v>
      </c>
      <c r="H848" s="11" t="s">
        <v>3509</v>
      </c>
      <c r="I848" s="11" t="s">
        <v>22</v>
      </c>
      <c r="J848" s="23">
        <v>149000000</v>
      </c>
      <c r="K848" s="23">
        <v>92000000</v>
      </c>
      <c r="L848" s="23">
        <v>0</v>
      </c>
      <c r="M848" s="23">
        <f t="shared" si="13"/>
        <v>241000000</v>
      </c>
      <c r="N848" s="30"/>
      <c r="O848" s="11" t="s">
        <v>44</v>
      </c>
      <c r="P848" s="11"/>
    </row>
    <row r="849" spans="1:16" ht="18" customHeight="1" x14ac:dyDescent="0.15">
      <c r="A849" s="11">
        <v>844</v>
      </c>
      <c r="B849" s="11" t="s">
        <v>4824</v>
      </c>
      <c r="C849" s="11" t="s">
        <v>4855</v>
      </c>
      <c r="D849" s="11">
        <v>2</v>
      </c>
      <c r="E849" s="33" t="s">
        <v>5193</v>
      </c>
      <c r="F849" s="30" t="s">
        <v>4884</v>
      </c>
      <c r="G849" s="11" t="s">
        <v>114</v>
      </c>
      <c r="H849" s="11" t="s">
        <v>3509</v>
      </c>
      <c r="I849" s="11" t="s">
        <v>22</v>
      </c>
      <c r="J849" s="23">
        <v>91000000</v>
      </c>
      <c r="K849" s="23">
        <v>70000000</v>
      </c>
      <c r="L849" s="23">
        <v>2000000</v>
      </c>
      <c r="M849" s="23">
        <f t="shared" si="13"/>
        <v>163000000</v>
      </c>
      <c r="N849" s="30"/>
      <c r="O849" s="11"/>
      <c r="P849" s="11"/>
    </row>
    <row r="850" spans="1:16" ht="18" customHeight="1" x14ac:dyDescent="0.15">
      <c r="A850" s="11">
        <v>845</v>
      </c>
      <c r="B850" s="11" t="s">
        <v>4824</v>
      </c>
      <c r="C850" s="11" t="s">
        <v>4857</v>
      </c>
      <c r="D850" s="11">
        <v>2</v>
      </c>
      <c r="E850" s="33" t="s">
        <v>5193</v>
      </c>
      <c r="F850" s="30" t="s">
        <v>4885</v>
      </c>
      <c r="G850" s="11" t="s">
        <v>114</v>
      </c>
      <c r="H850" s="11" t="s">
        <v>3509</v>
      </c>
      <c r="I850" s="11" t="s">
        <v>22</v>
      </c>
      <c r="J850" s="23">
        <v>215000000</v>
      </c>
      <c r="K850" s="23">
        <v>261000000</v>
      </c>
      <c r="L850" s="23">
        <v>10000000</v>
      </c>
      <c r="M850" s="23">
        <f t="shared" si="13"/>
        <v>486000000</v>
      </c>
      <c r="N850" s="30"/>
      <c r="O850" s="11"/>
      <c r="P850" s="11"/>
    </row>
    <row r="851" spans="1:16" ht="18" customHeight="1" x14ac:dyDescent="0.15">
      <c r="A851" s="11">
        <v>846</v>
      </c>
      <c r="B851" s="11" t="s">
        <v>4824</v>
      </c>
      <c r="C851" s="11" t="s">
        <v>4886</v>
      </c>
      <c r="D851" s="11">
        <v>2</v>
      </c>
      <c r="E851" s="33" t="s">
        <v>5193</v>
      </c>
      <c r="F851" s="30" t="s">
        <v>4887</v>
      </c>
      <c r="G851" s="11" t="s">
        <v>58</v>
      </c>
      <c r="H851" s="11" t="s">
        <v>3509</v>
      </c>
      <c r="I851" s="11" t="s">
        <v>22</v>
      </c>
      <c r="J851" s="23">
        <v>3187500000</v>
      </c>
      <c r="K851" s="23">
        <v>1000000000</v>
      </c>
      <c r="L851" s="23">
        <v>0</v>
      </c>
      <c r="M851" s="23">
        <f t="shared" si="13"/>
        <v>4187500000</v>
      </c>
      <c r="N851" s="30"/>
      <c r="O851" s="11"/>
      <c r="P851" s="11" t="s">
        <v>48</v>
      </c>
    </row>
    <row r="852" spans="1:16" ht="18" customHeight="1" x14ac:dyDescent="0.15">
      <c r="A852" s="11">
        <v>847</v>
      </c>
      <c r="B852" s="11" t="s">
        <v>4824</v>
      </c>
      <c r="C852" s="11" t="s">
        <v>4886</v>
      </c>
      <c r="D852" s="11">
        <v>2</v>
      </c>
      <c r="E852" s="33" t="s">
        <v>5193</v>
      </c>
      <c r="F852" s="30" t="s">
        <v>4888</v>
      </c>
      <c r="G852" s="11" t="s">
        <v>58</v>
      </c>
      <c r="H852" s="11" t="s">
        <v>3509</v>
      </c>
      <c r="I852" s="11" t="s">
        <v>16</v>
      </c>
      <c r="J852" s="23">
        <v>50000000</v>
      </c>
      <c r="K852" s="23">
        <v>0</v>
      </c>
      <c r="L852" s="23">
        <v>0</v>
      </c>
      <c r="M852" s="23">
        <f t="shared" si="13"/>
        <v>50000000</v>
      </c>
      <c r="N852" s="30" t="s">
        <v>143</v>
      </c>
      <c r="O852" s="11"/>
      <c r="P852" s="11"/>
    </row>
    <row r="853" spans="1:16" ht="18" customHeight="1" x14ac:dyDescent="0.15">
      <c r="A853" s="11">
        <v>848</v>
      </c>
      <c r="B853" s="33" t="s">
        <v>1687</v>
      </c>
      <c r="C853" s="33" t="s">
        <v>1576</v>
      </c>
      <c r="D853" s="33">
        <v>3</v>
      </c>
      <c r="E853" s="33" t="s">
        <v>5193</v>
      </c>
      <c r="F853" s="41" t="s">
        <v>1734</v>
      </c>
      <c r="G853" s="33" t="s">
        <v>1635</v>
      </c>
      <c r="H853" s="33" t="s">
        <v>1609</v>
      </c>
      <c r="I853" s="33" t="s">
        <v>9</v>
      </c>
      <c r="J853" s="42">
        <v>27700000000</v>
      </c>
      <c r="K853" s="42">
        <v>8700000000</v>
      </c>
      <c r="L853" s="42">
        <v>1630000000</v>
      </c>
      <c r="M853" s="23">
        <f t="shared" si="13"/>
        <v>38030000000</v>
      </c>
      <c r="N853" s="14"/>
      <c r="O853" s="33" t="s">
        <v>10</v>
      </c>
      <c r="P853" s="33" t="s">
        <v>12</v>
      </c>
    </row>
    <row r="854" spans="1:16" ht="18" customHeight="1" x14ac:dyDescent="0.15">
      <c r="A854" s="11">
        <v>849</v>
      </c>
      <c r="B854" s="36" t="s">
        <v>1687</v>
      </c>
      <c r="C854" s="36" t="s">
        <v>1696</v>
      </c>
      <c r="D854" s="36">
        <v>3</v>
      </c>
      <c r="E854" s="33" t="s">
        <v>5193</v>
      </c>
      <c r="F854" s="37" t="s">
        <v>1699</v>
      </c>
      <c r="G854" s="36" t="s">
        <v>1585</v>
      </c>
      <c r="H854" s="36" t="s">
        <v>19</v>
      </c>
      <c r="I854" s="36" t="s">
        <v>9</v>
      </c>
      <c r="J854" s="38">
        <v>11995650000</v>
      </c>
      <c r="K854" s="38">
        <v>1301640000</v>
      </c>
      <c r="L854" s="38"/>
      <c r="M854" s="23">
        <f t="shared" si="13"/>
        <v>13297290000</v>
      </c>
      <c r="N854" s="39"/>
      <c r="O854" s="36"/>
      <c r="P854" s="36" t="s">
        <v>12</v>
      </c>
    </row>
    <row r="855" spans="1:16" ht="18" customHeight="1" x14ac:dyDescent="0.15">
      <c r="A855" s="11">
        <v>850</v>
      </c>
      <c r="B855" s="36" t="s">
        <v>1687</v>
      </c>
      <c r="C855" s="36" t="s">
        <v>1696</v>
      </c>
      <c r="D855" s="36">
        <v>3</v>
      </c>
      <c r="E855" s="33" t="s">
        <v>5193</v>
      </c>
      <c r="F855" s="37" t="s">
        <v>1705</v>
      </c>
      <c r="G855" s="36" t="s">
        <v>1580</v>
      </c>
      <c r="H855" s="36" t="s">
        <v>19</v>
      </c>
      <c r="I855" s="36" t="s">
        <v>15</v>
      </c>
      <c r="J855" s="38">
        <f>ROUNDDOWN(881555*1.035*1000,-4)</f>
        <v>912400000</v>
      </c>
      <c r="K855" s="38">
        <f>551970000+30000000</f>
        <v>581970000</v>
      </c>
      <c r="L855" s="38"/>
      <c r="M855" s="23">
        <f t="shared" si="13"/>
        <v>1494370000</v>
      </c>
      <c r="N855" s="39"/>
      <c r="O855" s="36"/>
      <c r="P855" s="36"/>
    </row>
    <row r="856" spans="1:16" ht="18" customHeight="1" x14ac:dyDescent="0.15">
      <c r="A856" s="11">
        <v>851</v>
      </c>
      <c r="B856" s="11" t="s">
        <v>39</v>
      </c>
      <c r="C856" s="11" t="s">
        <v>40</v>
      </c>
      <c r="D856" s="11">
        <v>3</v>
      </c>
      <c r="E856" s="33" t="s">
        <v>5193</v>
      </c>
      <c r="F856" s="30" t="s">
        <v>41</v>
      </c>
      <c r="G856" s="11" t="s">
        <v>42</v>
      </c>
      <c r="H856" s="11" t="s">
        <v>43</v>
      </c>
      <c r="I856" s="11" t="s">
        <v>22</v>
      </c>
      <c r="J856" s="23">
        <v>35600000</v>
      </c>
      <c r="K856" s="23">
        <v>8500000</v>
      </c>
      <c r="L856" s="23">
        <v>0</v>
      </c>
      <c r="M856" s="23">
        <f t="shared" si="13"/>
        <v>44100000</v>
      </c>
      <c r="N856" s="30"/>
      <c r="O856" s="11" t="s">
        <v>44</v>
      </c>
      <c r="P856" s="11"/>
    </row>
    <row r="857" spans="1:16" ht="18" customHeight="1" x14ac:dyDescent="0.15">
      <c r="A857" s="11">
        <v>852</v>
      </c>
      <c r="B857" s="11" t="s">
        <v>39</v>
      </c>
      <c r="C857" s="11" t="s">
        <v>40</v>
      </c>
      <c r="D857" s="11">
        <v>3</v>
      </c>
      <c r="E857" s="33" t="s">
        <v>5193</v>
      </c>
      <c r="F857" s="30" t="s">
        <v>47</v>
      </c>
      <c r="G857" s="11" t="s">
        <v>46</v>
      </c>
      <c r="H857" s="11" t="s">
        <v>43</v>
      </c>
      <c r="I857" s="11" t="s">
        <v>22</v>
      </c>
      <c r="J857" s="23">
        <v>35000000</v>
      </c>
      <c r="K857" s="23"/>
      <c r="L857" s="23"/>
      <c r="M857" s="23">
        <f t="shared" si="13"/>
        <v>35000000</v>
      </c>
      <c r="N857" s="30"/>
      <c r="O857" s="11" t="s">
        <v>44</v>
      </c>
      <c r="P857" s="11" t="s">
        <v>48</v>
      </c>
    </row>
    <row r="858" spans="1:16" ht="18" customHeight="1" x14ac:dyDescent="0.15">
      <c r="A858" s="11">
        <v>853</v>
      </c>
      <c r="B858" s="11" t="s">
        <v>39</v>
      </c>
      <c r="C858" s="11" t="s">
        <v>56</v>
      </c>
      <c r="D858" s="11">
        <v>3</v>
      </c>
      <c r="E858" s="33" t="s">
        <v>5193</v>
      </c>
      <c r="F858" s="30" t="s">
        <v>60</v>
      </c>
      <c r="G858" s="11" t="s">
        <v>58</v>
      </c>
      <c r="H858" s="11" t="s">
        <v>43</v>
      </c>
      <c r="I858" s="11" t="s">
        <v>22</v>
      </c>
      <c r="J858" s="23">
        <v>240000000</v>
      </c>
      <c r="K858" s="23">
        <v>0</v>
      </c>
      <c r="L858" s="23">
        <v>0</v>
      </c>
      <c r="M858" s="23">
        <f t="shared" si="13"/>
        <v>240000000</v>
      </c>
      <c r="N858" s="30"/>
      <c r="O858" s="11" t="s">
        <v>44</v>
      </c>
      <c r="P858" s="11"/>
    </row>
    <row r="859" spans="1:16" ht="18" customHeight="1" x14ac:dyDescent="0.15">
      <c r="A859" s="11">
        <v>854</v>
      </c>
      <c r="B859" s="11" t="s">
        <v>39</v>
      </c>
      <c r="C859" s="11" t="s">
        <v>56</v>
      </c>
      <c r="D859" s="11">
        <v>3</v>
      </c>
      <c r="E859" s="33" t="s">
        <v>5193</v>
      </c>
      <c r="F859" s="30" t="s">
        <v>61</v>
      </c>
      <c r="G859" s="11" t="s">
        <v>58</v>
      </c>
      <c r="H859" s="11" t="s">
        <v>43</v>
      </c>
      <c r="I859" s="11" t="s">
        <v>22</v>
      </c>
      <c r="J859" s="23">
        <v>380000000</v>
      </c>
      <c r="K859" s="23">
        <v>0</v>
      </c>
      <c r="L859" s="23">
        <v>0</v>
      </c>
      <c r="M859" s="23">
        <f t="shared" si="13"/>
        <v>380000000</v>
      </c>
      <c r="N859" s="30"/>
      <c r="O859" s="11" t="s">
        <v>44</v>
      </c>
      <c r="P859" s="11"/>
    </row>
    <row r="860" spans="1:16" ht="18" customHeight="1" x14ac:dyDescent="0.15">
      <c r="A860" s="11">
        <v>855</v>
      </c>
      <c r="B860" s="11" t="s">
        <v>39</v>
      </c>
      <c r="C860" s="11" t="s">
        <v>67</v>
      </c>
      <c r="D860" s="11">
        <v>3</v>
      </c>
      <c r="E860" s="33" t="s">
        <v>5193</v>
      </c>
      <c r="F860" s="30" t="s">
        <v>69</v>
      </c>
      <c r="G860" s="11" t="s">
        <v>58</v>
      </c>
      <c r="H860" s="11" t="s">
        <v>43</v>
      </c>
      <c r="I860" s="11" t="s">
        <v>22</v>
      </c>
      <c r="J860" s="23">
        <v>265000000</v>
      </c>
      <c r="K860" s="23">
        <v>85000000</v>
      </c>
      <c r="L860" s="23">
        <v>0</v>
      </c>
      <c r="M860" s="23">
        <f t="shared" si="13"/>
        <v>350000000</v>
      </c>
      <c r="N860" s="30"/>
      <c r="O860" s="11"/>
      <c r="P860" s="11"/>
    </row>
    <row r="861" spans="1:16" ht="18" customHeight="1" x14ac:dyDescent="0.15">
      <c r="A861" s="11">
        <v>856</v>
      </c>
      <c r="B861" s="11" t="s">
        <v>39</v>
      </c>
      <c r="C861" s="11" t="s">
        <v>71</v>
      </c>
      <c r="D861" s="11">
        <v>3</v>
      </c>
      <c r="E861" s="33" t="s">
        <v>5193</v>
      </c>
      <c r="F861" s="30" t="s">
        <v>72</v>
      </c>
      <c r="G861" s="11" t="s">
        <v>73</v>
      </c>
      <c r="H861" s="11" t="s">
        <v>43</v>
      </c>
      <c r="I861" s="11" t="s">
        <v>16</v>
      </c>
      <c r="J861" s="23">
        <v>100000000</v>
      </c>
      <c r="K861" s="23">
        <v>0</v>
      </c>
      <c r="L861" s="23">
        <v>0</v>
      </c>
      <c r="M861" s="23">
        <f t="shared" si="13"/>
        <v>100000000</v>
      </c>
      <c r="N861" s="30" t="s">
        <v>74</v>
      </c>
      <c r="O861" s="11"/>
      <c r="P861" s="11"/>
    </row>
    <row r="862" spans="1:16" ht="18" customHeight="1" x14ac:dyDescent="0.15">
      <c r="A862" s="11">
        <v>857</v>
      </c>
      <c r="B862" s="11" t="s">
        <v>39</v>
      </c>
      <c r="C862" s="11" t="s">
        <v>71</v>
      </c>
      <c r="D862" s="11">
        <v>3</v>
      </c>
      <c r="E862" s="33" t="s">
        <v>5193</v>
      </c>
      <c r="F862" s="30" t="s">
        <v>76</v>
      </c>
      <c r="G862" s="11" t="s">
        <v>73</v>
      </c>
      <c r="H862" s="11" t="s">
        <v>43</v>
      </c>
      <c r="I862" s="11" t="s">
        <v>22</v>
      </c>
      <c r="J862" s="23">
        <v>100000000</v>
      </c>
      <c r="K862" s="23">
        <v>0</v>
      </c>
      <c r="L862" s="23"/>
      <c r="M862" s="23">
        <f t="shared" si="13"/>
        <v>100000000</v>
      </c>
      <c r="N862" s="30"/>
      <c r="O862" s="11"/>
      <c r="P862" s="11"/>
    </row>
    <row r="863" spans="1:16" ht="18" customHeight="1" x14ac:dyDescent="0.15">
      <c r="A863" s="11">
        <v>858</v>
      </c>
      <c r="B863" s="11" t="s">
        <v>39</v>
      </c>
      <c r="C863" s="11" t="s">
        <v>94</v>
      </c>
      <c r="D863" s="11">
        <v>3</v>
      </c>
      <c r="E863" s="33" t="s">
        <v>5193</v>
      </c>
      <c r="F863" s="30" t="s">
        <v>99</v>
      </c>
      <c r="G863" s="11" t="s">
        <v>46</v>
      </c>
      <c r="H863" s="11" t="s">
        <v>43</v>
      </c>
      <c r="I863" s="11" t="s">
        <v>22</v>
      </c>
      <c r="J863" s="23">
        <v>14000000</v>
      </c>
      <c r="K863" s="23"/>
      <c r="L863" s="23"/>
      <c r="M863" s="23">
        <f t="shared" si="13"/>
        <v>14000000</v>
      </c>
      <c r="N863" s="30"/>
      <c r="O863" s="11" t="s">
        <v>44</v>
      </c>
      <c r="P863" s="11"/>
    </row>
    <row r="864" spans="1:16" ht="18" customHeight="1" x14ac:dyDescent="0.15">
      <c r="A864" s="11">
        <v>859</v>
      </c>
      <c r="B864" s="11" t="s">
        <v>39</v>
      </c>
      <c r="C864" s="11" t="s">
        <v>94</v>
      </c>
      <c r="D864" s="11">
        <v>3</v>
      </c>
      <c r="E864" s="33" t="s">
        <v>5193</v>
      </c>
      <c r="F864" s="30" t="s">
        <v>100</v>
      </c>
      <c r="G864" s="11" t="s">
        <v>46</v>
      </c>
      <c r="H864" s="11" t="s">
        <v>43</v>
      </c>
      <c r="I864" s="11" t="s">
        <v>22</v>
      </c>
      <c r="J864" s="23">
        <v>200000000</v>
      </c>
      <c r="K864" s="23"/>
      <c r="L864" s="23"/>
      <c r="M864" s="23">
        <f t="shared" si="13"/>
        <v>200000000</v>
      </c>
      <c r="N864" s="30"/>
      <c r="O864" s="11" t="s">
        <v>44</v>
      </c>
      <c r="P864" s="11"/>
    </row>
    <row r="865" spans="1:16" ht="18" customHeight="1" x14ac:dyDescent="0.15">
      <c r="A865" s="11">
        <v>860</v>
      </c>
      <c r="B865" s="11" t="s">
        <v>39</v>
      </c>
      <c r="C865" s="11" t="s">
        <v>94</v>
      </c>
      <c r="D865" s="11">
        <v>3</v>
      </c>
      <c r="E865" s="33" t="s">
        <v>5193</v>
      </c>
      <c r="F865" s="30" t="s">
        <v>101</v>
      </c>
      <c r="G865" s="11" t="s">
        <v>46</v>
      </c>
      <c r="H865" s="11" t="s">
        <v>43</v>
      </c>
      <c r="I865" s="11" t="s">
        <v>22</v>
      </c>
      <c r="J865" s="23">
        <v>360000000</v>
      </c>
      <c r="K865" s="23"/>
      <c r="L865" s="23"/>
      <c r="M865" s="23">
        <f t="shared" si="13"/>
        <v>360000000</v>
      </c>
      <c r="N865" s="30"/>
      <c r="O865" s="11" t="s">
        <v>44</v>
      </c>
      <c r="P865" s="11"/>
    </row>
    <row r="866" spans="1:16" ht="18" customHeight="1" x14ac:dyDescent="0.15">
      <c r="A866" s="11">
        <v>861</v>
      </c>
      <c r="B866" s="11" t="s">
        <v>39</v>
      </c>
      <c r="C866" s="11" t="s">
        <v>94</v>
      </c>
      <c r="D866" s="11">
        <v>3</v>
      </c>
      <c r="E866" s="33" t="s">
        <v>5193</v>
      </c>
      <c r="F866" s="30" t="s">
        <v>102</v>
      </c>
      <c r="G866" s="11" t="s">
        <v>46</v>
      </c>
      <c r="H866" s="11" t="s">
        <v>43</v>
      </c>
      <c r="I866" s="11" t="s">
        <v>22</v>
      </c>
      <c r="J866" s="23">
        <v>180000000</v>
      </c>
      <c r="K866" s="23"/>
      <c r="L866" s="23"/>
      <c r="M866" s="23">
        <f t="shared" si="13"/>
        <v>180000000</v>
      </c>
      <c r="N866" s="30"/>
      <c r="O866" s="11" t="s">
        <v>44</v>
      </c>
      <c r="P866" s="11"/>
    </row>
    <row r="867" spans="1:16" ht="18" customHeight="1" x14ac:dyDescent="0.15">
      <c r="A867" s="11">
        <v>862</v>
      </c>
      <c r="B867" s="11" t="s">
        <v>39</v>
      </c>
      <c r="C867" s="11" t="s">
        <v>122</v>
      </c>
      <c r="D867" s="11">
        <v>3</v>
      </c>
      <c r="E867" s="33" t="s">
        <v>5193</v>
      </c>
      <c r="F867" s="30" t="s">
        <v>123</v>
      </c>
      <c r="G867" s="11" t="s">
        <v>73</v>
      </c>
      <c r="H867" s="11" t="s">
        <v>43</v>
      </c>
      <c r="I867" s="11" t="s">
        <v>15</v>
      </c>
      <c r="J867" s="23">
        <v>384000000</v>
      </c>
      <c r="K867" s="23">
        <v>37000000</v>
      </c>
      <c r="L867" s="23">
        <v>0</v>
      </c>
      <c r="M867" s="23">
        <f t="shared" si="13"/>
        <v>421000000</v>
      </c>
      <c r="N867" s="30"/>
      <c r="O867" s="11"/>
      <c r="P867" s="11"/>
    </row>
    <row r="868" spans="1:16" ht="18" customHeight="1" x14ac:dyDescent="0.15">
      <c r="A868" s="11">
        <v>863</v>
      </c>
      <c r="B868" s="11" t="s">
        <v>39</v>
      </c>
      <c r="C868" s="11" t="s">
        <v>126</v>
      </c>
      <c r="D868" s="11">
        <v>3</v>
      </c>
      <c r="E868" s="33" t="s">
        <v>5193</v>
      </c>
      <c r="F868" s="30" t="s">
        <v>142</v>
      </c>
      <c r="G868" s="11" t="s">
        <v>58</v>
      </c>
      <c r="H868" s="11" t="s">
        <v>43</v>
      </c>
      <c r="I868" s="11" t="s">
        <v>16</v>
      </c>
      <c r="J868" s="23">
        <v>160630000</v>
      </c>
      <c r="K868" s="23"/>
      <c r="L868" s="23"/>
      <c r="M868" s="23">
        <f t="shared" si="13"/>
        <v>160630000</v>
      </c>
      <c r="N868" s="30" t="s">
        <v>143</v>
      </c>
      <c r="O868" s="11"/>
      <c r="P868" s="11"/>
    </row>
    <row r="869" spans="1:16" ht="18" customHeight="1" x14ac:dyDescent="0.15">
      <c r="A869" s="11">
        <v>864</v>
      </c>
      <c r="B869" s="11" t="s">
        <v>39</v>
      </c>
      <c r="C869" s="11" t="s">
        <v>150</v>
      </c>
      <c r="D869" s="11">
        <v>3</v>
      </c>
      <c r="E869" s="33" t="s">
        <v>5193</v>
      </c>
      <c r="F869" s="30" t="s">
        <v>151</v>
      </c>
      <c r="G869" s="11" t="s">
        <v>58</v>
      </c>
      <c r="H869" s="11" t="s">
        <v>43</v>
      </c>
      <c r="I869" s="11" t="s">
        <v>22</v>
      </c>
      <c r="J869" s="23">
        <v>900000000</v>
      </c>
      <c r="K869" s="23">
        <v>1337000000</v>
      </c>
      <c r="L869" s="23"/>
      <c r="M869" s="23">
        <f t="shared" si="13"/>
        <v>2237000000</v>
      </c>
      <c r="N869" s="30"/>
      <c r="O869" s="11"/>
      <c r="P869" s="11"/>
    </row>
    <row r="870" spans="1:16" ht="18" customHeight="1" x14ac:dyDescent="0.15">
      <c r="A870" s="11">
        <v>865</v>
      </c>
      <c r="B870" s="11" t="s">
        <v>39</v>
      </c>
      <c r="C870" s="11" t="s">
        <v>167</v>
      </c>
      <c r="D870" s="11">
        <v>3</v>
      </c>
      <c r="E870" s="33" t="s">
        <v>5193</v>
      </c>
      <c r="F870" s="30" t="s">
        <v>185</v>
      </c>
      <c r="G870" s="11" t="s">
        <v>52</v>
      </c>
      <c r="H870" s="11" t="s">
        <v>43</v>
      </c>
      <c r="I870" s="11" t="s">
        <v>22</v>
      </c>
      <c r="J870" s="23">
        <v>200000000</v>
      </c>
      <c r="K870" s="23">
        <v>0</v>
      </c>
      <c r="L870" s="23">
        <v>0</v>
      </c>
      <c r="M870" s="23">
        <f t="shared" si="13"/>
        <v>200000000</v>
      </c>
      <c r="N870" s="30"/>
      <c r="O870" s="11" t="s">
        <v>44</v>
      </c>
      <c r="P870" s="11"/>
    </row>
    <row r="871" spans="1:16" ht="18" customHeight="1" x14ac:dyDescent="0.15">
      <c r="A871" s="11">
        <v>866</v>
      </c>
      <c r="B871" s="11" t="s">
        <v>39</v>
      </c>
      <c r="C871" s="11" t="s">
        <v>167</v>
      </c>
      <c r="D871" s="11">
        <v>3</v>
      </c>
      <c r="E871" s="33" t="s">
        <v>5193</v>
      </c>
      <c r="F871" s="30" t="s">
        <v>186</v>
      </c>
      <c r="G871" s="11" t="s">
        <v>114</v>
      </c>
      <c r="H871" s="11" t="s">
        <v>43</v>
      </c>
      <c r="I871" s="11" t="s">
        <v>22</v>
      </c>
      <c r="J871" s="23">
        <v>200000000</v>
      </c>
      <c r="K871" s="23">
        <v>0</v>
      </c>
      <c r="L871" s="23">
        <v>0</v>
      </c>
      <c r="M871" s="23">
        <f t="shared" si="13"/>
        <v>200000000</v>
      </c>
      <c r="N871" s="30"/>
      <c r="O871" s="11" t="s">
        <v>44</v>
      </c>
      <c r="P871" s="11"/>
    </row>
    <row r="872" spans="1:16" ht="18" customHeight="1" x14ac:dyDescent="0.15">
      <c r="A872" s="11">
        <v>867</v>
      </c>
      <c r="B872" s="11" t="s">
        <v>39</v>
      </c>
      <c r="C872" s="11" t="s">
        <v>167</v>
      </c>
      <c r="D872" s="11">
        <v>3</v>
      </c>
      <c r="E872" s="33" t="s">
        <v>5193</v>
      </c>
      <c r="F872" s="30" t="s">
        <v>187</v>
      </c>
      <c r="G872" s="11" t="s">
        <v>114</v>
      </c>
      <c r="H872" s="11" t="s">
        <v>43</v>
      </c>
      <c r="I872" s="11" t="s">
        <v>16</v>
      </c>
      <c r="J872" s="23">
        <v>200000000</v>
      </c>
      <c r="K872" s="23">
        <v>0</v>
      </c>
      <c r="L872" s="23">
        <v>0</v>
      </c>
      <c r="M872" s="23">
        <f t="shared" si="13"/>
        <v>200000000</v>
      </c>
      <c r="N872" s="30" t="s">
        <v>74</v>
      </c>
      <c r="O872" s="11" t="s">
        <v>44</v>
      </c>
      <c r="P872" s="11" t="s">
        <v>118</v>
      </c>
    </row>
    <row r="873" spans="1:16" ht="18" customHeight="1" x14ac:dyDescent="0.15">
      <c r="A873" s="11">
        <v>868</v>
      </c>
      <c r="B873" s="11" t="s">
        <v>292</v>
      </c>
      <c r="C873" s="11" t="s">
        <v>122</v>
      </c>
      <c r="D873" s="11">
        <v>3</v>
      </c>
      <c r="E873" s="33" t="s">
        <v>5193</v>
      </c>
      <c r="F873" s="30" t="s">
        <v>295</v>
      </c>
      <c r="G873" s="11" t="s">
        <v>73</v>
      </c>
      <c r="H873" s="11" t="s">
        <v>294</v>
      </c>
      <c r="I873" s="11" t="s">
        <v>22</v>
      </c>
      <c r="J873" s="23">
        <v>500000000</v>
      </c>
      <c r="K873" s="23">
        <v>0</v>
      </c>
      <c r="L873" s="23">
        <v>0</v>
      </c>
      <c r="M873" s="23">
        <f t="shared" si="13"/>
        <v>500000000</v>
      </c>
      <c r="N873" s="30"/>
      <c r="O873" s="11"/>
      <c r="P873" s="11"/>
    </row>
    <row r="874" spans="1:16" ht="18" customHeight="1" x14ac:dyDescent="0.15">
      <c r="A874" s="11">
        <v>869</v>
      </c>
      <c r="B874" s="11" t="s">
        <v>292</v>
      </c>
      <c r="C874" s="11" t="s">
        <v>122</v>
      </c>
      <c r="D874" s="11">
        <v>3</v>
      </c>
      <c r="E874" s="33" t="s">
        <v>5193</v>
      </c>
      <c r="F874" s="30" t="s">
        <v>297</v>
      </c>
      <c r="G874" s="11" t="s">
        <v>73</v>
      </c>
      <c r="H874" s="11" t="s">
        <v>294</v>
      </c>
      <c r="I874" s="11" t="s">
        <v>22</v>
      </c>
      <c r="J874" s="23">
        <v>250000000</v>
      </c>
      <c r="K874" s="23">
        <v>40000000</v>
      </c>
      <c r="L874" s="23">
        <v>0</v>
      </c>
      <c r="M874" s="23">
        <f t="shared" si="13"/>
        <v>290000000</v>
      </c>
      <c r="N874" s="30"/>
      <c r="O874" s="11"/>
      <c r="P874" s="11"/>
    </row>
    <row r="875" spans="1:16" ht="18" customHeight="1" x14ac:dyDescent="0.15">
      <c r="A875" s="11">
        <v>870</v>
      </c>
      <c r="B875" s="11" t="s">
        <v>292</v>
      </c>
      <c r="C875" s="11" t="s">
        <v>122</v>
      </c>
      <c r="D875" s="11">
        <v>3</v>
      </c>
      <c r="E875" s="33" t="s">
        <v>5193</v>
      </c>
      <c r="F875" s="30" t="s">
        <v>298</v>
      </c>
      <c r="G875" s="11" t="s">
        <v>73</v>
      </c>
      <c r="H875" s="11" t="s">
        <v>294</v>
      </c>
      <c r="I875" s="11" t="s">
        <v>16</v>
      </c>
      <c r="J875" s="23">
        <v>340000000</v>
      </c>
      <c r="K875" s="23">
        <v>100000000</v>
      </c>
      <c r="L875" s="23">
        <v>0</v>
      </c>
      <c r="M875" s="23">
        <f t="shared" si="13"/>
        <v>440000000</v>
      </c>
      <c r="N875" s="30" t="s">
        <v>299</v>
      </c>
      <c r="O875" s="11"/>
      <c r="P875" s="11"/>
    </row>
    <row r="876" spans="1:16" ht="18" customHeight="1" x14ac:dyDescent="0.15">
      <c r="A876" s="11">
        <v>871</v>
      </c>
      <c r="B876" s="11" t="s">
        <v>292</v>
      </c>
      <c r="C876" s="11" t="s">
        <v>122</v>
      </c>
      <c r="D876" s="11">
        <v>3</v>
      </c>
      <c r="E876" s="33" t="s">
        <v>5193</v>
      </c>
      <c r="F876" s="30" t="s">
        <v>303</v>
      </c>
      <c r="G876" s="11" t="s">
        <v>73</v>
      </c>
      <c r="H876" s="11" t="s">
        <v>294</v>
      </c>
      <c r="I876" s="11" t="s">
        <v>22</v>
      </c>
      <c r="J876" s="23">
        <v>300000000</v>
      </c>
      <c r="K876" s="23">
        <v>30000000</v>
      </c>
      <c r="L876" s="23"/>
      <c r="M876" s="23">
        <f t="shared" si="13"/>
        <v>330000000</v>
      </c>
      <c r="N876" s="30"/>
      <c r="O876" s="11"/>
      <c r="P876" s="11"/>
    </row>
    <row r="877" spans="1:16" ht="18" customHeight="1" x14ac:dyDescent="0.15">
      <c r="A877" s="11">
        <v>872</v>
      </c>
      <c r="B877" s="11" t="s">
        <v>292</v>
      </c>
      <c r="C877" s="11" t="s">
        <v>40</v>
      </c>
      <c r="D877" s="11">
        <v>3</v>
      </c>
      <c r="E877" s="33" t="s">
        <v>5193</v>
      </c>
      <c r="F877" s="30" t="s">
        <v>309</v>
      </c>
      <c r="G877" s="11" t="s">
        <v>46</v>
      </c>
      <c r="H877" s="11" t="s">
        <v>294</v>
      </c>
      <c r="I877" s="11" t="s">
        <v>22</v>
      </c>
      <c r="J877" s="23">
        <v>50000000</v>
      </c>
      <c r="K877" s="23">
        <v>0</v>
      </c>
      <c r="L877" s="23">
        <v>0</v>
      </c>
      <c r="M877" s="23">
        <f t="shared" si="13"/>
        <v>50000000</v>
      </c>
      <c r="N877" s="30"/>
      <c r="O877" s="11" t="s">
        <v>44</v>
      </c>
      <c r="P877" s="11"/>
    </row>
    <row r="878" spans="1:16" ht="18" customHeight="1" x14ac:dyDescent="0.15">
      <c r="A878" s="11">
        <v>873</v>
      </c>
      <c r="B878" s="11" t="s">
        <v>292</v>
      </c>
      <c r="C878" s="11" t="s">
        <v>40</v>
      </c>
      <c r="D878" s="11">
        <v>3</v>
      </c>
      <c r="E878" s="33" t="s">
        <v>5193</v>
      </c>
      <c r="F878" s="30" t="s">
        <v>313</v>
      </c>
      <c r="G878" s="11" t="s">
        <v>46</v>
      </c>
      <c r="H878" s="11" t="s">
        <v>294</v>
      </c>
      <c r="I878" s="11" t="s">
        <v>22</v>
      </c>
      <c r="J878" s="23">
        <v>30000000</v>
      </c>
      <c r="K878" s="23">
        <v>0</v>
      </c>
      <c r="L878" s="23">
        <v>0</v>
      </c>
      <c r="M878" s="23">
        <f t="shared" si="13"/>
        <v>30000000</v>
      </c>
      <c r="N878" s="30"/>
      <c r="O878" s="11" t="s">
        <v>44</v>
      </c>
      <c r="P878" s="11"/>
    </row>
    <row r="879" spans="1:16" ht="18" customHeight="1" x14ac:dyDescent="0.15">
      <c r="A879" s="11">
        <v>874</v>
      </c>
      <c r="B879" s="11" t="s">
        <v>292</v>
      </c>
      <c r="C879" s="11" t="s">
        <v>40</v>
      </c>
      <c r="D879" s="11">
        <v>3</v>
      </c>
      <c r="E879" s="33" t="s">
        <v>5193</v>
      </c>
      <c r="F879" s="30" t="s">
        <v>326</v>
      </c>
      <c r="G879" s="11" t="s">
        <v>46</v>
      </c>
      <c r="H879" s="11" t="s">
        <v>294</v>
      </c>
      <c r="I879" s="11" t="s">
        <v>22</v>
      </c>
      <c r="J879" s="23">
        <v>91000000</v>
      </c>
      <c r="K879" s="23">
        <v>0</v>
      </c>
      <c r="L879" s="23">
        <v>0</v>
      </c>
      <c r="M879" s="23">
        <f t="shared" si="13"/>
        <v>91000000</v>
      </c>
      <c r="N879" s="30"/>
      <c r="O879" s="11" t="s">
        <v>44</v>
      </c>
      <c r="P879" s="11"/>
    </row>
    <row r="880" spans="1:16" ht="18" customHeight="1" x14ac:dyDescent="0.15">
      <c r="A880" s="11">
        <v>875</v>
      </c>
      <c r="B880" s="11" t="s">
        <v>292</v>
      </c>
      <c r="C880" s="11" t="s">
        <v>328</v>
      </c>
      <c r="D880" s="11">
        <v>3</v>
      </c>
      <c r="E880" s="33" t="s">
        <v>5193</v>
      </c>
      <c r="F880" s="30" t="s">
        <v>333</v>
      </c>
      <c r="G880" s="11" t="s">
        <v>114</v>
      </c>
      <c r="H880" s="11" t="s">
        <v>294</v>
      </c>
      <c r="I880" s="11" t="s">
        <v>22</v>
      </c>
      <c r="J880" s="23">
        <v>628000000</v>
      </c>
      <c r="K880" s="23">
        <v>784000000</v>
      </c>
      <c r="L880" s="23">
        <v>167000000</v>
      </c>
      <c r="M880" s="23">
        <f t="shared" si="13"/>
        <v>1579000000</v>
      </c>
      <c r="N880" s="30"/>
      <c r="O880" s="11"/>
      <c r="P880" s="11"/>
    </row>
    <row r="881" spans="1:16" ht="18" customHeight="1" x14ac:dyDescent="0.15">
      <c r="A881" s="11">
        <v>876</v>
      </c>
      <c r="B881" s="11" t="s">
        <v>292</v>
      </c>
      <c r="C881" s="11" t="s">
        <v>334</v>
      </c>
      <c r="D881" s="11">
        <v>3</v>
      </c>
      <c r="E881" s="33" t="s">
        <v>5193</v>
      </c>
      <c r="F881" s="30" t="s">
        <v>340</v>
      </c>
      <c r="G881" s="11" t="s">
        <v>58</v>
      </c>
      <c r="H881" s="11" t="s">
        <v>294</v>
      </c>
      <c r="I881" s="11" t="s">
        <v>16</v>
      </c>
      <c r="J881" s="23">
        <v>100000000</v>
      </c>
      <c r="K881" s="23"/>
      <c r="L881" s="23"/>
      <c r="M881" s="23">
        <f t="shared" si="13"/>
        <v>100000000</v>
      </c>
      <c r="N881" s="30" t="s">
        <v>143</v>
      </c>
      <c r="O881" s="11"/>
      <c r="P881" s="11"/>
    </row>
    <row r="882" spans="1:16" ht="18" customHeight="1" x14ac:dyDescent="0.15">
      <c r="A882" s="11">
        <v>877</v>
      </c>
      <c r="B882" s="11" t="s">
        <v>292</v>
      </c>
      <c r="C882" s="11" t="s">
        <v>354</v>
      </c>
      <c r="D882" s="11">
        <v>3</v>
      </c>
      <c r="E882" s="33" t="s">
        <v>5193</v>
      </c>
      <c r="F882" s="30" t="s">
        <v>364</v>
      </c>
      <c r="G882" s="11" t="s">
        <v>114</v>
      </c>
      <c r="H882" s="11" t="s">
        <v>294</v>
      </c>
      <c r="I882" s="11" t="s">
        <v>22</v>
      </c>
      <c r="J882" s="23">
        <v>3000000000</v>
      </c>
      <c r="K882" s="23">
        <v>3000000000</v>
      </c>
      <c r="L882" s="23"/>
      <c r="M882" s="23">
        <f t="shared" si="13"/>
        <v>6000000000</v>
      </c>
      <c r="N882" s="30"/>
      <c r="O882" s="11"/>
      <c r="P882" s="11"/>
    </row>
    <row r="883" spans="1:16" ht="18" customHeight="1" x14ac:dyDescent="0.15">
      <c r="A883" s="11">
        <v>878</v>
      </c>
      <c r="B883" s="11" t="s">
        <v>292</v>
      </c>
      <c r="C883" s="11" t="s">
        <v>354</v>
      </c>
      <c r="D883" s="11">
        <v>3</v>
      </c>
      <c r="E883" s="33" t="s">
        <v>5193</v>
      </c>
      <c r="F883" s="30" t="s">
        <v>365</v>
      </c>
      <c r="G883" s="11" t="s">
        <v>114</v>
      </c>
      <c r="H883" s="11" t="s">
        <v>294</v>
      </c>
      <c r="I883" s="11" t="s">
        <v>22</v>
      </c>
      <c r="J883" s="23">
        <v>2000000000</v>
      </c>
      <c r="K883" s="23">
        <v>2000000000</v>
      </c>
      <c r="L883" s="23"/>
      <c r="M883" s="23">
        <f t="shared" si="13"/>
        <v>4000000000</v>
      </c>
      <c r="N883" s="30"/>
      <c r="O883" s="11"/>
      <c r="P883" s="11"/>
    </row>
    <row r="884" spans="1:16" ht="18" customHeight="1" x14ac:dyDescent="0.15">
      <c r="A884" s="11">
        <v>879</v>
      </c>
      <c r="B884" s="11" t="s">
        <v>292</v>
      </c>
      <c r="C884" s="11" t="s">
        <v>354</v>
      </c>
      <c r="D884" s="11">
        <v>3</v>
      </c>
      <c r="E884" s="33" t="s">
        <v>5193</v>
      </c>
      <c r="F884" s="30" t="s">
        <v>366</v>
      </c>
      <c r="G884" s="11" t="s">
        <v>114</v>
      </c>
      <c r="H884" s="11" t="s">
        <v>294</v>
      </c>
      <c r="I884" s="11" t="s">
        <v>22</v>
      </c>
      <c r="J884" s="23">
        <v>700000000</v>
      </c>
      <c r="K884" s="23">
        <v>300000000</v>
      </c>
      <c r="L884" s="23"/>
      <c r="M884" s="23">
        <f t="shared" si="13"/>
        <v>1000000000</v>
      </c>
      <c r="N884" s="30"/>
      <c r="O884" s="11"/>
      <c r="P884" s="11"/>
    </row>
    <row r="885" spans="1:16" ht="18" customHeight="1" x14ac:dyDescent="0.15">
      <c r="A885" s="11">
        <v>880</v>
      </c>
      <c r="B885" s="11" t="s">
        <v>292</v>
      </c>
      <c r="C885" s="11" t="s">
        <v>354</v>
      </c>
      <c r="D885" s="11">
        <v>3</v>
      </c>
      <c r="E885" s="33" t="s">
        <v>5193</v>
      </c>
      <c r="F885" s="30" t="s">
        <v>367</v>
      </c>
      <c r="G885" s="11" t="s">
        <v>114</v>
      </c>
      <c r="H885" s="11" t="s">
        <v>294</v>
      </c>
      <c r="I885" s="11" t="s">
        <v>22</v>
      </c>
      <c r="J885" s="23">
        <v>500000000</v>
      </c>
      <c r="K885" s="23">
        <v>850000000</v>
      </c>
      <c r="L885" s="23"/>
      <c r="M885" s="23">
        <f t="shared" si="13"/>
        <v>1350000000</v>
      </c>
      <c r="N885" s="30"/>
      <c r="O885" s="11"/>
      <c r="P885" s="11"/>
    </row>
    <row r="886" spans="1:16" ht="18" customHeight="1" x14ac:dyDescent="0.15">
      <c r="A886" s="11">
        <v>881</v>
      </c>
      <c r="B886" s="11" t="s">
        <v>292</v>
      </c>
      <c r="C886" s="11" t="s">
        <v>354</v>
      </c>
      <c r="D886" s="11">
        <v>3</v>
      </c>
      <c r="E886" s="33" t="s">
        <v>5193</v>
      </c>
      <c r="F886" s="30" t="s">
        <v>368</v>
      </c>
      <c r="G886" s="11" t="s">
        <v>114</v>
      </c>
      <c r="H886" s="11" t="s">
        <v>294</v>
      </c>
      <c r="I886" s="11" t="s">
        <v>22</v>
      </c>
      <c r="J886" s="23">
        <v>1781893000</v>
      </c>
      <c r="K886" s="23">
        <v>1122872000</v>
      </c>
      <c r="L886" s="23">
        <v>0</v>
      </c>
      <c r="M886" s="23">
        <f t="shared" si="13"/>
        <v>2904765000</v>
      </c>
      <c r="N886" s="30"/>
      <c r="O886" s="11"/>
      <c r="P886" s="11"/>
    </row>
    <row r="887" spans="1:16" ht="18" customHeight="1" x14ac:dyDescent="0.15">
      <c r="A887" s="11">
        <v>882</v>
      </c>
      <c r="B887" s="86" t="s">
        <v>292</v>
      </c>
      <c r="C887" s="86" t="s">
        <v>354</v>
      </c>
      <c r="D887" s="86">
        <v>3</v>
      </c>
      <c r="E887" s="33" t="s">
        <v>5193</v>
      </c>
      <c r="F887" s="88" t="s">
        <v>369</v>
      </c>
      <c r="G887" s="86" t="s">
        <v>114</v>
      </c>
      <c r="H887" s="86" t="s">
        <v>294</v>
      </c>
      <c r="I887" s="86" t="s">
        <v>22</v>
      </c>
      <c r="J887" s="90">
        <v>3500000000</v>
      </c>
      <c r="K887" s="90">
        <v>3500000000</v>
      </c>
      <c r="L887" s="90">
        <v>0</v>
      </c>
      <c r="M887" s="23">
        <f t="shared" si="13"/>
        <v>7000000000</v>
      </c>
      <c r="N887" s="88"/>
      <c r="O887" s="86"/>
      <c r="P887" s="86"/>
    </row>
    <row r="888" spans="1:16" ht="18" customHeight="1" x14ac:dyDescent="0.15">
      <c r="A888" s="11">
        <v>883</v>
      </c>
      <c r="B888" s="86" t="s">
        <v>292</v>
      </c>
      <c r="C888" s="86" t="s">
        <v>126</v>
      </c>
      <c r="D888" s="86">
        <v>3</v>
      </c>
      <c r="E888" s="33" t="s">
        <v>5193</v>
      </c>
      <c r="F888" s="88" t="s">
        <v>384</v>
      </c>
      <c r="G888" s="86" t="s">
        <v>58</v>
      </c>
      <c r="H888" s="86" t="s">
        <v>294</v>
      </c>
      <c r="I888" s="86" t="s">
        <v>22</v>
      </c>
      <c r="J888" s="90">
        <v>115000000</v>
      </c>
      <c r="K888" s="90">
        <v>613600000</v>
      </c>
      <c r="L888" s="90">
        <v>0</v>
      </c>
      <c r="M888" s="23">
        <f t="shared" si="13"/>
        <v>728600000</v>
      </c>
      <c r="N888" s="88"/>
      <c r="O888" s="86"/>
      <c r="P888" s="86"/>
    </row>
    <row r="889" spans="1:16" ht="18" customHeight="1" x14ac:dyDescent="0.15">
      <c r="A889" s="11">
        <v>884</v>
      </c>
      <c r="B889" s="86" t="s">
        <v>292</v>
      </c>
      <c r="C889" s="86" t="s">
        <v>126</v>
      </c>
      <c r="D889" s="86">
        <v>3</v>
      </c>
      <c r="E889" s="33" t="s">
        <v>5193</v>
      </c>
      <c r="F889" s="88" t="s">
        <v>385</v>
      </c>
      <c r="G889" s="86" t="s">
        <v>58</v>
      </c>
      <c r="H889" s="86" t="s">
        <v>294</v>
      </c>
      <c r="I889" s="86" t="s">
        <v>22</v>
      </c>
      <c r="J889" s="90">
        <v>65000000</v>
      </c>
      <c r="K889" s="90">
        <v>28440000</v>
      </c>
      <c r="L889" s="90">
        <v>0</v>
      </c>
      <c r="M889" s="23">
        <f t="shared" si="13"/>
        <v>93440000</v>
      </c>
      <c r="N889" s="88"/>
      <c r="O889" s="86"/>
      <c r="P889" s="86"/>
    </row>
    <row r="890" spans="1:16" ht="18" customHeight="1" x14ac:dyDescent="0.15">
      <c r="A890" s="11">
        <v>885</v>
      </c>
      <c r="B890" s="86" t="s">
        <v>292</v>
      </c>
      <c r="C890" s="86" t="s">
        <v>126</v>
      </c>
      <c r="D890" s="86">
        <v>3</v>
      </c>
      <c r="E890" s="33" t="s">
        <v>5193</v>
      </c>
      <c r="F890" s="88" t="s">
        <v>386</v>
      </c>
      <c r="G890" s="86" t="s">
        <v>58</v>
      </c>
      <c r="H890" s="86" t="s">
        <v>294</v>
      </c>
      <c r="I890" s="86" t="s">
        <v>22</v>
      </c>
      <c r="J890" s="90">
        <v>100000000</v>
      </c>
      <c r="K890" s="90">
        <v>60000000</v>
      </c>
      <c r="L890" s="90">
        <v>0</v>
      </c>
      <c r="M890" s="23">
        <f t="shared" si="13"/>
        <v>160000000</v>
      </c>
      <c r="N890" s="88"/>
      <c r="O890" s="86"/>
      <c r="P890" s="86"/>
    </row>
    <row r="891" spans="1:16" ht="18" customHeight="1" x14ac:dyDescent="0.15">
      <c r="A891" s="11">
        <v>886</v>
      </c>
      <c r="B891" s="86" t="s">
        <v>292</v>
      </c>
      <c r="C891" s="86" t="s">
        <v>394</v>
      </c>
      <c r="D891" s="86">
        <v>3</v>
      </c>
      <c r="E891" s="33" t="s">
        <v>5193</v>
      </c>
      <c r="F891" s="88" t="s">
        <v>396</v>
      </c>
      <c r="G891" s="86" t="s">
        <v>114</v>
      </c>
      <c r="H891" s="86" t="s">
        <v>294</v>
      </c>
      <c r="I891" s="86" t="s">
        <v>22</v>
      </c>
      <c r="J891" s="90">
        <v>158000000</v>
      </c>
      <c r="K891" s="90">
        <v>183000000</v>
      </c>
      <c r="L891" s="90">
        <v>50000000</v>
      </c>
      <c r="M891" s="23">
        <f t="shared" si="13"/>
        <v>391000000</v>
      </c>
      <c r="N891" s="88"/>
      <c r="O891" s="86"/>
      <c r="P891" s="86"/>
    </row>
    <row r="892" spans="1:16" ht="18" customHeight="1" x14ac:dyDescent="0.15">
      <c r="A892" s="11">
        <v>887</v>
      </c>
      <c r="B892" s="86" t="s">
        <v>292</v>
      </c>
      <c r="C892" s="86" t="s">
        <v>394</v>
      </c>
      <c r="D892" s="86">
        <v>3</v>
      </c>
      <c r="E892" s="33" t="s">
        <v>5193</v>
      </c>
      <c r="F892" s="88" t="s">
        <v>397</v>
      </c>
      <c r="G892" s="86" t="s">
        <v>114</v>
      </c>
      <c r="H892" s="86" t="s">
        <v>294</v>
      </c>
      <c r="I892" s="86" t="s">
        <v>22</v>
      </c>
      <c r="J892" s="90">
        <v>209000000</v>
      </c>
      <c r="K892" s="90">
        <v>60000000</v>
      </c>
      <c r="L892" s="90">
        <v>82000000</v>
      </c>
      <c r="M892" s="23">
        <f t="shared" si="13"/>
        <v>351000000</v>
      </c>
      <c r="N892" s="88"/>
      <c r="O892" s="86"/>
      <c r="P892" s="86"/>
    </row>
    <row r="893" spans="1:16" ht="18" customHeight="1" x14ac:dyDescent="0.15">
      <c r="A893" s="11">
        <v>888</v>
      </c>
      <c r="B893" s="86" t="s">
        <v>292</v>
      </c>
      <c r="C893" s="86" t="s">
        <v>402</v>
      </c>
      <c r="D893" s="86">
        <v>3</v>
      </c>
      <c r="E893" s="33" t="s">
        <v>5193</v>
      </c>
      <c r="F893" s="88" t="s">
        <v>403</v>
      </c>
      <c r="G893" s="86" t="s">
        <v>58</v>
      </c>
      <c r="H893" s="86" t="s">
        <v>294</v>
      </c>
      <c r="I893" s="86" t="s">
        <v>22</v>
      </c>
      <c r="J893" s="90">
        <v>500000000</v>
      </c>
      <c r="K893" s="90">
        <v>6500000000</v>
      </c>
      <c r="L893" s="90"/>
      <c r="M893" s="23">
        <f t="shared" si="13"/>
        <v>7000000000</v>
      </c>
      <c r="N893" s="88"/>
      <c r="O893" s="86"/>
      <c r="P893" s="86"/>
    </row>
    <row r="894" spans="1:16" ht="18" customHeight="1" x14ac:dyDescent="0.15">
      <c r="A894" s="11">
        <v>889</v>
      </c>
      <c r="B894" s="86" t="s">
        <v>292</v>
      </c>
      <c r="C894" s="86" t="s">
        <v>402</v>
      </c>
      <c r="D894" s="86">
        <v>3</v>
      </c>
      <c r="E894" s="33" t="s">
        <v>5193</v>
      </c>
      <c r="F894" s="88" t="s">
        <v>410</v>
      </c>
      <c r="G894" s="86" t="s">
        <v>58</v>
      </c>
      <c r="H894" s="86" t="s">
        <v>294</v>
      </c>
      <c r="I894" s="86" t="s">
        <v>22</v>
      </c>
      <c r="J894" s="90">
        <v>245073000</v>
      </c>
      <c r="K894" s="90">
        <v>1345000000</v>
      </c>
      <c r="L894" s="90">
        <v>0</v>
      </c>
      <c r="M894" s="23">
        <f t="shared" si="13"/>
        <v>1590073000</v>
      </c>
      <c r="N894" s="88"/>
      <c r="O894" s="86"/>
      <c r="P894" s="86"/>
    </row>
    <row r="895" spans="1:16" ht="18" customHeight="1" x14ac:dyDescent="0.15">
      <c r="A895" s="11">
        <v>890</v>
      </c>
      <c r="B895" s="86" t="s">
        <v>292</v>
      </c>
      <c r="C895" s="86" t="s">
        <v>402</v>
      </c>
      <c r="D895" s="86">
        <v>3</v>
      </c>
      <c r="E895" s="33" t="s">
        <v>5193</v>
      </c>
      <c r="F895" s="88" t="s">
        <v>411</v>
      </c>
      <c r="G895" s="86" t="s">
        <v>58</v>
      </c>
      <c r="H895" s="86" t="s">
        <v>294</v>
      </c>
      <c r="I895" s="86" t="s">
        <v>22</v>
      </c>
      <c r="J895" s="90">
        <v>341968000</v>
      </c>
      <c r="K895" s="90">
        <v>1532142000</v>
      </c>
      <c r="L895" s="90">
        <v>0</v>
      </c>
      <c r="M895" s="23">
        <f t="shared" si="13"/>
        <v>1874110000</v>
      </c>
      <c r="N895" s="88"/>
      <c r="O895" s="86"/>
      <c r="P895" s="86"/>
    </row>
    <row r="896" spans="1:16" ht="18" customHeight="1" x14ac:dyDescent="0.15">
      <c r="A896" s="11">
        <v>891</v>
      </c>
      <c r="B896" s="86" t="s">
        <v>292</v>
      </c>
      <c r="C896" s="86" t="s">
        <v>402</v>
      </c>
      <c r="D896" s="86">
        <v>3</v>
      </c>
      <c r="E896" s="33" t="s">
        <v>5193</v>
      </c>
      <c r="F896" s="88" t="s">
        <v>442</v>
      </c>
      <c r="G896" s="86" t="s">
        <v>58</v>
      </c>
      <c r="H896" s="86" t="s">
        <v>294</v>
      </c>
      <c r="I896" s="86" t="s">
        <v>22</v>
      </c>
      <c r="J896" s="90">
        <v>900000000</v>
      </c>
      <c r="K896" s="90">
        <v>500000000</v>
      </c>
      <c r="L896" s="90">
        <v>0</v>
      </c>
      <c r="M896" s="23">
        <f t="shared" si="13"/>
        <v>1400000000</v>
      </c>
      <c r="N896" s="88"/>
      <c r="O896" s="86"/>
      <c r="P896" s="86"/>
    </row>
    <row r="897" spans="1:16" ht="18" customHeight="1" x14ac:dyDescent="0.15">
      <c r="A897" s="11">
        <v>892</v>
      </c>
      <c r="B897" s="86" t="s">
        <v>292</v>
      </c>
      <c r="C897" s="86" t="s">
        <v>402</v>
      </c>
      <c r="D897" s="86">
        <v>3</v>
      </c>
      <c r="E897" s="33" t="s">
        <v>5193</v>
      </c>
      <c r="F897" s="88" t="s">
        <v>443</v>
      </c>
      <c r="G897" s="86" t="s">
        <v>58</v>
      </c>
      <c r="H897" s="86" t="s">
        <v>294</v>
      </c>
      <c r="I897" s="86" t="s">
        <v>22</v>
      </c>
      <c r="J897" s="90">
        <v>700000000</v>
      </c>
      <c r="K897" s="90">
        <v>150000000</v>
      </c>
      <c r="L897" s="90">
        <v>0</v>
      </c>
      <c r="M897" s="23">
        <f t="shared" si="13"/>
        <v>850000000</v>
      </c>
      <c r="N897" s="88"/>
      <c r="O897" s="86"/>
      <c r="P897" s="86"/>
    </row>
    <row r="898" spans="1:16" ht="18" customHeight="1" x14ac:dyDescent="0.15">
      <c r="A898" s="11">
        <v>893</v>
      </c>
      <c r="B898" s="86" t="s">
        <v>292</v>
      </c>
      <c r="C898" s="86" t="s">
        <v>447</v>
      </c>
      <c r="D898" s="86">
        <v>3</v>
      </c>
      <c r="E898" s="33" t="s">
        <v>5193</v>
      </c>
      <c r="F898" s="88" t="s">
        <v>449</v>
      </c>
      <c r="G898" s="86" t="s">
        <v>58</v>
      </c>
      <c r="H898" s="86" t="s">
        <v>294</v>
      </c>
      <c r="I898" s="86" t="s">
        <v>22</v>
      </c>
      <c r="J898" s="90">
        <v>450000000</v>
      </c>
      <c r="K898" s="90">
        <v>7000000</v>
      </c>
      <c r="L898" s="90"/>
      <c r="M898" s="23">
        <f t="shared" si="13"/>
        <v>457000000</v>
      </c>
      <c r="N898" s="88"/>
      <c r="O898" s="86"/>
      <c r="P898" s="86"/>
    </row>
    <row r="899" spans="1:16" ht="18" customHeight="1" x14ac:dyDescent="0.15">
      <c r="A899" s="11">
        <v>894</v>
      </c>
      <c r="B899" s="86" t="s">
        <v>292</v>
      </c>
      <c r="C899" s="86" t="s">
        <v>447</v>
      </c>
      <c r="D899" s="86">
        <v>3</v>
      </c>
      <c r="E899" s="33" t="s">
        <v>5193</v>
      </c>
      <c r="F899" s="88" t="s">
        <v>450</v>
      </c>
      <c r="G899" s="86" t="s">
        <v>58</v>
      </c>
      <c r="H899" s="86" t="s">
        <v>294</v>
      </c>
      <c r="I899" s="86" t="s">
        <v>22</v>
      </c>
      <c r="J899" s="90">
        <v>400000000</v>
      </c>
      <c r="K899" s="90">
        <v>6000000</v>
      </c>
      <c r="L899" s="90"/>
      <c r="M899" s="23">
        <f t="shared" si="13"/>
        <v>406000000</v>
      </c>
      <c r="N899" s="88"/>
      <c r="O899" s="86"/>
      <c r="P899" s="86"/>
    </row>
    <row r="900" spans="1:16" ht="18" customHeight="1" x14ac:dyDescent="0.15">
      <c r="A900" s="11">
        <v>895</v>
      </c>
      <c r="B900" s="86" t="s">
        <v>292</v>
      </c>
      <c r="C900" s="86" t="s">
        <v>462</v>
      </c>
      <c r="D900" s="86">
        <v>3</v>
      </c>
      <c r="E900" s="33" t="s">
        <v>5193</v>
      </c>
      <c r="F900" s="88" t="s">
        <v>464</v>
      </c>
      <c r="G900" s="86" t="s">
        <v>114</v>
      </c>
      <c r="H900" s="86" t="s">
        <v>294</v>
      </c>
      <c r="I900" s="86" t="s">
        <v>22</v>
      </c>
      <c r="J900" s="90">
        <v>400000000</v>
      </c>
      <c r="K900" s="90">
        <v>350000000</v>
      </c>
      <c r="L900" s="90"/>
      <c r="M900" s="23">
        <f t="shared" si="13"/>
        <v>750000000</v>
      </c>
      <c r="N900" s="88"/>
      <c r="O900" s="86"/>
      <c r="P900" s="86"/>
    </row>
    <row r="901" spans="1:16" ht="18" customHeight="1" x14ac:dyDescent="0.15">
      <c r="A901" s="11">
        <v>896</v>
      </c>
      <c r="B901" s="86" t="s">
        <v>292</v>
      </c>
      <c r="C901" s="86" t="s">
        <v>462</v>
      </c>
      <c r="D901" s="86">
        <v>3</v>
      </c>
      <c r="E901" s="33" t="s">
        <v>5193</v>
      </c>
      <c r="F901" s="88" t="s">
        <v>473</v>
      </c>
      <c r="G901" s="86" t="s">
        <v>52</v>
      </c>
      <c r="H901" s="86" t="s">
        <v>294</v>
      </c>
      <c r="I901" s="86" t="s">
        <v>22</v>
      </c>
      <c r="J901" s="90">
        <v>200000000</v>
      </c>
      <c r="K901" s="90">
        <v>0</v>
      </c>
      <c r="L901" s="90"/>
      <c r="M901" s="23">
        <f t="shared" si="13"/>
        <v>200000000</v>
      </c>
      <c r="N901" s="88"/>
      <c r="O901" s="86"/>
      <c r="P901" s="86"/>
    </row>
    <row r="902" spans="1:16" ht="18" customHeight="1" x14ac:dyDescent="0.15">
      <c r="A902" s="11">
        <v>897</v>
      </c>
      <c r="B902" s="86" t="s">
        <v>292</v>
      </c>
      <c r="C902" s="86" t="s">
        <v>481</v>
      </c>
      <c r="D902" s="86">
        <v>3</v>
      </c>
      <c r="E902" s="33" t="s">
        <v>5193</v>
      </c>
      <c r="F902" s="88" t="s">
        <v>484</v>
      </c>
      <c r="G902" s="86" t="s">
        <v>114</v>
      </c>
      <c r="H902" s="86" t="s">
        <v>294</v>
      </c>
      <c r="I902" s="86" t="s">
        <v>22</v>
      </c>
      <c r="J902" s="90">
        <v>600000000</v>
      </c>
      <c r="K902" s="90">
        <v>400000000</v>
      </c>
      <c r="L902" s="90"/>
      <c r="M902" s="23">
        <f t="shared" ref="M902:M965" si="14">J902+K902+L902</f>
        <v>1000000000</v>
      </c>
      <c r="N902" s="88"/>
      <c r="O902" s="86" t="s">
        <v>459</v>
      </c>
      <c r="P902" s="86" t="s">
        <v>459</v>
      </c>
    </row>
    <row r="903" spans="1:16" ht="18" customHeight="1" x14ac:dyDescent="0.15">
      <c r="A903" s="11">
        <v>898</v>
      </c>
      <c r="B903" s="86" t="s">
        <v>292</v>
      </c>
      <c r="C903" s="86" t="s">
        <v>486</v>
      </c>
      <c r="D903" s="86">
        <v>3</v>
      </c>
      <c r="E903" s="33" t="s">
        <v>5193</v>
      </c>
      <c r="F903" s="88" t="s">
        <v>495</v>
      </c>
      <c r="G903" s="86" t="s">
        <v>114</v>
      </c>
      <c r="H903" s="86" t="s">
        <v>294</v>
      </c>
      <c r="I903" s="86" t="s">
        <v>22</v>
      </c>
      <c r="J903" s="90">
        <v>1575478815</v>
      </c>
      <c r="K903" s="90">
        <v>835571557</v>
      </c>
      <c r="L903" s="90">
        <v>100000000</v>
      </c>
      <c r="M903" s="23">
        <f t="shared" si="14"/>
        <v>2511050372</v>
      </c>
      <c r="N903" s="88"/>
      <c r="O903" s="86"/>
      <c r="P903" s="86" t="s">
        <v>48</v>
      </c>
    </row>
    <row r="904" spans="1:16" ht="18" customHeight="1" x14ac:dyDescent="0.15">
      <c r="A904" s="11">
        <v>899</v>
      </c>
      <c r="B904" s="86" t="s">
        <v>292</v>
      </c>
      <c r="C904" s="86" t="s">
        <v>486</v>
      </c>
      <c r="D904" s="86">
        <v>3</v>
      </c>
      <c r="E904" s="33" t="s">
        <v>5193</v>
      </c>
      <c r="F904" s="88" t="s">
        <v>496</v>
      </c>
      <c r="G904" s="86" t="s">
        <v>114</v>
      </c>
      <c r="H904" s="86" t="s">
        <v>294</v>
      </c>
      <c r="I904" s="86" t="s">
        <v>22</v>
      </c>
      <c r="J904" s="90">
        <v>1800000000</v>
      </c>
      <c r="K904" s="90">
        <v>600000000</v>
      </c>
      <c r="L904" s="90">
        <v>100000000</v>
      </c>
      <c r="M904" s="23">
        <f t="shared" si="14"/>
        <v>2500000000</v>
      </c>
      <c r="N904" s="88"/>
      <c r="O904" s="86"/>
      <c r="P904" s="86" t="s">
        <v>48</v>
      </c>
    </row>
    <row r="905" spans="1:16" ht="18" customHeight="1" x14ac:dyDescent="0.15">
      <c r="A905" s="11">
        <v>900</v>
      </c>
      <c r="B905" s="86" t="s">
        <v>292</v>
      </c>
      <c r="C905" s="86" t="s">
        <v>497</v>
      </c>
      <c r="D905" s="86">
        <v>3</v>
      </c>
      <c r="E905" s="33" t="s">
        <v>5193</v>
      </c>
      <c r="F905" s="88" t="s">
        <v>502</v>
      </c>
      <c r="G905" s="86" t="s">
        <v>114</v>
      </c>
      <c r="H905" s="86" t="s">
        <v>294</v>
      </c>
      <c r="I905" s="86" t="s">
        <v>22</v>
      </c>
      <c r="J905" s="90">
        <v>400000000</v>
      </c>
      <c r="K905" s="90">
        <v>300000000</v>
      </c>
      <c r="L905" s="90"/>
      <c r="M905" s="23">
        <f t="shared" si="14"/>
        <v>700000000</v>
      </c>
      <c r="N905" s="88"/>
      <c r="O905" s="86"/>
      <c r="P905" s="86"/>
    </row>
    <row r="906" spans="1:16" ht="18" customHeight="1" x14ac:dyDescent="0.15">
      <c r="A906" s="11">
        <v>901</v>
      </c>
      <c r="B906" s="86" t="s">
        <v>292</v>
      </c>
      <c r="C906" s="86" t="s">
        <v>503</v>
      </c>
      <c r="D906" s="86">
        <v>3</v>
      </c>
      <c r="E906" s="33" t="s">
        <v>5193</v>
      </c>
      <c r="F906" s="88" t="s">
        <v>504</v>
      </c>
      <c r="G906" s="86" t="s">
        <v>114</v>
      </c>
      <c r="H906" s="86" t="s">
        <v>294</v>
      </c>
      <c r="I906" s="86" t="s">
        <v>22</v>
      </c>
      <c r="J906" s="90">
        <v>100000000</v>
      </c>
      <c r="K906" s="90">
        <v>0</v>
      </c>
      <c r="L906" s="90">
        <v>0</v>
      </c>
      <c r="M906" s="23">
        <f t="shared" si="14"/>
        <v>100000000</v>
      </c>
      <c r="N906" s="88"/>
      <c r="O906" s="86"/>
      <c r="P906" s="86"/>
    </row>
    <row r="907" spans="1:16" ht="18" customHeight="1" x14ac:dyDescent="0.15">
      <c r="A907" s="11">
        <v>902</v>
      </c>
      <c r="B907" s="86" t="s">
        <v>292</v>
      </c>
      <c r="C907" s="86" t="s">
        <v>503</v>
      </c>
      <c r="D907" s="86">
        <v>3</v>
      </c>
      <c r="E907" s="33" t="s">
        <v>5193</v>
      </c>
      <c r="F907" s="88" t="s">
        <v>507</v>
      </c>
      <c r="G907" s="86" t="s">
        <v>114</v>
      </c>
      <c r="H907" s="86" t="s">
        <v>294</v>
      </c>
      <c r="I907" s="86" t="s">
        <v>22</v>
      </c>
      <c r="J907" s="90">
        <v>1765000000</v>
      </c>
      <c r="K907" s="90">
        <v>1606000000</v>
      </c>
      <c r="L907" s="90">
        <v>625000000</v>
      </c>
      <c r="M907" s="23">
        <f t="shared" si="14"/>
        <v>3996000000</v>
      </c>
      <c r="N907" s="88"/>
      <c r="O907" s="86" t="s">
        <v>459</v>
      </c>
      <c r="P907" s="86" t="s">
        <v>48</v>
      </c>
    </row>
    <row r="908" spans="1:16" ht="18" customHeight="1" x14ac:dyDescent="0.15">
      <c r="A908" s="11">
        <v>903</v>
      </c>
      <c r="B908" s="86" t="s">
        <v>292</v>
      </c>
      <c r="C908" s="86" t="s">
        <v>71</v>
      </c>
      <c r="D908" s="86">
        <v>3</v>
      </c>
      <c r="E908" s="33" t="s">
        <v>5193</v>
      </c>
      <c r="F908" s="88" t="s">
        <v>511</v>
      </c>
      <c r="G908" s="86" t="s">
        <v>73</v>
      </c>
      <c r="H908" s="86" t="s">
        <v>294</v>
      </c>
      <c r="I908" s="86" t="s">
        <v>16</v>
      </c>
      <c r="J908" s="90">
        <v>800000000</v>
      </c>
      <c r="K908" s="90">
        <v>120000000</v>
      </c>
      <c r="L908" s="90">
        <v>30000000</v>
      </c>
      <c r="M908" s="23">
        <f t="shared" si="14"/>
        <v>950000000</v>
      </c>
      <c r="N908" s="88" t="s">
        <v>74</v>
      </c>
      <c r="O908" s="86"/>
      <c r="P908" s="86"/>
    </row>
    <row r="909" spans="1:16" ht="18" customHeight="1" x14ac:dyDescent="0.15">
      <c r="A909" s="11">
        <v>904</v>
      </c>
      <c r="B909" s="86" t="s">
        <v>292</v>
      </c>
      <c r="C909" s="86" t="s">
        <v>517</v>
      </c>
      <c r="D909" s="86">
        <v>3</v>
      </c>
      <c r="E909" s="33" t="s">
        <v>5193</v>
      </c>
      <c r="F909" s="88" t="s">
        <v>519</v>
      </c>
      <c r="G909" s="86" t="s">
        <v>114</v>
      </c>
      <c r="H909" s="86" t="s">
        <v>294</v>
      </c>
      <c r="I909" s="86" t="s">
        <v>22</v>
      </c>
      <c r="J909" s="90">
        <v>280000000</v>
      </c>
      <c r="K909" s="90"/>
      <c r="L909" s="90"/>
      <c r="M909" s="23">
        <f t="shared" si="14"/>
        <v>280000000</v>
      </c>
      <c r="N909" s="88"/>
      <c r="O909" s="86"/>
      <c r="P909" s="86"/>
    </row>
    <row r="910" spans="1:16" ht="18" customHeight="1" x14ac:dyDescent="0.15">
      <c r="A910" s="11">
        <v>905</v>
      </c>
      <c r="B910" s="86" t="s">
        <v>292</v>
      </c>
      <c r="C910" s="86" t="s">
        <v>517</v>
      </c>
      <c r="D910" s="86">
        <v>3</v>
      </c>
      <c r="E910" s="33" t="s">
        <v>5193</v>
      </c>
      <c r="F910" s="88" t="s">
        <v>520</v>
      </c>
      <c r="G910" s="86" t="s">
        <v>114</v>
      </c>
      <c r="H910" s="86" t="s">
        <v>294</v>
      </c>
      <c r="I910" s="86" t="s">
        <v>22</v>
      </c>
      <c r="J910" s="90">
        <v>100000000</v>
      </c>
      <c r="K910" s="90"/>
      <c r="L910" s="90"/>
      <c r="M910" s="23">
        <f t="shared" si="14"/>
        <v>100000000</v>
      </c>
      <c r="N910" s="88"/>
      <c r="O910" s="86"/>
      <c r="P910" s="86"/>
    </row>
    <row r="911" spans="1:16" ht="18" customHeight="1" x14ac:dyDescent="0.15">
      <c r="A911" s="11">
        <v>906</v>
      </c>
      <c r="B911" s="86" t="s">
        <v>292</v>
      </c>
      <c r="C911" s="86" t="s">
        <v>517</v>
      </c>
      <c r="D911" s="86">
        <v>3</v>
      </c>
      <c r="E911" s="33" t="s">
        <v>5193</v>
      </c>
      <c r="F911" s="88" t="s">
        <v>521</v>
      </c>
      <c r="G911" s="86" t="s">
        <v>114</v>
      </c>
      <c r="H911" s="86" t="s">
        <v>294</v>
      </c>
      <c r="I911" s="86" t="s">
        <v>22</v>
      </c>
      <c r="J911" s="90">
        <v>15000000</v>
      </c>
      <c r="K911" s="90"/>
      <c r="L911" s="90"/>
      <c r="M911" s="23">
        <f t="shared" si="14"/>
        <v>15000000</v>
      </c>
      <c r="N911" s="88"/>
      <c r="O911" s="86"/>
      <c r="P911" s="86"/>
    </row>
    <row r="912" spans="1:16" ht="18" customHeight="1" x14ac:dyDescent="0.15">
      <c r="A912" s="11">
        <v>907</v>
      </c>
      <c r="B912" s="86" t="s">
        <v>292</v>
      </c>
      <c r="C912" s="86" t="s">
        <v>94</v>
      </c>
      <c r="D912" s="86">
        <v>3</v>
      </c>
      <c r="E912" s="33" t="s">
        <v>5193</v>
      </c>
      <c r="F912" s="88" t="s">
        <v>526</v>
      </c>
      <c r="G912" s="86" t="s">
        <v>46</v>
      </c>
      <c r="H912" s="86" t="s">
        <v>294</v>
      </c>
      <c r="I912" s="86" t="s">
        <v>22</v>
      </c>
      <c r="J912" s="90">
        <v>300000000</v>
      </c>
      <c r="K912" s="90">
        <v>0</v>
      </c>
      <c r="L912" s="90">
        <v>0</v>
      </c>
      <c r="M912" s="23">
        <f t="shared" si="14"/>
        <v>300000000</v>
      </c>
      <c r="N912" s="88"/>
      <c r="O912" s="86" t="s">
        <v>88</v>
      </c>
      <c r="P912" s="86"/>
    </row>
    <row r="913" spans="1:16" ht="18" customHeight="1" x14ac:dyDescent="0.15">
      <c r="A913" s="11">
        <v>908</v>
      </c>
      <c r="B913" s="86" t="s">
        <v>292</v>
      </c>
      <c r="C913" s="86" t="s">
        <v>94</v>
      </c>
      <c r="D913" s="86">
        <v>3</v>
      </c>
      <c r="E913" s="33" t="s">
        <v>5193</v>
      </c>
      <c r="F913" s="88" t="s">
        <v>534</v>
      </c>
      <c r="G913" s="86" t="s">
        <v>535</v>
      </c>
      <c r="H913" s="86" t="s">
        <v>294</v>
      </c>
      <c r="I913" s="86" t="s">
        <v>15</v>
      </c>
      <c r="J913" s="90">
        <v>11000000000</v>
      </c>
      <c r="K913" s="90"/>
      <c r="L913" s="90"/>
      <c r="M913" s="23">
        <f t="shared" si="14"/>
        <v>11000000000</v>
      </c>
      <c r="N913" s="88" t="s">
        <v>466</v>
      </c>
      <c r="O913" s="86"/>
      <c r="P913" s="86" t="s">
        <v>48</v>
      </c>
    </row>
    <row r="914" spans="1:16" ht="18" customHeight="1" x14ac:dyDescent="0.15">
      <c r="A914" s="11">
        <v>909</v>
      </c>
      <c r="B914" s="86" t="s">
        <v>292</v>
      </c>
      <c r="C914" s="86" t="s">
        <v>537</v>
      </c>
      <c r="D914" s="86">
        <v>3</v>
      </c>
      <c r="E914" s="33" t="s">
        <v>5193</v>
      </c>
      <c r="F914" s="88" t="s">
        <v>539</v>
      </c>
      <c r="G914" s="86" t="s">
        <v>58</v>
      </c>
      <c r="H914" s="86" t="s">
        <v>294</v>
      </c>
      <c r="I914" s="86" t="s">
        <v>22</v>
      </c>
      <c r="J914" s="90">
        <v>100000000</v>
      </c>
      <c r="K914" s="90">
        <v>350000000</v>
      </c>
      <c r="L914" s="90"/>
      <c r="M914" s="23">
        <f t="shared" si="14"/>
        <v>450000000</v>
      </c>
      <c r="N914" s="88"/>
      <c r="O914" s="86"/>
      <c r="P914" s="86"/>
    </row>
    <row r="915" spans="1:16" ht="18" customHeight="1" x14ac:dyDescent="0.15">
      <c r="A915" s="11">
        <v>910</v>
      </c>
      <c r="B915" s="86" t="s">
        <v>292</v>
      </c>
      <c r="C915" s="86" t="s">
        <v>537</v>
      </c>
      <c r="D915" s="86">
        <v>3</v>
      </c>
      <c r="E915" s="33" t="s">
        <v>5193</v>
      </c>
      <c r="F915" s="88" t="s">
        <v>540</v>
      </c>
      <c r="G915" s="86" t="s">
        <v>58</v>
      </c>
      <c r="H915" s="86" t="s">
        <v>294</v>
      </c>
      <c r="I915" s="86" t="s">
        <v>22</v>
      </c>
      <c r="J915" s="90">
        <v>200000000</v>
      </c>
      <c r="K915" s="90">
        <v>0</v>
      </c>
      <c r="L915" s="90">
        <v>0</v>
      </c>
      <c r="M915" s="23">
        <f t="shared" si="14"/>
        <v>200000000</v>
      </c>
      <c r="N915" s="88"/>
      <c r="O915" s="86"/>
      <c r="P915" s="86"/>
    </row>
    <row r="916" spans="1:16" ht="18" customHeight="1" x14ac:dyDescent="0.15">
      <c r="A916" s="11">
        <v>911</v>
      </c>
      <c r="B916" s="86" t="s">
        <v>292</v>
      </c>
      <c r="C916" s="86" t="s">
        <v>537</v>
      </c>
      <c r="D916" s="86">
        <v>3</v>
      </c>
      <c r="E916" s="33" t="s">
        <v>5193</v>
      </c>
      <c r="F916" s="88" t="s">
        <v>541</v>
      </c>
      <c r="G916" s="86" t="s">
        <v>58</v>
      </c>
      <c r="H916" s="86" t="s">
        <v>294</v>
      </c>
      <c r="I916" s="86" t="s">
        <v>22</v>
      </c>
      <c r="J916" s="90">
        <v>400000000</v>
      </c>
      <c r="K916" s="90">
        <v>100000000</v>
      </c>
      <c r="L916" s="90"/>
      <c r="M916" s="23">
        <f t="shared" si="14"/>
        <v>500000000</v>
      </c>
      <c r="N916" s="88"/>
      <c r="O916" s="86"/>
      <c r="P916" s="86"/>
    </row>
    <row r="917" spans="1:16" ht="18" customHeight="1" x14ac:dyDescent="0.15">
      <c r="A917" s="11">
        <v>912</v>
      </c>
      <c r="B917" s="86" t="s">
        <v>292</v>
      </c>
      <c r="C917" s="86" t="s">
        <v>537</v>
      </c>
      <c r="D917" s="86">
        <v>3</v>
      </c>
      <c r="E917" s="33" t="s">
        <v>5193</v>
      </c>
      <c r="F917" s="88" t="s">
        <v>542</v>
      </c>
      <c r="G917" s="86" t="s">
        <v>58</v>
      </c>
      <c r="H917" s="86" t="s">
        <v>294</v>
      </c>
      <c r="I917" s="86" t="s">
        <v>22</v>
      </c>
      <c r="J917" s="90">
        <v>81000000</v>
      </c>
      <c r="K917" s="90">
        <v>193422000</v>
      </c>
      <c r="L917" s="90">
        <v>36000000</v>
      </c>
      <c r="M917" s="23">
        <f t="shared" si="14"/>
        <v>310422000</v>
      </c>
      <c r="N917" s="88"/>
      <c r="O917" s="86"/>
      <c r="P917" s="86"/>
    </row>
    <row r="918" spans="1:16" ht="18" customHeight="1" x14ac:dyDescent="0.15">
      <c r="A918" s="11">
        <v>913</v>
      </c>
      <c r="B918" s="86" t="s">
        <v>292</v>
      </c>
      <c r="C918" s="86" t="s">
        <v>537</v>
      </c>
      <c r="D918" s="86">
        <v>3</v>
      </c>
      <c r="E918" s="33" t="s">
        <v>5193</v>
      </c>
      <c r="F918" s="88" t="s">
        <v>543</v>
      </c>
      <c r="G918" s="86" t="s">
        <v>58</v>
      </c>
      <c r="H918" s="86" t="s">
        <v>294</v>
      </c>
      <c r="I918" s="86" t="s">
        <v>22</v>
      </c>
      <c r="J918" s="90">
        <v>200000000</v>
      </c>
      <c r="K918" s="90">
        <v>0</v>
      </c>
      <c r="L918" s="90">
        <v>0</v>
      </c>
      <c r="M918" s="23">
        <f t="shared" si="14"/>
        <v>200000000</v>
      </c>
      <c r="N918" s="88"/>
      <c r="O918" s="86"/>
      <c r="P918" s="86"/>
    </row>
    <row r="919" spans="1:16" ht="18" customHeight="1" x14ac:dyDescent="0.15">
      <c r="A919" s="11">
        <v>914</v>
      </c>
      <c r="B919" s="86" t="s">
        <v>292</v>
      </c>
      <c r="C919" s="86" t="s">
        <v>549</v>
      </c>
      <c r="D919" s="86">
        <v>3</v>
      </c>
      <c r="E919" s="33" t="s">
        <v>5193</v>
      </c>
      <c r="F919" s="88" t="s">
        <v>550</v>
      </c>
      <c r="G919" s="86" t="s">
        <v>114</v>
      </c>
      <c r="H919" s="86" t="s">
        <v>294</v>
      </c>
      <c r="I919" s="86" t="s">
        <v>22</v>
      </c>
      <c r="J919" s="90">
        <v>86861058</v>
      </c>
      <c r="K919" s="90">
        <v>121706672</v>
      </c>
      <c r="L919" s="90">
        <v>10000000</v>
      </c>
      <c r="M919" s="23">
        <f t="shared" si="14"/>
        <v>218567730</v>
      </c>
      <c r="N919" s="88"/>
      <c r="O919" s="86"/>
      <c r="P919" s="86"/>
    </row>
    <row r="920" spans="1:16" ht="18" customHeight="1" x14ac:dyDescent="0.15">
      <c r="A920" s="11">
        <v>915</v>
      </c>
      <c r="B920" s="11" t="s">
        <v>696</v>
      </c>
      <c r="C920" s="11" t="s">
        <v>40</v>
      </c>
      <c r="D920" s="11">
        <v>3</v>
      </c>
      <c r="E920" s="33" t="s">
        <v>5193</v>
      </c>
      <c r="F920" s="30" t="s">
        <v>697</v>
      </c>
      <c r="G920" s="11" t="s">
        <v>52</v>
      </c>
      <c r="H920" s="11" t="s">
        <v>294</v>
      </c>
      <c r="I920" s="11" t="s">
        <v>22</v>
      </c>
      <c r="J920" s="23">
        <v>86000000</v>
      </c>
      <c r="K920" s="23"/>
      <c r="L920" s="23"/>
      <c r="M920" s="23">
        <f t="shared" si="14"/>
        <v>86000000</v>
      </c>
      <c r="N920" s="30"/>
      <c r="O920" s="11" t="s">
        <v>44</v>
      </c>
      <c r="P920" s="11"/>
    </row>
    <row r="921" spans="1:16" ht="18" customHeight="1" x14ac:dyDescent="0.15">
      <c r="A921" s="11">
        <v>916</v>
      </c>
      <c r="B921" s="11" t="s">
        <v>696</v>
      </c>
      <c r="C921" s="11" t="s">
        <v>700</v>
      </c>
      <c r="D921" s="11">
        <v>3</v>
      </c>
      <c r="E921" s="33" t="s">
        <v>5193</v>
      </c>
      <c r="F921" s="30" t="s">
        <v>702</v>
      </c>
      <c r="G921" s="11" t="s">
        <v>114</v>
      </c>
      <c r="H921" s="11" t="s">
        <v>294</v>
      </c>
      <c r="I921" s="11" t="s">
        <v>22</v>
      </c>
      <c r="J921" s="23">
        <v>163790000</v>
      </c>
      <c r="K921" s="23"/>
      <c r="L921" s="23"/>
      <c r="M921" s="23">
        <f t="shared" si="14"/>
        <v>163790000</v>
      </c>
      <c r="N921" s="30"/>
      <c r="O921" s="11" t="s">
        <v>44</v>
      </c>
      <c r="P921" s="11"/>
    </row>
    <row r="922" spans="1:16" ht="18" customHeight="1" x14ac:dyDescent="0.15">
      <c r="A922" s="11">
        <v>917</v>
      </c>
      <c r="B922" s="11" t="s">
        <v>696</v>
      </c>
      <c r="C922" s="11" t="s">
        <v>167</v>
      </c>
      <c r="D922" s="11">
        <v>3</v>
      </c>
      <c r="E922" s="33" t="s">
        <v>5193</v>
      </c>
      <c r="F922" s="30" t="s">
        <v>710</v>
      </c>
      <c r="G922" s="11" t="s">
        <v>58</v>
      </c>
      <c r="H922" s="11" t="s">
        <v>294</v>
      </c>
      <c r="I922" s="11" t="s">
        <v>22</v>
      </c>
      <c r="J922" s="23">
        <v>31332044</v>
      </c>
      <c r="K922" s="23">
        <v>28112824</v>
      </c>
      <c r="L922" s="23"/>
      <c r="M922" s="23">
        <f t="shared" si="14"/>
        <v>59444868</v>
      </c>
      <c r="N922" s="30"/>
      <c r="O922" s="11"/>
      <c r="P922" s="11"/>
    </row>
    <row r="923" spans="1:16" ht="18" customHeight="1" x14ac:dyDescent="0.15">
      <c r="A923" s="11">
        <v>918</v>
      </c>
      <c r="B923" s="11" t="s">
        <v>696</v>
      </c>
      <c r="C923" s="11" t="s">
        <v>158</v>
      </c>
      <c r="D923" s="11">
        <v>3</v>
      </c>
      <c r="E923" s="33" t="s">
        <v>5193</v>
      </c>
      <c r="F923" s="30" t="s">
        <v>722</v>
      </c>
      <c r="G923" s="11" t="s">
        <v>114</v>
      </c>
      <c r="H923" s="11" t="s">
        <v>294</v>
      </c>
      <c r="I923" s="11" t="s">
        <v>22</v>
      </c>
      <c r="J923" s="23">
        <v>758337000</v>
      </c>
      <c r="K923" s="23">
        <v>446212000</v>
      </c>
      <c r="L923" s="23"/>
      <c r="M923" s="23">
        <f t="shared" si="14"/>
        <v>1204549000</v>
      </c>
      <c r="N923" s="30"/>
      <c r="O923" s="11"/>
      <c r="P923" s="11" t="s">
        <v>48</v>
      </c>
    </row>
    <row r="924" spans="1:16" ht="18" customHeight="1" x14ac:dyDescent="0.15">
      <c r="A924" s="11">
        <v>919</v>
      </c>
      <c r="B924" s="11" t="s">
        <v>696</v>
      </c>
      <c r="C924" s="11" t="s">
        <v>158</v>
      </c>
      <c r="D924" s="11">
        <v>3</v>
      </c>
      <c r="E924" s="33" t="s">
        <v>5193</v>
      </c>
      <c r="F924" s="30" t="s">
        <v>723</v>
      </c>
      <c r="G924" s="11" t="s">
        <v>114</v>
      </c>
      <c r="H924" s="11" t="s">
        <v>294</v>
      </c>
      <c r="I924" s="11" t="s">
        <v>22</v>
      </c>
      <c r="J924" s="23">
        <v>13583000</v>
      </c>
      <c r="K924" s="23"/>
      <c r="L924" s="23"/>
      <c r="M924" s="23">
        <f t="shared" si="14"/>
        <v>13583000</v>
      </c>
      <c r="N924" s="30"/>
      <c r="O924" s="11"/>
      <c r="P924" s="11" t="s">
        <v>48</v>
      </c>
    </row>
    <row r="925" spans="1:16" ht="18" customHeight="1" x14ac:dyDescent="0.15">
      <c r="A925" s="11">
        <v>920</v>
      </c>
      <c r="B925" s="11" t="s">
        <v>696</v>
      </c>
      <c r="C925" s="11" t="s">
        <v>158</v>
      </c>
      <c r="D925" s="11">
        <v>3</v>
      </c>
      <c r="E925" s="33" t="s">
        <v>5193</v>
      </c>
      <c r="F925" s="30" t="s">
        <v>724</v>
      </c>
      <c r="G925" s="11" t="s">
        <v>114</v>
      </c>
      <c r="H925" s="11" t="s">
        <v>294</v>
      </c>
      <c r="I925" s="11" t="s">
        <v>22</v>
      </c>
      <c r="J925" s="23">
        <v>106314000</v>
      </c>
      <c r="K925" s="23">
        <v>161054000</v>
      </c>
      <c r="L925" s="23"/>
      <c r="M925" s="23">
        <f t="shared" si="14"/>
        <v>267368000</v>
      </c>
      <c r="N925" s="30"/>
      <c r="O925" s="11"/>
      <c r="P925" s="11" t="s">
        <v>48</v>
      </c>
    </row>
    <row r="926" spans="1:16" ht="18" customHeight="1" x14ac:dyDescent="0.15">
      <c r="A926" s="11">
        <v>921</v>
      </c>
      <c r="B926" s="11" t="s">
        <v>696</v>
      </c>
      <c r="C926" s="11" t="s">
        <v>158</v>
      </c>
      <c r="D926" s="11">
        <v>3</v>
      </c>
      <c r="E926" s="33" t="s">
        <v>5193</v>
      </c>
      <c r="F926" s="30" t="s">
        <v>725</v>
      </c>
      <c r="G926" s="11" t="s">
        <v>114</v>
      </c>
      <c r="H926" s="11" t="s">
        <v>294</v>
      </c>
      <c r="I926" s="11" t="s">
        <v>22</v>
      </c>
      <c r="J926" s="23">
        <v>1300000000</v>
      </c>
      <c r="K926" s="23">
        <v>800000000</v>
      </c>
      <c r="L926" s="23"/>
      <c r="M926" s="23">
        <f t="shared" si="14"/>
        <v>2100000000</v>
      </c>
      <c r="N926" s="30"/>
      <c r="O926" s="11"/>
      <c r="P926" s="11" t="s">
        <v>48</v>
      </c>
    </row>
    <row r="927" spans="1:16" ht="18" customHeight="1" x14ac:dyDescent="0.15">
      <c r="A927" s="11">
        <v>922</v>
      </c>
      <c r="B927" s="11" t="s">
        <v>696</v>
      </c>
      <c r="C927" s="11" t="s">
        <v>158</v>
      </c>
      <c r="D927" s="11">
        <v>3</v>
      </c>
      <c r="E927" s="33" t="s">
        <v>5193</v>
      </c>
      <c r="F927" s="30" t="s">
        <v>726</v>
      </c>
      <c r="G927" s="11" t="s">
        <v>114</v>
      </c>
      <c r="H927" s="11" t="s">
        <v>294</v>
      </c>
      <c r="I927" s="11" t="s">
        <v>22</v>
      </c>
      <c r="J927" s="23">
        <v>20000000</v>
      </c>
      <c r="K927" s="23"/>
      <c r="L927" s="23"/>
      <c r="M927" s="23">
        <f t="shared" si="14"/>
        <v>20000000</v>
      </c>
      <c r="N927" s="30"/>
      <c r="O927" s="11"/>
      <c r="P927" s="11" t="s">
        <v>48</v>
      </c>
    </row>
    <row r="928" spans="1:16" ht="18" customHeight="1" x14ac:dyDescent="0.15">
      <c r="A928" s="11">
        <v>923</v>
      </c>
      <c r="B928" s="11" t="s">
        <v>696</v>
      </c>
      <c r="C928" s="11" t="s">
        <v>158</v>
      </c>
      <c r="D928" s="11">
        <v>3</v>
      </c>
      <c r="E928" s="33" t="s">
        <v>5193</v>
      </c>
      <c r="F928" s="30" t="s">
        <v>727</v>
      </c>
      <c r="G928" s="11" t="s">
        <v>114</v>
      </c>
      <c r="H928" s="11" t="s">
        <v>294</v>
      </c>
      <c r="I928" s="11" t="s">
        <v>16</v>
      </c>
      <c r="J928" s="23">
        <v>1000000000</v>
      </c>
      <c r="K928" s="23">
        <v>1000000000</v>
      </c>
      <c r="L928" s="23"/>
      <c r="M928" s="23">
        <f t="shared" si="14"/>
        <v>2000000000</v>
      </c>
      <c r="N928" s="30" t="s">
        <v>143</v>
      </c>
      <c r="O928" s="11"/>
      <c r="P928" s="11" t="s">
        <v>48</v>
      </c>
    </row>
    <row r="929" spans="1:16" ht="18" customHeight="1" x14ac:dyDescent="0.15">
      <c r="A929" s="11">
        <v>924</v>
      </c>
      <c r="B929" s="11" t="s">
        <v>696</v>
      </c>
      <c r="C929" s="11" t="s">
        <v>158</v>
      </c>
      <c r="D929" s="11">
        <v>3</v>
      </c>
      <c r="E929" s="33" t="s">
        <v>5193</v>
      </c>
      <c r="F929" s="30" t="s">
        <v>728</v>
      </c>
      <c r="G929" s="11" t="s">
        <v>114</v>
      </c>
      <c r="H929" s="11" t="s">
        <v>294</v>
      </c>
      <c r="I929" s="11" t="s">
        <v>22</v>
      </c>
      <c r="J929" s="23">
        <v>200000000</v>
      </c>
      <c r="K929" s="23"/>
      <c r="L929" s="23"/>
      <c r="M929" s="23">
        <f t="shared" si="14"/>
        <v>200000000</v>
      </c>
      <c r="N929" s="30"/>
      <c r="O929" s="11"/>
      <c r="P929" s="11" t="s">
        <v>48</v>
      </c>
    </row>
    <row r="930" spans="1:16" ht="18" customHeight="1" x14ac:dyDescent="0.15">
      <c r="A930" s="11">
        <v>925</v>
      </c>
      <c r="B930" s="11" t="s">
        <v>696</v>
      </c>
      <c r="C930" s="11" t="s">
        <v>67</v>
      </c>
      <c r="D930" s="11">
        <v>3</v>
      </c>
      <c r="E930" s="33" t="s">
        <v>5193</v>
      </c>
      <c r="F930" s="30" t="s">
        <v>749</v>
      </c>
      <c r="G930" s="11" t="s">
        <v>58</v>
      </c>
      <c r="H930" s="11" t="s">
        <v>294</v>
      </c>
      <c r="I930" s="11" t="s">
        <v>15</v>
      </c>
      <c r="J930" s="23">
        <v>2235524020</v>
      </c>
      <c r="K930" s="23">
        <v>281023326</v>
      </c>
      <c r="L930" s="23">
        <v>0</v>
      </c>
      <c r="M930" s="23">
        <f t="shared" si="14"/>
        <v>2516547346</v>
      </c>
      <c r="N930" s="30"/>
      <c r="O930" s="11" t="s">
        <v>88</v>
      </c>
      <c r="P930" s="11" t="s">
        <v>48</v>
      </c>
    </row>
    <row r="931" spans="1:16" ht="18" customHeight="1" x14ac:dyDescent="0.15">
      <c r="A931" s="11">
        <v>926</v>
      </c>
      <c r="B931" s="11" t="s">
        <v>696</v>
      </c>
      <c r="C931" s="11" t="s">
        <v>126</v>
      </c>
      <c r="D931" s="11">
        <v>3</v>
      </c>
      <c r="E931" s="33" t="s">
        <v>5193</v>
      </c>
      <c r="F931" s="30" t="s">
        <v>756</v>
      </c>
      <c r="G931" s="11" t="s">
        <v>58</v>
      </c>
      <c r="H931" s="11" t="s">
        <v>294</v>
      </c>
      <c r="I931" s="11" t="s">
        <v>22</v>
      </c>
      <c r="J931" s="23">
        <v>1000000000</v>
      </c>
      <c r="K931" s="23">
        <v>250064000</v>
      </c>
      <c r="L931" s="23">
        <v>0</v>
      </c>
      <c r="M931" s="23">
        <f t="shared" si="14"/>
        <v>1250064000</v>
      </c>
      <c r="N931" s="30"/>
      <c r="O931" s="11"/>
      <c r="P931" s="11"/>
    </row>
    <row r="932" spans="1:16" ht="18" customHeight="1" x14ac:dyDescent="0.15">
      <c r="A932" s="11">
        <v>927</v>
      </c>
      <c r="B932" s="11" t="s">
        <v>696</v>
      </c>
      <c r="C932" s="11" t="s">
        <v>126</v>
      </c>
      <c r="D932" s="11">
        <v>3</v>
      </c>
      <c r="E932" s="33" t="s">
        <v>5193</v>
      </c>
      <c r="F932" s="30" t="s">
        <v>757</v>
      </c>
      <c r="G932" s="11" t="s">
        <v>58</v>
      </c>
      <c r="H932" s="11" t="s">
        <v>294</v>
      </c>
      <c r="I932" s="11" t="s">
        <v>22</v>
      </c>
      <c r="J932" s="23">
        <v>300000000</v>
      </c>
      <c r="K932" s="23">
        <v>0</v>
      </c>
      <c r="L932" s="23">
        <v>0</v>
      </c>
      <c r="M932" s="23">
        <f t="shared" si="14"/>
        <v>300000000</v>
      </c>
      <c r="N932" s="30"/>
      <c r="O932" s="11"/>
      <c r="P932" s="11"/>
    </row>
    <row r="933" spans="1:16" ht="18" customHeight="1" x14ac:dyDescent="0.15">
      <c r="A933" s="11">
        <v>928</v>
      </c>
      <c r="B933" s="11" t="s">
        <v>696</v>
      </c>
      <c r="C933" s="11" t="s">
        <v>126</v>
      </c>
      <c r="D933" s="11">
        <v>3</v>
      </c>
      <c r="E933" s="33" t="s">
        <v>5193</v>
      </c>
      <c r="F933" s="30" t="s">
        <v>758</v>
      </c>
      <c r="G933" s="11" t="s">
        <v>58</v>
      </c>
      <c r="H933" s="11" t="s">
        <v>294</v>
      </c>
      <c r="I933" s="11" t="s">
        <v>22</v>
      </c>
      <c r="J933" s="23">
        <v>200000000</v>
      </c>
      <c r="K933" s="23">
        <v>0</v>
      </c>
      <c r="L933" s="23">
        <v>0</v>
      </c>
      <c r="M933" s="23">
        <f t="shared" si="14"/>
        <v>200000000</v>
      </c>
      <c r="N933" s="30"/>
      <c r="O933" s="11"/>
      <c r="P933" s="11"/>
    </row>
    <row r="934" spans="1:16" ht="18" customHeight="1" x14ac:dyDescent="0.15">
      <c r="A934" s="11">
        <v>929</v>
      </c>
      <c r="B934" s="11" t="s">
        <v>696</v>
      </c>
      <c r="C934" s="11" t="s">
        <v>71</v>
      </c>
      <c r="D934" s="11">
        <v>3</v>
      </c>
      <c r="E934" s="33" t="s">
        <v>5193</v>
      </c>
      <c r="F934" s="30" t="s">
        <v>776</v>
      </c>
      <c r="G934" s="11" t="s">
        <v>73</v>
      </c>
      <c r="H934" s="11" t="s">
        <v>294</v>
      </c>
      <c r="I934" s="11" t="s">
        <v>16</v>
      </c>
      <c r="J934" s="23">
        <v>150000000</v>
      </c>
      <c r="K934" s="23">
        <v>10000000</v>
      </c>
      <c r="L934" s="23">
        <v>0</v>
      </c>
      <c r="M934" s="23">
        <f t="shared" si="14"/>
        <v>160000000</v>
      </c>
      <c r="N934" s="30" t="s">
        <v>74</v>
      </c>
      <c r="O934" s="11" t="s">
        <v>44</v>
      </c>
      <c r="P934" s="11"/>
    </row>
    <row r="935" spans="1:16" ht="18" customHeight="1" x14ac:dyDescent="0.15">
      <c r="A935" s="11">
        <v>930</v>
      </c>
      <c r="B935" s="11" t="s">
        <v>696</v>
      </c>
      <c r="C935" s="11" t="s">
        <v>94</v>
      </c>
      <c r="D935" s="11">
        <v>3</v>
      </c>
      <c r="E935" s="33" t="s">
        <v>5193</v>
      </c>
      <c r="F935" s="30" t="s">
        <v>792</v>
      </c>
      <c r="G935" s="11" t="s">
        <v>46</v>
      </c>
      <c r="H935" s="11" t="s">
        <v>294</v>
      </c>
      <c r="I935" s="11" t="s">
        <v>15</v>
      </c>
      <c r="J935" s="23">
        <v>51181000</v>
      </c>
      <c r="K935" s="23"/>
      <c r="L935" s="23"/>
      <c r="M935" s="23">
        <f t="shared" si="14"/>
        <v>51181000</v>
      </c>
      <c r="N935" s="30"/>
      <c r="O935" s="11" t="s">
        <v>44</v>
      </c>
      <c r="P935" s="11"/>
    </row>
    <row r="936" spans="1:16" ht="18" customHeight="1" x14ac:dyDescent="0.15">
      <c r="A936" s="11">
        <v>931</v>
      </c>
      <c r="B936" s="11" t="s">
        <v>696</v>
      </c>
      <c r="C936" s="11" t="s">
        <v>797</v>
      </c>
      <c r="D936" s="11">
        <v>3</v>
      </c>
      <c r="E936" s="33" t="s">
        <v>5193</v>
      </c>
      <c r="F936" s="30" t="s">
        <v>807</v>
      </c>
      <c r="G936" s="11" t="s">
        <v>114</v>
      </c>
      <c r="H936" s="11" t="s">
        <v>294</v>
      </c>
      <c r="I936" s="11" t="s">
        <v>22</v>
      </c>
      <c r="J936" s="23">
        <v>631880904</v>
      </c>
      <c r="K936" s="23">
        <v>964082249</v>
      </c>
      <c r="L936" s="23"/>
      <c r="M936" s="23">
        <f t="shared" si="14"/>
        <v>1595963153</v>
      </c>
      <c r="N936" s="30"/>
      <c r="O936" s="11"/>
      <c r="P936" s="11"/>
    </row>
    <row r="937" spans="1:16" ht="18" customHeight="1" x14ac:dyDescent="0.15">
      <c r="A937" s="11">
        <v>932</v>
      </c>
      <c r="B937" s="11" t="s">
        <v>696</v>
      </c>
      <c r="C937" s="11" t="s">
        <v>797</v>
      </c>
      <c r="D937" s="11">
        <v>3</v>
      </c>
      <c r="E937" s="33" t="s">
        <v>5193</v>
      </c>
      <c r="F937" s="30" t="s">
        <v>808</v>
      </c>
      <c r="G937" s="11" t="s">
        <v>114</v>
      </c>
      <c r="H937" s="11" t="s">
        <v>294</v>
      </c>
      <c r="I937" s="11" t="s">
        <v>22</v>
      </c>
      <c r="J937" s="23">
        <v>45000000</v>
      </c>
      <c r="K937" s="23"/>
      <c r="L937" s="23"/>
      <c r="M937" s="23">
        <f t="shared" si="14"/>
        <v>45000000</v>
      </c>
      <c r="N937" s="30"/>
      <c r="O937" s="11"/>
      <c r="P937" s="11"/>
    </row>
    <row r="938" spans="1:16" ht="18" customHeight="1" x14ac:dyDescent="0.15">
      <c r="A938" s="11">
        <v>933</v>
      </c>
      <c r="B938" s="11" t="s">
        <v>696</v>
      </c>
      <c r="C938" s="11" t="s">
        <v>797</v>
      </c>
      <c r="D938" s="11">
        <v>3</v>
      </c>
      <c r="E938" s="33" t="s">
        <v>5193</v>
      </c>
      <c r="F938" s="30" t="s">
        <v>809</v>
      </c>
      <c r="G938" s="11" t="s">
        <v>114</v>
      </c>
      <c r="H938" s="11" t="s">
        <v>294</v>
      </c>
      <c r="I938" s="11" t="s">
        <v>22</v>
      </c>
      <c r="J938" s="23">
        <v>282902825</v>
      </c>
      <c r="K938" s="23">
        <v>612356885</v>
      </c>
      <c r="L938" s="23"/>
      <c r="M938" s="23">
        <f t="shared" si="14"/>
        <v>895259710</v>
      </c>
      <c r="N938" s="30"/>
      <c r="O938" s="11"/>
      <c r="P938" s="11"/>
    </row>
    <row r="939" spans="1:16" ht="18" customHeight="1" x14ac:dyDescent="0.15">
      <c r="A939" s="11">
        <v>934</v>
      </c>
      <c r="B939" s="11" t="s">
        <v>696</v>
      </c>
      <c r="C939" s="11" t="s">
        <v>797</v>
      </c>
      <c r="D939" s="11">
        <v>3</v>
      </c>
      <c r="E939" s="33" t="s">
        <v>5193</v>
      </c>
      <c r="F939" s="30" t="s">
        <v>810</v>
      </c>
      <c r="G939" s="11" t="s">
        <v>114</v>
      </c>
      <c r="H939" s="11" t="s">
        <v>294</v>
      </c>
      <c r="I939" s="11" t="s">
        <v>22</v>
      </c>
      <c r="J939" s="23">
        <v>10000000</v>
      </c>
      <c r="K939" s="23"/>
      <c r="L939" s="23"/>
      <c r="M939" s="23">
        <f t="shared" si="14"/>
        <v>10000000</v>
      </c>
      <c r="N939" s="30"/>
      <c r="O939" s="11"/>
      <c r="P939" s="11"/>
    </row>
    <row r="940" spans="1:16" ht="18" customHeight="1" x14ac:dyDescent="0.15">
      <c r="A940" s="11">
        <v>935</v>
      </c>
      <c r="B940" s="11" t="s">
        <v>696</v>
      </c>
      <c r="C940" s="11" t="s">
        <v>797</v>
      </c>
      <c r="D940" s="11">
        <v>3</v>
      </c>
      <c r="E940" s="33" t="s">
        <v>5193</v>
      </c>
      <c r="F940" s="30" t="s">
        <v>811</v>
      </c>
      <c r="G940" s="11" t="s">
        <v>114</v>
      </c>
      <c r="H940" s="11" t="s">
        <v>294</v>
      </c>
      <c r="I940" s="11" t="s">
        <v>22</v>
      </c>
      <c r="J940" s="23">
        <v>425948575</v>
      </c>
      <c r="K940" s="23">
        <v>739826052</v>
      </c>
      <c r="L940" s="23"/>
      <c r="M940" s="23">
        <f t="shared" si="14"/>
        <v>1165774627</v>
      </c>
      <c r="N940" s="30"/>
      <c r="O940" s="11"/>
      <c r="P940" s="11"/>
    </row>
    <row r="941" spans="1:16" ht="18" customHeight="1" x14ac:dyDescent="0.15">
      <c r="A941" s="11">
        <v>936</v>
      </c>
      <c r="B941" s="11" t="s">
        <v>696</v>
      </c>
      <c r="C941" s="11" t="s">
        <v>797</v>
      </c>
      <c r="D941" s="11">
        <v>3</v>
      </c>
      <c r="E941" s="33" t="s">
        <v>5193</v>
      </c>
      <c r="F941" s="30" t="s">
        <v>812</v>
      </c>
      <c r="G941" s="11" t="s">
        <v>114</v>
      </c>
      <c r="H941" s="11" t="s">
        <v>294</v>
      </c>
      <c r="I941" s="11" t="s">
        <v>22</v>
      </c>
      <c r="J941" s="23">
        <v>17374474</v>
      </c>
      <c r="K941" s="23"/>
      <c r="L941" s="23"/>
      <c r="M941" s="23">
        <f t="shared" si="14"/>
        <v>17374474</v>
      </c>
      <c r="N941" s="30"/>
      <c r="O941" s="11"/>
      <c r="P941" s="11"/>
    </row>
    <row r="942" spans="1:16" ht="18" customHeight="1" x14ac:dyDescent="0.15">
      <c r="A942" s="11">
        <v>937</v>
      </c>
      <c r="B942" s="11" t="s">
        <v>696</v>
      </c>
      <c r="C942" s="11" t="s">
        <v>797</v>
      </c>
      <c r="D942" s="11">
        <v>3</v>
      </c>
      <c r="E942" s="33" t="s">
        <v>5193</v>
      </c>
      <c r="F942" s="30" t="s">
        <v>813</v>
      </c>
      <c r="G942" s="11" t="s">
        <v>114</v>
      </c>
      <c r="H942" s="11" t="s">
        <v>294</v>
      </c>
      <c r="I942" s="11" t="s">
        <v>22</v>
      </c>
      <c r="J942" s="23">
        <v>2900000000</v>
      </c>
      <c r="K942" s="23">
        <v>1398637324</v>
      </c>
      <c r="L942" s="23"/>
      <c r="M942" s="23">
        <f t="shared" si="14"/>
        <v>4298637324</v>
      </c>
      <c r="N942" s="30"/>
      <c r="O942" s="11" t="s">
        <v>44</v>
      </c>
      <c r="P942" s="11"/>
    </row>
    <row r="943" spans="1:16" ht="18" customHeight="1" x14ac:dyDescent="0.15">
      <c r="A943" s="11">
        <v>938</v>
      </c>
      <c r="B943" s="11" t="s">
        <v>696</v>
      </c>
      <c r="C943" s="11" t="s">
        <v>824</v>
      </c>
      <c r="D943" s="11">
        <v>3</v>
      </c>
      <c r="E943" s="33" t="s">
        <v>5193</v>
      </c>
      <c r="F943" s="30" t="s">
        <v>828</v>
      </c>
      <c r="G943" s="11" t="s">
        <v>114</v>
      </c>
      <c r="H943" s="11" t="s">
        <v>294</v>
      </c>
      <c r="I943" s="11" t="s">
        <v>22</v>
      </c>
      <c r="J943" s="23">
        <v>158000000</v>
      </c>
      <c r="K943" s="23">
        <v>47000000</v>
      </c>
      <c r="L943" s="23"/>
      <c r="M943" s="23">
        <f t="shared" si="14"/>
        <v>205000000</v>
      </c>
      <c r="N943" s="30"/>
      <c r="O943" s="11" t="s">
        <v>44</v>
      </c>
      <c r="P943" s="11" t="s">
        <v>48</v>
      </c>
    </row>
    <row r="944" spans="1:16" ht="18" customHeight="1" x14ac:dyDescent="0.15">
      <c r="A944" s="11">
        <v>939</v>
      </c>
      <c r="B944" s="11" t="s">
        <v>696</v>
      </c>
      <c r="C944" s="11" t="s">
        <v>824</v>
      </c>
      <c r="D944" s="11">
        <v>3</v>
      </c>
      <c r="E944" s="33" t="s">
        <v>5193</v>
      </c>
      <c r="F944" s="30" t="s">
        <v>829</v>
      </c>
      <c r="G944" s="11" t="s">
        <v>114</v>
      </c>
      <c r="H944" s="11" t="s">
        <v>294</v>
      </c>
      <c r="I944" s="11" t="s">
        <v>22</v>
      </c>
      <c r="J944" s="98">
        <v>300000000</v>
      </c>
      <c r="K944" s="23">
        <v>600000</v>
      </c>
      <c r="L944" s="23"/>
      <c r="M944" s="23">
        <f t="shared" si="14"/>
        <v>300600000</v>
      </c>
      <c r="N944" s="30"/>
      <c r="O944" s="11"/>
      <c r="P944" s="11"/>
    </row>
    <row r="945" spans="1:16" ht="18" customHeight="1" x14ac:dyDescent="0.15">
      <c r="A945" s="11">
        <v>940</v>
      </c>
      <c r="B945" s="11" t="s">
        <v>696</v>
      </c>
      <c r="C945" s="11" t="s">
        <v>824</v>
      </c>
      <c r="D945" s="11">
        <v>3</v>
      </c>
      <c r="E945" s="33" t="s">
        <v>5193</v>
      </c>
      <c r="F945" s="30" t="s">
        <v>830</v>
      </c>
      <c r="G945" s="11" t="s">
        <v>114</v>
      </c>
      <c r="H945" s="11" t="s">
        <v>294</v>
      </c>
      <c r="I945" s="11" t="s">
        <v>22</v>
      </c>
      <c r="J945" s="98">
        <v>120000000</v>
      </c>
      <c r="K945" s="23">
        <v>230000</v>
      </c>
      <c r="L945" s="23"/>
      <c r="M945" s="23">
        <f t="shared" si="14"/>
        <v>120230000</v>
      </c>
      <c r="N945" s="30"/>
      <c r="O945" s="11"/>
      <c r="P945" s="11"/>
    </row>
    <row r="946" spans="1:16" ht="18" customHeight="1" x14ac:dyDescent="0.15">
      <c r="A946" s="11">
        <v>941</v>
      </c>
      <c r="B946" s="11" t="s">
        <v>696</v>
      </c>
      <c r="C946" s="11" t="s">
        <v>834</v>
      </c>
      <c r="D946" s="11">
        <v>3</v>
      </c>
      <c r="E946" s="33" t="s">
        <v>5193</v>
      </c>
      <c r="F946" s="30" t="s">
        <v>837</v>
      </c>
      <c r="G946" s="11" t="s">
        <v>114</v>
      </c>
      <c r="H946" s="11" t="s">
        <v>294</v>
      </c>
      <c r="I946" s="11" t="s">
        <v>15</v>
      </c>
      <c r="J946" s="23">
        <v>450000000</v>
      </c>
      <c r="K946" s="23">
        <v>300000000</v>
      </c>
      <c r="L946" s="23"/>
      <c r="M946" s="23">
        <f t="shared" si="14"/>
        <v>750000000</v>
      </c>
      <c r="N946" s="30"/>
      <c r="O946" s="11" t="s">
        <v>44</v>
      </c>
      <c r="P946" s="11"/>
    </row>
    <row r="947" spans="1:16" ht="18" customHeight="1" x14ac:dyDescent="0.15">
      <c r="A947" s="11">
        <v>942</v>
      </c>
      <c r="B947" s="11" t="s">
        <v>696</v>
      </c>
      <c r="C947" s="11" t="s">
        <v>834</v>
      </c>
      <c r="D947" s="11">
        <v>3</v>
      </c>
      <c r="E947" s="33" t="s">
        <v>5193</v>
      </c>
      <c r="F947" s="30" t="s">
        <v>838</v>
      </c>
      <c r="G947" s="11" t="s">
        <v>114</v>
      </c>
      <c r="H947" s="11" t="s">
        <v>294</v>
      </c>
      <c r="I947" s="11" t="s">
        <v>15</v>
      </c>
      <c r="J947" s="23">
        <v>300000000</v>
      </c>
      <c r="K947" s="23">
        <v>150000000</v>
      </c>
      <c r="L947" s="23"/>
      <c r="M947" s="23">
        <f t="shared" si="14"/>
        <v>450000000</v>
      </c>
      <c r="N947" s="30"/>
      <c r="O947" s="11" t="s">
        <v>44</v>
      </c>
      <c r="P947" s="11"/>
    </row>
    <row r="948" spans="1:16" ht="18" customHeight="1" x14ac:dyDescent="0.15">
      <c r="A948" s="11">
        <v>943</v>
      </c>
      <c r="B948" s="11" t="s">
        <v>696</v>
      </c>
      <c r="C948" s="11" t="s">
        <v>834</v>
      </c>
      <c r="D948" s="11">
        <v>3</v>
      </c>
      <c r="E948" s="33" t="s">
        <v>5193</v>
      </c>
      <c r="F948" s="30" t="s">
        <v>839</v>
      </c>
      <c r="G948" s="11" t="s">
        <v>114</v>
      </c>
      <c r="H948" s="11" t="s">
        <v>294</v>
      </c>
      <c r="I948" s="11" t="s">
        <v>22</v>
      </c>
      <c r="J948" s="23">
        <v>11000000</v>
      </c>
      <c r="K948" s="23"/>
      <c r="L948" s="23"/>
      <c r="M948" s="23">
        <f t="shared" si="14"/>
        <v>11000000</v>
      </c>
      <c r="N948" s="30"/>
      <c r="O948" s="11" t="s">
        <v>44</v>
      </c>
      <c r="P948" s="11"/>
    </row>
    <row r="949" spans="1:16" ht="18" customHeight="1" x14ac:dyDescent="0.15">
      <c r="A949" s="11">
        <v>944</v>
      </c>
      <c r="B949" s="11" t="s">
        <v>696</v>
      </c>
      <c r="C949" s="11" t="s">
        <v>834</v>
      </c>
      <c r="D949" s="11">
        <v>3</v>
      </c>
      <c r="E949" s="33" t="s">
        <v>5193</v>
      </c>
      <c r="F949" s="30" t="s">
        <v>840</v>
      </c>
      <c r="G949" s="11" t="s">
        <v>114</v>
      </c>
      <c r="H949" s="11" t="s">
        <v>294</v>
      </c>
      <c r="I949" s="11" t="s">
        <v>22</v>
      </c>
      <c r="J949" s="23">
        <v>11000000</v>
      </c>
      <c r="K949" s="23"/>
      <c r="L949" s="23"/>
      <c r="M949" s="23">
        <f t="shared" si="14"/>
        <v>11000000</v>
      </c>
      <c r="N949" s="30"/>
      <c r="O949" s="11" t="s">
        <v>44</v>
      </c>
      <c r="P949" s="11"/>
    </row>
    <row r="950" spans="1:16" ht="18" customHeight="1" x14ac:dyDescent="0.15">
      <c r="A950" s="11">
        <v>945</v>
      </c>
      <c r="B950" s="11" t="s">
        <v>696</v>
      </c>
      <c r="C950" s="11" t="s">
        <v>864</v>
      </c>
      <c r="D950" s="11">
        <v>3</v>
      </c>
      <c r="E950" s="33" t="s">
        <v>5193</v>
      </c>
      <c r="F950" s="30" t="s">
        <v>867</v>
      </c>
      <c r="G950" s="11" t="s">
        <v>58</v>
      </c>
      <c r="H950" s="11" t="s">
        <v>294</v>
      </c>
      <c r="I950" s="11" t="s">
        <v>22</v>
      </c>
      <c r="J950" s="23">
        <v>200000000</v>
      </c>
      <c r="K950" s="23"/>
      <c r="L950" s="23"/>
      <c r="M950" s="23">
        <f t="shared" si="14"/>
        <v>200000000</v>
      </c>
      <c r="N950" s="30"/>
      <c r="O950" s="11"/>
      <c r="P950" s="11"/>
    </row>
    <row r="951" spans="1:16" ht="18" customHeight="1" x14ac:dyDescent="0.15">
      <c r="A951" s="11">
        <v>946</v>
      </c>
      <c r="B951" s="11" t="s">
        <v>1036</v>
      </c>
      <c r="C951" s="11" t="s">
        <v>1044</v>
      </c>
      <c r="D951" s="11">
        <v>3</v>
      </c>
      <c r="E951" s="33" t="s">
        <v>5193</v>
      </c>
      <c r="F951" s="30" t="s">
        <v>1048</v>
      </c>
      <c r="G951" s="11" t="s">
        <v>114</v>
      </c>
      <c r="H951" s="11" t="s">
        <v>1039</v>
      </c>
      <c r="I951" s="11" t="s">
        <v>22</v>
      </c>
      <c r="J951" s="23">
        <v>95622938</v>
      </c>
      <c r="K951" s="23">
        <v>32364492</v>
      </c>
      <c r="L951" s="23">
        <v>0</v>
      </c>
      <c r="M951" s="23">
        <f t="shared" si="14"/>
        <v>127987430</v>
      </c>
      <c r="N951" s="30"/>
      <c r="O951" s="11"/>
      <c r="P951" s="11"/>
    </row>
    <row r="952" spans="1:16" ht="18" customHeight="1" x14ac:dyDescent="0.15">
      <c r="A952" s="11">
        <v>947</v>
      </c>
      <c r="B952" s="11" t="s">
        <v>1036</v>
      </c>
      <c r="C952" s="11" t="s">
        <v>1062</v>
      </c>
      <c r="D952" s="11">
        <v>3</v>
      </c>
      <c r="E952" s="33" t="s">
        <v>5193</v>
      </c>
      <c r="F952" s="30" t="s">
        <v>1063</v>
      </c>
      <c r="G952" s="11" t="s">
        <v>58</v>
      </c>
      <c r="H952" s="11" t="s">
        <v>1039</v>
      </c>
      <c r="I952" s="11" t="s">
        <v>22</v>
      </c>
      <c r="J952" s="23">
        <v>700000000</v>
      </c>
      <c r="K952" s="23">
        <v>585000000</v>
      </c>
      <c r="L952" s="23"/>
      <c r="M952" s="23">
        <f t="shared" si="14"/>
        <v>1285000000</v>
      </c>
      <c r="N952" s="30"/>
      <c r="O952" s="11"/>
      <c r="P952" s="11"/>
    </row>
    <row r="953" spans="1:16" ht="18" customHeight="1" x14ac:dyDescent="0.15">
      <c r="A953" s="11">
        <v>948</v>
      </c>
      <c r="B953" s="11" t="s">
        <v>1036</v>
      </c>
      <c r="C953" s="11" t="s">
        <v>1062</v>
      </c>
      <c r="D953" s="11">
        <v>3</v>
      </c>
      <c r="E953" s="33" t="s">
        <v>5193</v>
      </c>
      <c r="F953" s="30" t="s">
        <v>1064</v>
      </c>
      <c r="G953" s="11" t="s">
        <v>58</v>
      </c>
      <c r="H953" s="11" t="s">
        <v>1039</v>
      </c>
      <c r="I953" s="11" t="s">
        <v>22</v>
      </c>
      <c r="J953" s="23">
        <v>500000000</v>
      </c>
      <c r="K953" s="23">
        <v>300000000</v>
      </c>
      <c r="L953" s="23"/>
      <c r="M953" s="23">
        <f t="shared" si="14"/>
        <v>800000000</v>
      </c>
      <c r="N953" s="30"/>
      <c r="O953" s="11"/>
      <c r="P953" s="11"/>
    </row>
    <row r="954" spans="1:16" ht="18" customHeight="1" x14ac:dyDescent="0.15">
      <c r="A954" s="11">
        <v>949</v>
      </c>
      <c r="B954" s="11" t="s">
        <v>1036</v>
      </c>
      <c r="C954" s="11" t="s">
        <v>167</v>
      </c>
      <c r="D954" s="11">
        <v>3</v>
      </c>
      <c r="E954" s="33" t="s">
        <v>5193</v>
      </c>
      <c r="F954" s="30" t="s">
        <v>1077</v>
      </c>
      <c r="G954" s="11" t="s">
        <v>114</v>
      </c>
      <c r="H954" s="11" t="s">
        <v>1039</v>
      </c>
      <c r="I954" s="11" t="s">
        <v>15</v>
      </c>
      <c r="J954" s="23">
        <v>1500000000</v>
      </c>
      <c r="K954" s="23"/>
      <c r="L954" s="23"/>
      <c r="M954" s="23">
        <f t="shared" si="14"/>
        <v>1500000000</v>
      </c>
      <c r="N954" s="30"/>
      <c r="O954" s="11"/>
      <c r="P954" s="11"/>
    </row>
    <row r="955" spans="1:16" ht="18" customHeight="1" x14ac:dyDescent="0.15">
      <c r="A955" s="11">
        <v>950</v>
      </c>
      <c r="B955" s="11" t="s">
        <v>1036</v>
      </c>
      <c r="C955" s="11" t="s">
        <v>167</v>
      </c>
      <c r="D955" s="11">
        <v>3</v>
      </c>
      <c r="E955" s="33" t="s">
        <v>5193</v>
      </c>
      <c r="F955" s="30" t="s">
        <v>1079</v>
      </c>
      <c r="G955" s="11" t="s">
        <v>114</v>
      </c>
      <c r="H955" s="11" t="s">
        <v>1039</v>
      </c>
      <c r="I955" s="11" t="s">
        <v>15</v>
      </c>
      <c r="J955" s="23">
        <v>400000000</v>
      </c>
      <c r="K955" s="23">
        <v>200000000</v>
      </c>
      <c r="L955" s="23">
        <v>0</v>
      </c>
      <c r="M955" s="23">
        <f t="shared" si="14"/>
        <v>600000000</v>
      </c>
      <c r="N955" s="30"/>
      <c r="O955" s="11"/>
      <c r="P955" s="11" t="s">
        <v>48</v>
      </c>
    </row>
    <row r="956" spans="1:16" ht="18" customHeight="1" x14ac:dyDescent="0.15">
      <c r="A956" s="11">
        <v>951</v>
      </c>
      <c r="B956" s="11" t="s">
        <v>1036</v>
      </c>
      <c r="C956" s="11" t="s">
        <v>126</v>
      </c>
      <c r="D956" s="11">
        <v>3</v>
      </c>
      <c r="E956" s="33" t="s">
        <v>5193</v>
      </c>
      <c r="F956" s="30" t="s">
        <v>1097</v>
      </c>
      <c r="G956" s="11" t="s">
        <v>58</v>
      </c>
      <c r="H956" s="11" t="s">
        <v>1039</v>
      </c>
      <c r="I956" s="11" t="s">
        <v>15</v>
      </c>
      <c r="J956" s="23">
        <v>2000000000</v>
      </c>
      <c r="K956" s="23"/>
      <c r="L956" s="23"/>
      <c r="M956" s="23">
        <f t="shared" si="14"/>
        <v>2000000000</v>
      </c>
      <c r="N956" s="30"/>
      <c r="O956" s="11" t="s">
        <v>88</v>
      </c>
      <c r="P956" s="11"/>
    </row>
    <row r="957" spans="1:16" ht="18" customHeight="1" x14ac:dyDescent="0.15">
      <c r="A957" s="11">
        <v>952</v>
      </c>
      <c r="B957" s="11" t="s">
        <v>1036</v>
      </c>
      <c r="C957" s="11" t="s">
        <v>126</v>
      </c>
      <c r="D957" s="11">
        <v>3</v>
      </c>
      <c r="E957" s="33" t="s">
        <v>5193</v>
      </c>
      <c r="F957" s="30" t="s">
        <v>1107</v>
      </c>
      <c r="G957" s="11" t="s">
        <v>58</v>
      </c>
      <c r="H957" s="11" t="s">
        <v>1039</v>
      </c>
      <c r="I957" s="11" t="s">
        <v>15</v>
      </c>
      <c r="J957" s="23">
        <v>110000000</v>
      </c>
      <c r="K957" s="23">
        <v>2300000</v>
      </c>
      <c r="L957" s="23">
        <v>0</v>
      </c>
      <c r="M957" s="23">
        <f t="shared" si="14"/>
        <v>112300000</v>
      </c>
      <c r="N957" s="30"/>
      <c r="O957" s="11" t="s">
        <v>44</v>
      </c>
      <c r="P957" s="11"/>
    </row>
    <row r="958" spans="1:16" ht="18" customHeight="1" x14ac:dyDescent="0.15">
      <c r="A958" s="11">
        <v>953</v>
      </c>
      <c r="B958" s="11" t="s">
        <v>1036</v>
      </c>
      <c r="C958" s="11" t="s">
        <v>126</v>
      </c>
      <c r="D958" s="11">
        <v>3</v>
      </c>
      <c r="E958" s="33" t="s">
        <v>5193</v>
      </c>
      <c r="F958" s="30" t="s">
        <v>1108</v>
      </c>
      <c r="G958" s="11" t="s">
        <v>58</v>
      </c>
      <c r="H958" s="11" t="s">
        <v>1039</v>
      </c>
      <c r="I958" s="11" t="s">
        <v>15</v>
      </c>
      <c r="J958" s="23">
        <v>138000000</v>
      </c>
      <c r="K958" s="23">
        <v>4800000</v>
      </c>
      <c r="L958" s="23">
        <v>0</v>
      </c>
      <c r="M958" s="23">
        <f t="shared" si="14"/>
        <v>142800000</v>
      </c>
      <c r="N958" s="30"/>
      <c r="O958" s="11" t="s">
        <v>44</v>
      </c>
      <c r="P958" s="11"/>
    </row>
    <row r="959" spans="1:16" ht="18" customHeight="1" x14ac:dyDescent="0.15">
      <c r="A959" s="11">
        <v>954</v>
      </c>
      <c r="B959" s="11" t="s">
        <v>1036</v>
      </c>
      <c r="C959" s="11" t="s">
        <v>1055</v>
      </c>
      <c r="D959" s="11">
        <v>3</v>
      </c>
      <c r="E959" s="33" t="s">
        <v>5193</v>
      </c>
      <c r="F959" s="30" t="s">
        <v>1109</v>
      </c>
      <c r="G959" s="11" t="s">
        <v>58</v>
      </c>
      <c r="H959" s="11" t="s">
        <v>1039</v>
      </c>
      <c r="I959" s="11" t="s">
        <v>22</v>
      </c>
      <c r="J959" s="23">
        <v>687537181</v>
      </c>
      <c r="K959" s="23">
        <v>105602000</v>
      </c>
      <c r="L959" s="23"/>
      <c r="M959" s="23">
        <f t="shared" si="14"/>
        <v>793139181</v>
      </c>
      <c r="N959" s="30"/>
      <c r="O959" s="11" t="s">
        <v>44</v>
      </c>
      <c r="P959" s="11"/>
    </row>
    <row r="960" spans="1:16" ht="18" customHeight="1" x14ac:dyDescent="0.15">
      <c r="A960" s="11">
        <v>955</v>
      </c>
      <c r="B960" s="11" t="s">
        <v>1036</v>
      </c>
      <c r="C960" s="11" t="s">
        <v>1055</v>
      </c>
      <c r="D960" s="11">
        <v>3</v>
      </c>
      <c r="E960" s="33" t="s">
        <v>5193</v>
      </c>
      <c r="F960" s="30" t="s">
        <v>1110</v>
      </c>
      <c r="G960" s="11" t="s">
        <v>58</v>
      </c>
      <c r="H960" s="11" t="s">
        <v>1039</v>
      </c>
      <c r="I960" s="11" t="s">
        <v>22</v>
      </c>
      <c r="J960" s="23">
        <v>321074807</v>
      </c>
      <c r="K960" s="23">
        <v>4446000</v>
      </c>
      <c r="L960" s="23"/>
      <c r="M960" s="23">
        <f t="shared" si="14"/>
        <v>325520807</v>
      </c>
      <c r="N960" s="30"/>
      <c r="O960" s="11" t="s">
        <v>44</v>
      </c>
      <c r="P960" s="11"/>
    </row>
    <row r="961" spans="1:16" ht="18" customHeight="1" x14ac:dyDescent="0.15">
      <c r="A961" s="11">
        <v>956</v>
      </c>
      <c r="B961" s="11" t="s">
        <v>1036</v>
      </c>
      <c r="C961" s="11" t="s">
        <v>1055</v>
      </c>
      <c r="D961" s="11">
        <v>3</v>
      </c>
      <c r="E961" s="33" t="s">
        <v>5193</v>
      </c>
      <c r="F961" s="30" t="s">
        <v>1111</v>
      </c>
      <c r="G961" s="11" t="s">
        <v>58</v>
      </c>
      <c r="H961" s="11" t="s">
        <v>1039</v>
      </c>
      <c r="I961" s="11" t="s">
        <v>22</v>
      </c>
      <c r="J961" s="23">
        <v>250068834</v>
      </c>
      <c r="K961" s="23"/>
      <c r="L961" s="23"/>
      <c r="M961" s="23">
        <f t="shared" si="14"/>
        <v>250068834</v>
      </c>
      <c r="N961" s="30"/>
      <c r="O961" s="11" t="s">
        <v>44</v>
      </c>
      <c r="P961" s="11"/>
    </row>
    <row r="962" spans="1:16" ht="18" customHeight="1" x14ac:dyDescent="0.15">
      <c r="A962" s="11">
        <v>957</v>
      </c>
      <c r="B962" s="11" t="s">
        <v>1036</v>
      </c>
      <c r="C962" s="11" t="s">
        <v>1055</v>
      </c>
      <c r="D962" s="11">
        <v>3</v>
      </c>
      <c r="E962" s="33" t="s">
        <v>5193</v>
      </c>
      <c r="F962" s="30" t="s">
        <v>1112</v>
      </c>
      <c r="G962" s="11" t="s">
        <v>58</v>
      </c>
      <c r="H962" s="11" t="s">
        <v>1039</v>
      </c>
      <c r="I962" s="11" t="s">
        <v>15</v>
      </c>
      <c r="J962" s="23">
        <v>1079147235</v>
      </c>
      <c r="K962" s="23">
        <v>0</v>
      </c>
      <c r="L962" s="23"/>
      <c r="M962" s="23">
        <f t="shared" si="14"/>
        <v>1079147235</v>
      </c>
      <c r="N962" s="30"/>
      <c r="O962" s="11" t="s">
        <v>44</v>
      </c>
      <c r="P962" s="11"/>
    </row>
    <row r="963" spans="1:16" ht="18" customHeight="1" x14ac:dyDescent="0.15">
      <c r="A963" s="11">
        <v>958</v>
      </c>
      <c r="B963" s="11" t="s">
        <v>1036</v>
      </c>
      <c r="C963" s="11" t="s">
        <v>1060</v>
      </c>
      <c r="D963" s="11">
        <v>3</v>
      </c>
      <c r="E963" s="33" t="s">
        <v>5193</v>
      </c>
      <c r="F963" s="30" t="s">
        <v>1123</v>
      </c>
      <c r="G963" s="11" t="s">
        <v>58</v>
      </c>
      <c r="H963" s="11" t="s">
        <v>1039</v>
      </c>
      <c r="I963" s="11" t="s">
        <v>22</v>
      </c>
      <c r="J963" s="23">
        <v>235000000</v>
      </c>
      <c r="K963" s="23">
        <v>5000000</v>
      </c>
      <c r="L963" s="23">
        <v>7000000</v>
      </c>
      <c r="M963" s="23">
        <f t="shared" si="14"/>
        <v>247000000</v>
      </c>
      <c r="N963" s="30"/>
      <c r="O963" s="11" t="s">
        <v>44</v>
      </c>
      <c r="P963" s="11"/>
    </row>
    <row r="964" spans="1:16" ht="18" customHeight="1" x14ac:dyDescent="0.15">
      <c r="A964" s="11">
        <v>959</v>
      </c>
      <c r="B964" s="11" t="s">
        <v>1036</v>
      </c>
      <c r="C964" s="11" t="s">
        <v>1060</v>
      </c>
      <c r="D964" s="11">
        <v>3</v>
      </c>
      <c r="E964" s="33" t="s">
        <v>5193</v>
      </c>
      <c r="F964" s="30" t="s">
        <v>1124</v>
      </c>
      <c r="G964" s="11" t="s">
        <v>58</v>
      </c>
      <c r="H964" s="11" t="s">
        <v>1039</v>
      </c>
      <c r="I964" s="11" t="s">
        <v>22</v>
      </c>
      <c r="J964" s="23">
        <v>55000000</v>
      </c>
      <c r="K964" s="23">
        <v>5000000</v>
      </c>
      <c r="L964" s="23">
        <v>5000000</v>
      </c>
      <c r="M964" s="23">
        <f t="shared" si="14"/>
        <v>65000000</v>
      </c>
      <c r="N964" s="30"/>
      <c r="O964" s="11" t="s">
        <v>44</v>
      </c>
      <c r="P964" s="11"/>
    </row>
    <row r="965" spans="1:16" ht="18" customHeight="1" x14ac:dyDescent="0.15">
      <c r="A965" s="11">
        <v>960</v>
      </c>
      <c r="B965" s="11" t="s">
        <v>1036</v>
      </c>
      <c r="C965" s="11" t="s">
        <v>1136</v>
      </c>
      <c r="D965" s="11">
        <v>3</v>
      </c>
      <c r="E965" s="33" t="s">
        <v>5193</v>
      </c>
      <c r="F965" s="30" t="s">
        <v>1137</v>
      </c>
      <c r="G965" s="11" t="s">
        <v>114</v>
      </c>
      <c r="H965" s="11" t="s">
        <v>1039</v>
      </c>
      <c r="I965" s="11" t="s">
        <v>16</v>
      </c>
      <c r="J965" s="23">
        <v>155000000</v>
      </c>
      <c r="K965" s="23">
        <v>30000000</v>
      </c>
      <c r="L965" s="23"/>
      <c r="M965" s="23">
        <f t="shared" si="14"/>
        <v>185000000</v>
      </c>
      <c r="N965" s="30" t="s">
        <v>125</v>
      </c>
      <c r="O965" s="11"/>
      <c r="P965" s="11"/>
    </row>
    <row r="966" spans="1:16" ht="18" customHeight="1" x14ac:dyDescent="0.15">
      <c r="A966" s="11">
        <v>961</v>
      </c>
      <c r="B966" s="11" t="s">
        <v>1036</v>
      </c>
      <c r="C966" s="11" t="s">
        <v>94</v>
      </c>
      <c r="D966" s="11">
        <v>3</v>
      </c>
      <c r="E966" s="33" t="s">
        <v>5193</v>
      </c>
      <c r="F966" s="30" t="s">
        <v>1153</v>
      </c>
      <c r="G966" s="11" t="s">
        <v>525</v>
      </c>
      <c r="H966" s="11" t="s">
        <v>1039</v>
      </c>
      <c r="I966" s="11" t="s">
        <v>15</v>
      </c>
      <c r="J966" s="23">
        <v>44983000</v>
      </c>
      <c r="K966" s="23">
        <v>0</v>
      </c>
      <c r="L966" s="23">
        <v>0</v>
      </c>
      <c r="M966" s="23">
        <f t="shared" ref="M966:M1029" si="15">J966+K966+L966</f>
        <v>44983000</v>
      </c>
      <c r="N966" s="30"/>
      <c r="O966" s="11" t="s">
        <v>44</v>
      </c>
      <c r="P966" s="11"/>
    </row>
    <row r="967" spans="1:16" ht="18" customHeight="1" x14ac:dyDescent="0.15">
      <c r="A967" s="11">
        <v>962</v>
      </c>
      <c r="B967" s="11" t="s">
        <v>1036</v>
      </c>
      <c r="C967" s="11" t="s">
        <v>94</v>
      </c>
      <c r="D967" s="11">
        <v>3</v>
      </c>
      <c r="E967" s="33" t="s">
        <v>5193</v>
      </c>
      <c r="F967" s="30" t="s">
        <v>1154</v>
      </c>
      <c r="G967" s="11" t="s">
        <v>5182</v>
      </c>
      <c r="H967" s="11" t="s">
        <v>1039</v>
      </c>
      <c r="I967" s="11" t="s">
        <v>22</v>
      </c>
      <c r="J967" s="23">
        <v>216000000</v>
      </c>
      <c r="K967" s="23">
        <v>0</v>
      </c>
      <c r="L967" s="23">
        <v>0</v>
      </c>
      <c r="M967" s="23">
        <f t="shared" si="15"/>
        <v>216000000</v>
      </c>
      <c r="N967" s="30"/>
      <c r="O967" s="11" t="s">
        <v>44</v>
      </c>
      <c r="P967" s="11"/>
    </row>
    <row r="968" spans="1:16" ht="18" customHeight="1" x14ac:dyDescent="0.15">
      <c r="A968" s="11">
        <v>963</v>
      </c>
      <c r="B968" s="11" t="s">
        <v>1281</v>
      </c>
      <c r="C968" s="11" t="s">
        <v>700</v>
      </c>
      <c r="D968" s="11">
        <v>3</v>
      </c>
      <c r="E968" s="33" t="s">
        <v>5193</v>
      </c>
      <c r="F968" s="30" t="s">
        <v>1289</v>
      </c>
      <c r="G968" s="11" t="s">
        <v>114</v>
      </c>
      <c r="H968" s="11" t="s">
        <v>1283</v>
      </c>
      <c r="I968" s="11" t="s">
        <v>22</v>
      </c>
      <c r="J968" s="23">
        <v>338687987</v>
      </c>
      <c r="K968" s="23">
        <v>245994488</v>
      </c>
      <c r="L968" s="23"/>
      <c r="M968" s="23">
        <f t="shared" si="15"/>
        <v>584682475</v>
      </c>
      <c r="N968" s="30"/>
      <c r="O968" s="11"/>
      <c r="P968" s="11" t="s">
        <v>48</v>
      </c>
    </row>
    <row r="969" spans="1:16" ht="18" customHeight="1" x14ac:dyDescent="0.15">
      <c r="A969" s="11">
        <v>964</v>
      </c>
      <c r="B969" s="11" t="s">
        <v>1281</v>
      </c>
      <c r="C969" s="11" t="s">
        <v>700</v>
      </c>
      <c r="D969" s="11">
        <v>3</v>
      </c>
      <c r="E969" s="33" t="s">
        <v>5193</v>
      </c>
      <c r="F969" s="30" t="s">
        <v>1294</v>
      </c>
      <c r="G969" s="11" t="s">
        <v>114</v>
      </c>
      <c r="H969" s="11" t="s">
        <v>1283</v>
      </c>
      <c r="I969" s="11" t="s">
        <v>22</v>
      </c>
      <c r="J969" s="23">
        <v>201000000</v>
      </c>
      <c r="K969" s="23">
        <v>208000000</v>
      </c>
      <c r="L969" s="23">
        <v>27000000</v>
      </c>
      <c r="M969" s="23">
        <f t="shared" si="15"/>
        <v>436000000</v>
      </c>
      <c r="N969" s="30"/>
      <c r="O969" s="11" t="s">
        <v>44</v>
      </c>
      <c r="P969" s="11"/>
    </row>
    <row r="970" spans="1:16" ht="18" customHeight="1" x14ac:dyDescent="0.15">
      <c r="A970" s="11">
        <v>965</v>
      </c>
      <c r="B970" s="11" t="s">
        <v>1281</v>
      </c>
      <c r="C970" s="11" t="s">
        <v>700</v>
      </c>
      <c r="D970" s="11">
        <v>3</v>
      </c>
      <c r="E970" s="33" t="s">
        <v>5193</v>
      </c>
      <c r="F970" s="30" t="s">
        <v>1297</v>
      </c>
      <c r="G970" s="11" t="s">
        <v>114</v>
      </c>
      <c r="H970" s="11" t="s">
        <v>1283</v>
      </c>
      <c r="I970" s="11" t="s">
        <v>22</v>
      </c>
      <c r="J970" s="23">
        <v>101921925</v>
      </c>
      <c r="K970" s="23">
        <v>70646182</v>
      </c>
      <c r="L970" s="23">
        <v>0</v>
      </c>
      <c r="M970" s="23">
        <f t="shared" si="15"/>
        <v>172568107</v>
      </c>
      <c r="N970" s="30"/>
      <c r="O970" s="11"/>
      <c r="P970" s="11"/>
    </row>
    <row r="971" spans="1:16" ht="18" customHeight="1" x14ac:dyDescent="0.15">
      <c r="A971" s="11">
        <v>966</v>
      </c>
      <c r="B971" s="11" t="s">
        <v>1281</v>
      </c>
      <c r="C971" s="11" t="s">
        <v>126</v>
      </c>
      <c r="D971" s="11">
        <v>3</v>
      </c>
      <c r="E971" s="33" t="s">
        <v>5193</v>
      </c>
      <c r="F971" s="30" t="s">
        <v>1326</v>
      </c>
      <c r="G971" s="11" t="s">
        <v>58</v>
      </c>
      <c r="H971" s="11" t="s">
        <v>1283</v>
      </c>
      <c r="I971" s="11" t="s">
        <v>15</v>
      </c>
      <c r="J971" s="23">
        <v>136000000</v>
      </c>
      <c r="K971" s="23">
        <v>634372000</v>
      </c>
      <c r="L971" s="23">
        <v>0</v>
      </c>
      <c r="M971" s="23">
        <f t="shared" si="15"/>
        <v>770372000</v>
      </c>
      <c r="N971" s="30"/>
      <c r="O971" s="11" t="s">
        <v>44</v>
      </c>
      <c r="P971" s="11"/>
    </row>
    <row r="972" spans="1:16" ht="18" customHeight="1" x14ac:dyDescent="0.15">
      <c r="A972" s="11">
        <v>967</v>
      </c>
      <c r="B972" s="11" t="s">
        <v>1281</v>
      </c>
      <c r="C972" s="11" t="s">
        <v>126</v>
      </c>
      <c r="D972" s="11">
        <v>3</v>
      </c>
      <c r="E972" s="33" t="s">
        <v>5193</v>
      </c>
      <c r="F972" s="30" t="s">
        <v>1327</v>
      </c>
      <c r="G972" s="11" t="s">
        <v>58</v>
      </c>
      <c r="H972" s="11" t="s">
        <v>1283</v>
      </c>
      <c r="I972" s="11" t="s">
        <v>15</v>
      </c>
      <c r="J972" s="23">
        <v>21205000</v>
      </c>
      <c r="K972" s="23">
        <v>199400000</v>
      </c>
      <c r="L972" s="23">
        <v>0</v>
      </c>
      <c r="M972" s="23">
        <f t="shared" si="15"/>
        <v>220605000</v>
      </c>
      <c r="N972" s="30"/>
      <c r="O972" s="11" t="s">
        <v>88</v>
      </c>
      <c r="P972" s="11"/>
    </row>
    <row r="973" spans="1:16" ht="18" customHeight="1" x14ac:dyDescent="0.15">
      <c r="A973" s="11">
        <v>968</v>
      </c>
      <c r="B973" s="11" t="s">
        <v>1281</v>
      </c>
      <c r="C973" s="11" t="s">
        <v>126</v>
      </c>
      <c r="D973" s="11">
        <v>3</v>
      </c>
      <c r="E973" s="33" t="s">
        <v>5193</v>
      </c>
      <c r="F973" s="30" t="s">
        <v>1328</v>
      </c>
      <c r="G973" s="11" t="s">
        <v>58</v>
      </c>
      <c r="H973" s="11" t="s">
        <v>1283</v>
      </c>
      <c r="I973" s="11" t="s">
        <v>22</v>
      </c>
      <c r="J973" s="23">
        <v>100000000</v>
      </c>
      <c r="K973" s="23">
        <v>0</v>
      </c>
      <c r="L973" s="23">
        <v>0</v>
      </c>
      <c r="M973" s="23">
        <f t="shared" si="15"/>
        <v>100000000</v>
      </c>
      <c r="N973" s="30"/>
      <c r="O973" s="11" t="s">
        <v>44</v>
      </c>
      <c r="P973" s="11"/>
    </row>
    <row r="974" spans="1:16" ht="18" customHeight="1" x14ac:dyDescent="0.15">
      <c r="A974" s="11">
        <v>969</v>
      </c>
      <c r="B974" s="11" t="s">
        <v>1281</v>
      </c>
      <c r="C974" s="11" t="s">
        <v>126</v>
      </c>
      <c r="D974" s="11">
        <v>3</v>
      </c>
      <c r="E974" s="33" t="s">
        <v>5193</v>
      </c>
      <c r="F974" s="30" t="s">
        <v>1335</v>
      </c>
      <c r="G974" s="11" t="s">
        <v>58</v>
      </c>
      <c r="H974" s="11" t="s">
        <v>1283</v>
      </c>
      <c r="I974" s="11" t="s">
        <v>22</v>
      </c>
      <c r="J974" s="23">
        <v>40000000</v>
      </c>
      <c r="K974" s="23">
        <v>5000000</v>
      </c>
      <c r="L974" s="23">
        <v>5000000</v>
      </c>
      <c r="M974" s="23">
        <f t="shared" si="15"/>
        <v>50000000</v>
      </c>
      <c r="N974" s="30"/>
      <c r="O974" s="11" t="s">
        <v>88</v>
      </c>
      <c r="P974" s="11"/>
    </row>
    <row r="975" spans="1:16" ht="18" customHeight="1" x14ac:dyDescent="0.15">
      <c r="A975" s="11">
        <v>970</v>
      </c>
      <c r="B975" s="11" t="s">
        <v>1281</v>
      </c>
      <c r="C975" s="11" t="s">
        <v>94</v>
      </c>
      <c r="D975" s="11">
        <v>3</v>
      </c>
      <c r="E975" s="33" t="s">
        <v>5193</v>
      </c>
      <c r="F975" s="30" t="s">
        <v>1315</v>
      </c>
      <c r="G975" s="11" t="s">
        <v>42</v>
      </c>
      <c r="H975" s="11" t="s">
        <v>1283</v>
      </c>
      <c r="I975" s="11" t="s">
        <v>22</v>
      </c>
      <c r="J975" s="23">
        <v>3600000000</v>
      </c>
      <c r="K975" s="23">
        <v>500000000</v>
      </c>
      <c r="L975" s="23"/>
      <c r="M975" s="23">
        <f t="shared" si="15"/>
        <v>4100000000</v>
      </c>
      <c r="N975" s="30"/>
      <c r="O975" s="11" t="s">
        <v>88</v>
      </c>
      <c r="P975" s="11"/>
    </row>
    <row r="976" spans="1:16" ht="18" customHeight="1" x14ac:dyDescent="0.15">
      <c r="A976" s="11">
        <v>971</v>
      </c>
      <c r="B976" s="11" t="s">
        <v>1281</v>
      </c>
      <c r="C976" s="11" t="s">
        <v>94</v>
      </c>
      <c r="D976" s="11">
        <v>3</v>
      </c>
      <c r="E976" s="33" t="s">
        <v>5193</v>
      </c>
      <c r="F976" s="30" t="s">
        <v>1336</v>
      </c>
      <c r="G976" s="11" t="s">
        <v>532</v>
      </c>
      <c r="H976" s="11" t="s">
        <v>1283</v>
      </c>
      <c r="I976" s="11" t="s">
        <v>22</v>
      </c>
      <c r="J976" s="23">
        <v>385000000</v>
      </c>
      <c r="K976" s="23"/>
      <c r="L976" s="23"/>
      <c r="M976" s="23">
        <f t="shared" si="15"/>
        <v>385000000</v>
      </c>
      <c r="N976" s="30"/>
      <c r="O976" s="11" t="s">
        <v>88</v>
      </c>
      <c r="P976" s="11"/>
    </row>
    <row r="977" spans="1:16" ht="18" customHeight="1" x14ac:dyDescent="0.15">
      <c r="A977" s="11">
        <v>972</v>
      </c>
      <c r="B977" s="11" t="s">
        <v>1281</v>
      </c>
      <c r="C977" s="11" t="s">
        <v>94</v>
      </c>
      <c r="D977" s="11">
        <v>3</v>
      </c>
      <c r="E977" s="33" t="s">
        <v>5193</v>
      </c>
      <c r="F977" s="30" t="s">
        <v>1339</v>
      </c>
      <c r="G977" s="11" t="s">
        <v>532</v>
      </c>
      <c r="H977" s="11" t="s">
        <v>1283</v>
      </c>
      <c r="I977" s="11" t="s">
        <v>22</v>
      </c>
      <c r="J977" s="23">
        <v>300000000</v>
      </c>
      <c r="K977" s="23"/>
      <c r="L977" s="23"/>
      <c r="M977" s="23">
        <f t="shared" si="15"/>
        <v>300000000</v>
      </c>
      <c r="N977" s="30"/>
      <c r="O977" s="11"/>
      <c r="P977" s="11"/>
    </row>
    <row r="978" spans="1:16" ht="18" customHeight="1" x14ac:dyDescent="0.15">
      <c r="A978" s="11">
        <v>973</v>
      </c>
      <c r="B978" s="11" t="s">
        <v>1281</v>
      </c>
      <c r="C978" s="11" t="s">
        <v>94</v>
      </c>
      <c r="D978" s="11">
        <v>3</v>
      </c>
      <c r="E978" s="33" t="s">
        <v>5193</v>
      </c>
      <c r="F978" s="30" t="s">
        <v>1340</v>
      </c>
      <c r="G978" s="11" t="s">
        <v>532</v>
      </c>
      <c r="H978" s="11" t="s">
        <v>1283</v>
      </c>
      <c r="I978" s="11" t="s">
        <v>22</v>
      </c>
      <c r="J978" s="23">
        <v>70000000</v>
      </c>
      <c r="K978" s="23"/>
      <c r="L978" s="23"/>
      <c r="M978" s="23">
        <f t="shared" si="15"/>
        <v>70000000</v>
      </c>
      <c r="N978" s="30"/>
      <c r="O978" s="11"/>
      <c r="P978" s="11"/>
    </row>
    <row r="979" spans="1:16" ht="18" customHeight="1" x14ac:dyDescent="0.15">
      <c r="A979" s="11">
        <v>974</v>
      </c>
      <c r="B979" s="11" t="s">
        <v>1281</v>
      </c>
      <c r="C979" s="11" t="s">
        <v>94</v>
      </c>
      <c r="D979" s="11">
        <v>3</v>
      </c>
      <c r="E979" s="33" t="s">
        <v>5193</v>
      </c>
      <c r="F979" s="30" t="s">
        <v>1341</v>
      </c>
      <c r="G979" s="11" t="s">
        <v>532</v>
      </c>
      <c r="H979" s="11" t="s">
        <v>1283</v>
      </c>
      <c r="I979" s="11" t="s">
        <v>22</v>
      </c>
      <c r="J979" s="23">
        <v>50000000</v>
      </c>
      <c r="K979" s="23"/>
      <c r="L979" s="23"/>
      <c r="M979" s="23">
        <f t="shared" si="15"/>
        <v>50000000</v>
      </c>
      <c r="N979" s="30"/>
      <c r="O979" s="11"/>
      <c r="P979" s="11"/>
    </row>
    <row r="980" spans="1:16" ht="18" customHeight="1" x14ac:dyDescent="0.15">
      <c r="A980" s="11">
        <v>975</v>
      </c>
      <c r="B980" s="11" t="s">
        <v>1281</v>
      </c>
      <c r="C980" s="11" t="s">
        <v>71</v>
      </c>
      <c r="D980" s="11">
        <v>3</v>
      </c>
      <c r="E980" s="33" t="s">
        <v>5193</v>
      </c>
      <c r="F980" s="30" t="s">
        <v>1343</v>
      </c>
      <c r="G980" s="11" t="s">
        <v>73</v>
      </c>
      <c r="H980" s="11" t="s">
        <v>1283</v>
      </c>
      <c r="I980" s="11" t="s">
        <v>16</v>
      </c>
      <c r="J980" s="23">
        <v>250000000</v>
      </c>
      <c r="K980" s="23">
        <v>30000000</v>
      </c>
      <c r="L980" s="23"/>
      <c r="M980" s="23">
        <f t="shared" si="15"/>
        <v>280000000</v>
      </c>
      <c r="N980" s="30" t="s">
        <v>1344</v>
      </c>
      <c r="O980" s="11" t="s">
        <v>44</v>
      </c>
      <c r="P980" s="11"/>
    </row>
    <row r="981" spans="1:16" ht="18" customHeight="1" x14ac:dyDescent="0.15">
      <c r="A981" s="11">
        <v>976</v>
      </c>
      <c r="B981" s="11" t="s">
        <v>1281</v>
      </c>
      <c r="C981" s="11" t="s">
        <v>1350</v>
      </c>
      <c r="D981" s="11">
        <v>3</v>
      </c>
      <c r="E981" s="33" t="s">
        <v>5193</v>
      </c>
      <c r="F981" s="30" t="s">
        <v>1351</v>
      </c>
      <c r="G981" s="11" t="s">
        <v>114</v>
      </c>
      <c r="H981" s="11" t="s">
        <v>1283</v>
      </c>
      <c r="I981" s="11" t="s">
        <v>22</v>
      </c>
      <c r="J981" s="23">
        <v>38346483</v>
      </c>
      <c r="K981" s="23">
        <v>0</v>
      </c>
      <c r="L981" s="23">
        <v>0</v>
      </c>
      <c r="M981" s="23">
        <f t="shared" si="15"/>
        <v>38346483</v>
      </c>
      <c r="N981" s="30"/>
      <c r="O981" s="11"/>
      <c r="P981" s="11"/>
    </row>
    <row r="982" spans="1:16" ht="18" customHeight="1" x14ac:dyDescent="0.15">
      <c r="A982" s="11">
        <v>977</v>
      </c>
      <c r="B982" s="11" t="s">
        <v>1281</v>
      </c>
      <c r="C982" s="11" t="s">
        <v>1350</v>
      </c>
      <c r="D982" s="11">
        <v>3</v>
      </c>
      <c r="E982" s="33" t="s">
        <v>5193</v>
      </c>
      <c r="F982" s="30" t="s">
        <v>1354</v>
      </c>
      <c r="G982" s="11" t="s">
        <v>114</v>
      </c>
      <c r="H982" s="11" t="s">
        <v>1283</v>
      </c>
      <c r="I982" s="11" t="s">
        <v>22</v>
      </c>
      <c r="J982" s="23">
        <v>351000000</v>
      </c>
      <c r="K982" s="23">
        <v>181000000</v>
      </c>
      <c r="L982" s="23">
        <v>0</v>
      </c>
      <c r="M982" s="23">
        <f t="shared" si="15"/>
        <v>532000000</v>
      </c>
      <c r="N982" s="30"/>
      <c r="O982" s="11"/>
      <c r="P982" s="11" t="s">
        <v>48</v>
      </c>
    </row>
    <row r="983" spans="1:16" ht="18" customHeight="1" x14ac:dyDescent="0.15">
      <c r="A983" s="11">
        <v>978</v>
      </c>
      <c r="B983" s="11" t="s">
        <v>1281</v>
      </c>
      <c r="C983" s="11" t="s">
        <v>1360</v>
      </c>
      <c r="D983" s="11">
        <v>3</v>
      </c>
      <c r="E983" s="33" t="s">
        <v>5193</v>
      </c>
      <c r="F983" s="30" t="s">
        <v>1361</v>
      </c>
      <c r="G983" s="11" t="s">
        <v>114</v>
      </c>
      <c r="H983" s="11" t="s">
        <v>1283</v>
      </c>
      <c r="I983" s="11" t="s">
        <v>22</v>
      </c>
      <c r="J983" s="23">
        <v>35000000</v>
      </c>
      <c r="K983" s="23"/>
      <c r="L983" s="23"/>
      <c r="M983" s="23">
        <f t="shared" si="15"/>
        <v>35000000</v>
      </c>
      <c r="N983" s="30"/>
      <c r="O983" s="11" t="s">
        <v>44</v>
      </c>
      <c r="P983" s="11"/>
    </row>
    <row r="984" spans="1:16" ht="18" customHeight="1" x14ac:dyDescent="0.15">
      <c r="A984" s="11">
        <v>979</v>
      </c>
      <c r="B984" s="11" t="s">
        <v>1281</v>
      </c>
      <c r="C984" s="11" t="s">
        <v>1360</v>
      </c>
      <c r="D984" s="11">
        <v>3</v>
      </c>
      <c r="E984" s="33" t="s">
        <v>5193</v>
      </c>
      <c r="F984" s="30" t="s">
        <v>1362</v>
      </c>
      <c r="G984" s="11" t="s">
        <v>114</v>
      </c>
      <c r="H984" s="11" t="s">
        <v>1283</v>
      </c>
      <c r="I984" s="11" t="s">
        <v>22</v>
      </c>
      <c r="J984" s="23">
        <v>60000000</v>
      </c>
      <c r="K984" s="23"/>
      <c r="L984" s="23"/>
      <c r="M984" s="23">
        <f t="shared" si="15"/>
        <v>60000000</v>
      </c>
      <c r="N984" s="30"/>
      <c r="O984" s="11" t="s">
        <v>44</v>
      </c>
      <c r="P984" s="11"/>
    </row>
    <row r="985" spans="1:16" ht="18" customHeight="1" x14ac:dyDescent="0.15">
      <c r="A985" s="11">
        <v>980</v>
      </c>
      <c r="B985" s="11" t="s">
        <v>1281</v>
      </c>
      <c r="C985" s="11" t="s">
        <v>1360</v>
      </c>
      <c r="D985" s="11">
        <v>3</v>
      </c>
      <c r="E985" s="33" t="s">
        <v>5193</v>
      </c>
      <c r="F985" s="30" t="s">
        <v>1364</v>
      </c>
      <c r="G985" s="11" t="s">
        <v>114</v>
      </c>
      <c r="H985" s="11" t="s">
        <v>1283</v>
      </c>
      <c r="I985" s="11" t="s">
        <v>22</v>
      </c>
      <c r="J985" s="23">
        <v>50000000</v>
      </c>
      <c r="K985" s="23"/>
      <c r="L985" s="23"/>
      <c r="M985" s="23">
        <f t="shared" si="15"/>
        <v>50000000</v>
      </c>
      <c r="N985" s="30"/>
      <c r="O985" s="11" t="s">
        <v>44</v>
      </c>
      <c r="P985" s="11"/>
    </row>
    <row r="986" spans="1:16" ht="18" customHeight="1" x14ac:dyDescent="0.15">
      <c r="A986" s="11">
        <v>981</v>
      </c>
      <c r="B986" s="11" t="s">
        <v>1281</v>
      </c>
      <c r="C986" s="11" t="s">
        <v>1366</v>
      </c>
      <c r="D986" s="11">
        <v>3</v>
      </c>
      <c r="E986" s="33" t="s">
        <v>5193</v>
      </c>
      <c r="F986" s="30" t="s">
        <v>1368</v>
      </c>
      <c r="G986" s="11" t="s">
        <v>114</v>
      </c>
      <c r="H986" s="11" t="s">
        <v>1283</v>
      </c>
      <c r="I986" s="11" t="s">
        <v>22</v>
      </c>
      <c r="J986" s="23">
        <v>231000000</v>
      </c>
      <c r="K986" s="23">
        <v>161000000</v>
      </c>
      <c r="L986" s="23">
        <v>69000000</v>
      </c>
      <c r="M986" s="23">
        <f t="shared" si="15"/>
        <v>461000000</v>
      </c>
      <c r="N986" s="30"/>
      <c r="O986" s="11"/>
      <c r="P986" s="11" t="s">
        <v>48</v>
      </c>
    </row>
    <row r="987" spans="1:16" ht="18" customHeight="1" x14ac:dyDescent="0.15">
      <c r="A987" s="11">
        <v>982</v>
      </c>
      <c r="B987" s="11" t="s">
        <v>1281</v>
      </c>
      <c r="C987" s="11" t="s">
        <v>1383</v>
      </c>
      <c r="D987" s="11">
        <v>3</v>
      </c>
      <c r="E987" s="33" t="s">
        <v>5193</v>
      </c>
      <c r="F987" s="30" t="s">
        <v>1387</v>
      </c>
      <c r="G987" s="11" t="s">
        <v>58</v>
      </c>
      <c r="H987" s="11" t="s">
        <v>1283</v>
      </c>
      <c r="I987" s="11" t="s">
        <v>22</v>
      </c>
      <c r="J987" s="23">
        <v>400000000</v>
      </c>
      <c r="K987" s="23"/>
      <c r="L987" s="23"/>
      <c r="M987" s="23">
        <f t="shared" si="15"/>
        <v>400000000</v>
      </c>
      <c r="N987" s="30"/>
      <c r="O987" s="11" t="s">
        <v>44</v>
      </c>
      <c r="P987" s="11"/>
    </row>
    <row r="988" spans="1:16" ht="18" customHeight="1" x14ac:dyDescent="0.15">
      <c r="A988" s="11">
        <v>983</v>
      </c>
      <c r="B988" s="11" t="s">
        <v>1281</v>
      </c>
      <c r="C988" s="11" t="s">
        <v>1383</v>
      </c>
      <c r="D988" s="11">
        <v>3</v>
      </c>
      <c r="E988" s="33" t="s">
        <v>5193</v>
      </c>
      <c r="F988" s="30" t="s">
        <v>1392</v>
      </c>
      <c r="G988" s="11" t="s">
        <v>73</v>
      </c>
      <c r="H988" s="11" t="s">
        <v>1283</v>
      </c>
      <c r="I988" s="11" t="s">
        <v>15</v>
      </c>
      <c r="J988" s="23">
        <v>100000000</v>
      </c>
      <c r="K988" s="23">
        <v>50000000</v>
      </c>
      <c r="L988" s="23"/>
      <c r="M988" s="23">
        <f t="shared" si="15"/>
        <v>150000000</v>
      </c>
      <c r="N988" s="30"/>
      <c r="O988" s="11" t="s">
        <v>44</v>
      </c>
      <c r="P988" s="11"/>
    </row>
    <row r="989" spans="1:16" ht="18" customHeight="1" x14ac:dyDescent="0.15">
      <c r="A989" s="11">
        <v>984</v>
      </c>
      <c r="B989" s="11" t="s">
        <v>1494</v>
      </c>
      <c r="C989" s="11" t="s">
        <v>1495</v>
      </c>
      <c r="D989" s="11">
        <v>3</v>
      </c>
      <c r="E989" s="33" t="s">
        <v>5193</v>
      </c>
      <c r="F989" s="30" t="s">
        <v>1496</v>
      </c>
      <c r="G989" s="11" t="s">
        <v>52</v>
      </c>
      <c r="H989" s="11" t="s">
        <v>1497</v>
      </c>
      <c r="I989" s="11" t="s">
        <v>15</v>
      </c>
      <c r="J989" s="23">
        <v>20000000</v>
      </c>
      <c r="K989" s="23">
        <v>0</v>
      </c>
      <c r="L989" s="23">
        <v>0</v>
      </c>
      <c r="M989" s="23">
        <f t="shared" si="15"/>
        <v>20000000</v>
      </c>
      <c r="N989" s="30"/>
      <c r="O989" s="11" t="s">
        <v>44</v>
      </c>
      <c r="P989" s="11"/>
    </row>
    <row r="990" spans="1:16" ht="18" customHeight="1" x14ac:dyDescent="0.15">
      <c r="A990" s="11">
        <v>985</v>
      </c>
      <c r="B990" s="11" t="s">
        <v>1494</v>
      </c>
      <c r="C990" s="11" t="s">
        <v>1495</v>
      </c>
      <c r="D990" s="11">
        <v>3</v>
      </c>
      <c r="E990" s="33" t="s">
        <v>5193</v>
      </c>
      <c r="F990" s="30" t="s">
        <v>1501</v>
      </c>
      <c r="G990" s="11" t="s">
        <v>46</v>
      </c>
      <c r="H990" s="11" t="s">
        <v>1497</v>
      </c>
      <c r="I990" s="11" t="s">
        <v>22</v>
      </c>
      <c r="J990" s="23">
        <v>49022000</v>
      </c>
      <c r="K990" s="23"/>
      <c r="L990" s="23"/>
      <c r="M990" s="23">
        <f t="shared" si="15"/>
        <v>49022000</v>
      </c>
      <c r="N990" s="30"/>
      <c r="O990" s="11" t="s">
        <v>44</v>
      </c>
      <c r="P990" s="11"/>
    </row>
    <row r="991" spans="1:16" ht="18" customHeight="1" x14ac:dyDescent="0.15">
      <c r="A991" s="11">
        <v>986</v>
      </c>
      <c r="B991" s="11" t="s">
        <v>1494</v>
      </c>
      <c r="C991" s="11" t="s">
        <v>1504</v>
      </c>
      <c r="D991" s="11">
        <v>3</v>
      </c>
      <c r="E991" s="33" t="s">
        <v>5193</v>
      </c>
      <c r="F991" s="30" t="s">
        <v>1505</v>
      </c>
      <c r="G991" s="11" t="s">
        <v>114</v>
      </c>
      <c r="H991" s="11" t="s">
        <v>1506</v>
      </c>
      <c r="I991" s="11" t="s">
        <v>22</v>
      </c>
      <c r="J991" s="23">
        <v>89840000</v>
      </c>
      <c r="K991" s="23"/>
      <c r="L991" s="23"/>
      <c r="M991" s="23">
        <f t="shared" si="15"/>
        <v>89840000</v>
      </c>
      <c r="N991" s="30"/>
      <c r="O991" s="11" t="s">
        <v>44</v>
      </c>
      <c r="P991" s="11"/>
    </row>
    <row r="992" spans="1:16" ht="18" customHeight="1" x14ac:dyDescent="0.15">
      <c r="A992" s="11">
        <v>987</v>
      </c>
      <c r="B992" s="11" t="s">
        <v>1589</v>
      </c>
      <c r="C992" s="33" t="s">
        <v>1590</v>
      </c>
      <c r="D992" s="33">
        <v>3</v>
      </c>
      <c r="E992" s="33" t="s">
        <v>5193</v>
      </c>
      <c r="F992" s="30" t="s">
        <v>1603</v>
      </c>
      <c r="G992" s="11" t="s">
        <v>1580</v>
      </c>
      <c r="H992" s="11" t="s">
        <v>1593</v>
      </c>
      <c r="I992" s="11" t="s">
        <v>15</v>
      </c>
      <c r="J992" s="23">
        <v>1542000000</v>
      </c>
      <c r="K992" s="23">
        <v>4068000000</v>
      </c>
      <c r="L992" s="23">
        <v>100000000</v>
      </c>
      <c r="M992" s="23">
        <f t="shared" si="15"/>
        <v>5710000000</v>
      </c>
      <c r="N992" s="30"/>
      <c r="O992" s="11" t="s">
        <v>10</v>
      </c>
      <c r="P992" s="11" t="s">
        <v>12</v>
      </c>
    </row>
    <row r="993" spans="1:16" ht="18" customHeight="1" x14ac:dyDescent="0.15">
      <c r="A993" s="11">
        <v>988</v>
      </c>
      <c r="B993" s="11" t="s">
        <v>1589</v>
      </c>
      <c r="C993" s="11" t="s">
        <v>1613</v>
      </c>
      <c r="D993" s="11">
        <v>3</v>
      </c>
      <c r="E993" s="33" t="s">
        <v>5193</v>
      </c>
      <c r="F993" s="30" t="s">
        <v>1616</v>
      </c>
      <c r="G993" s="11" t="s">
        <v>11</v>
      </c>
      <c r="H993" s="11" t="s">
        <v>19</v>
      </c>
      <c r="I993" s="11" t="s">
        <v>15</v>
      </c>
      <c r="J993" s="23">
        <v>700000000</v>
      </c>
      <c r="K993" s="23">
        <v>200000000</v>
      </c>
      <c r="L993" s="23">
        <v>1000000</v>
      </c>
      <c r="M993" s="23">
        <f t="shared" si="15"/>
        <v>901000000</v>
      </c>
      <c r="N993" s="12"/>
      <c r="O993" s="11"/>
      <c r="P993" s="11"/>
    </row>
    <row r="994" spans="1:16" ht="18" customHeight="1" x14ac:dyDescent="0.15">
      <c r="A994" s="11">
        <v>989</v>
      </c>
      <c r="B994" s="11" t="s">
        <v>1589</v>
      </c>
      <c r="C994" s="11" t="s">
        <v>1613</v>
      </c>
      <c r="D994" s="11">
        <v>3</v>
      </c>
      <c r="E994" s="33" t="s">
        <v>5193</v>
      </c>
      <c r="F994" s="30" t="s">
        <v>1617</v>
      </c>
      <c r="G994" s="11" t="s">
        <v>11</v>
      </c>
      <c r="H994" s="11" t="s">
        <v>19</v>
      </c>
      <c r="I994" s="11" t="s">
        <v>15</v>
      </c>
      <c r="J994" s="23">
        <v>900000000</v>
      </c>
      <c r="K994" s="23">
        <v>600000000</v>
      </c>
      <c r="L994" s="23">
        <v>1000000</v>
      </c>
      <c r="M994" s="23">
        <f t="shared" si="15"/>
        <v>1501000000</v>
      </c>
      <c r="N994" s="12"/>
      <c r="O994" s="11"/>
      <c r="P994" s="11"/>
    </row>
    <row r="995" spans="1:16" ht="18" customHeight="1" x14ac:dyDescent="0.15">
      <c r="A995" s="11">
        <v>990</v>
      </c>
      <c r="B995" s="11" t="s">
        <v>1589</v>
      </c>
      <c r="C995" s="11" t="s">
        <v>1619</v>
      </c>
      <c r="D995" s="11">
        <v>3</v>
      </c>
      <c r="E995" s="33" t="s">
        <v>5193</v>
      </c>
      <c r="F995" s="30" t="s">
        <v>1623</v>
      </c>
      <c r="G995" s="11" t="s">
        <v>1621</v>
      </c>
      <c r="H995" s="11" t="s">
        <v>19</v>
      </c>
      <c r="I995" s="11" t="s">
        <v>9</v>
      </c>
      <c r="J995" s="23">
        <v>15663000000</v>
      </c>
      <c r="K995" s="23">
        <v>1792000000</v>
      </c>
      <c r="L995" s="23">
        <v>135000000</v>
      </c>
      <c r="M995" s="23">
        <f t="shared" si="15"/>
        <v>17590000000</v>
      </c>
      <c r="N995" s="12"/>
      <c r="O995" s="11" t="s">
        <v>10</v>
      </c>
      <c r="P995" s="11" t="s">
        <v>12</v>
      </c>
    </row>
    <row r="996" spans="1:16" ht="18" customHeight="1" x14ac:dyDescent="0.15">
      <c r="A996" s="11">
        <v>991</v>
      </c>
      <c r="B996" s="11" t="s">
        <v>1589</v>
      </c>
      <c r="C996" s="11" t="s">
        <v>1637</v>
      </c>
      <c r="D996" s="11">
        <v>3</v>
      </c>
      <c r="E996" s="33" t="s">
        <v>5193</v>
      </c>
      <c r="F996" s="30" t="s">
        <v>1638</v>
      </c>
      <c r="G996" s="11" t="s">
        <v>1635</v>
      </c>
      <c r="H996" s="11" t="s">
        <v>19</v>
      </c>
      <c r="I996" s="11" t="s">
        <v>22</v>
      </c>
      <c r="J996" s="23">
        <v>6735000000</v>
      </c>
      <c r="K996" s="23">
        <v>2959000000</v>
      </c>
      <c r="L996" s="23">
        <v>2085000000</v>
      </c>
      <c r="M996" s="23">
        <f t="shared" si="15"/>
        <v>11779000000</v>
      </c>
      <c r="N996" s="30"/>
      <c r="O996" s="11" t="s">
        <v>10</v>
      </c>
      <c r="P996" s="11"/>
    </row>
    <row r="997" spans="1:16" ht="18" customHeight="1" x14ac:dyDescent="0.15">
      <c r="A997" s="11">
        <v>992</v>
      </c>
      <c r="B997" s="11" t="s">
        <v>1589</v>
      </c>
      <c r="C997" s="11" t="s">
        <v>1637</v>
      </c>
      <c r="D997" s="11">
        <v>3</v>
      </c>
      <c r="E997" s="33" t="s">
        <v>5193</v>
      </c>
      <c r="F997" s="30" t="s">
        <v>1639</v>
      </c>
      <c r="G997" s="11" t="s">
        <v>1635</v>
      </c>
      <c r="H997" s="11" t="s">
        <v>19</v>
      </c>
      <c r="I997" s="11" t="s">
        <v>22</v>
      </c>
      <c r="J997" s="23">
        <v>886150000</v>
      </c>
      <c r="K997" s="23">
        <v>277500000</v>
      </c>
      <c r="L997" s="23">
        <v>664819000</v>
      </c>
      <c r="M997" s="23">
        <f t="shared" si="15"/>
        <v>1828469000</v>
      </c>
      <c r="N997" s="13"/>
      <c r="O997" s="11" t="s">
        <v>10</v>
      </c>
      <c r="P997" s="11"/>
    </row>
    <row r="998" spans="1:16" ht="18" customHeight="1" x14ac:dyDescent="0.15">
      <c r="A998" s="11">
        <v>993</v>
      </c>
      <c r="B998" s="11" t="s">
        <v>1589</v>
      </c>
      <c r="C998" s="11" t="s">
        <v>1637</v>
      </c>
      <c r="D998" s="11">
        <v>3</v>
      </c>
      <c r="E998" s="33" t="s">
        <v>5193</v>
      </c>
      <c r="F998" s="30" t="s">
        <v>1640</v>
      </c>
      <c r="G998" s="11" t="s">
        <v>1635</v>
      </c>
      <c r="H998" s="11" t="s">
        <v>19</v>
      </c>
      <c r="I998" s="11" t="s">
        <v>22</v>
      </c>
      <c r="J998" s="23">
        <v>392780000</v>
      </c>
      <c r="K998" s="23">
        <v>123000000</v>
      </c>
      <c r="L998" s="23">
        <v>122323000</v>
      </c>
      <c r="M998" s="23">
        <f t="shared" si="15"/>
        <v>638103000</v>
      </c>
      <c r="N998" s="12"/>
      <c r="O998" s="11" t="s">
        <v>10</v>
      </c>
      <c r="P998" s="11"/>
    </row>
    <row r="999" spans="1:16" ht="18" customHeight="1" x14ac:dyDescent="0.15">
      <c r="A999" s="11">
        <v>994</v>
      </c>
      <c r="B999" s="11" t="s">
        <v>1589</v>
      </c>
      <c r="C999" s="11" t="s">
        <v>1637</v>
      </c>
      <c r="D999" s="11">
        <v>3</v>
      </c>
      <c r="E999" s="33" t="s">
        <v>5193</v>
      </c>
      <c r="F999" s="30" t="s">
        <v>1642</v>
      </c>
      <c r="G999" s="11" t="s">
        <v>1635</v>
      </c>
      <c r="H999" s="11" t="s">
        <v>19</v>
      </c>
      <c r="I999" s="11" t="s">
        <v>22</v>
      </c>
      <c r="J999" s="23">
        <v>6735000000</v>
      </c>
      <c r="K999" s="23">
        <v>2959000000</v>
      </c>
      <c r="L999" s="23">
        <v>2085000000</v>
      </c>
      <c r="M999" s="23">
        <f t="shared" si="15"/>
        <v>11779000000</v>
      </c>
      <c r="N999" s="30"/>
      <c r="O999" s="11" t="s">
        <v>10</v>
      </c>
      <c r="P999" s="11"/>
    </row>
    <row r="1000" spans="1:16" ht="18" customHeight="1" x14ac:dyDescent="0.15">
      <c r="A1000" s="11">
        <v>995</v>
      </c>
      <c r="B1000" s="33" t="s">
        <v>1589</v>
      </c>
      <c r="C1000" s="33" t="s">
        <v>1643</v>
      </c>
      <c r="D1000" s="33">
        <v>3</v>
      </c>
      <c r="E1000" s="33" t="s">
        <v>5193</v>
      </c>
      <c r="F1000" s="41" t="s">
        <v>1650</v>
      </c>
      <c r="G1000" s="33" t="s">
        <v>1585</v>
      </c>
      <c r="H1000" s="33" t="s">
        <v>1609</v>
      </c>
      <c r="I1000" s="33" t="s">
        <v>9</v>
      </c>
      <c r="J1000" s="42">
        <v>20000000</v>
      </c>
      <c r="K1000" s="42">
        <v>10000000</v>
      </c>
      <c r="L1000" s="42">
        <v>5000000</v>
      </c>
      <c r="M1000" s="23">
        <f t="shared" si="15"/>
        <v>35000000</v>
      </c>
      <c r="N1000" s="43"/>
      <c r="O1000" s="33"/>
      <c r="P1000" s="33"/>
    </row>
    <row r="1001" spans="1:16" ht="18" customHeight="1" x14ac:dyDescent="0.15">
      <c r="A1001" s="11">
        <v>996</v>
      </c>
      <c r="B1001" s="11" t="s">
        <v>1589</v>
      </c>
      <c r="C1001" s="33" t="s">
        <v>1643</v>
      </c>
      <c r="D1001" s="11">
        <v>3</v>
      </c>
      <c r="E1001" s="33" t="s">
        <v>5193</v>
      </c>
      <c r="F1001" s="30" t="s">
        <v>1651</v>
      </c>
      <c r="G1001" s="11" t="s">
        <v>1580</v>
      </c>
      <c r="H1001" s="11" t="s">
        <v>19</v>
      </c>
      <c r="I1001" s="11" t="s">
        <v>22</v>
      </c>
      <c r="J1001" s="23">
        <v>900000000</v>
      </c>
      <c r="K1001" s="23">
        <v>4693800000</v>
      </c>
      <c r="L1001" s="23">
        <v>0</v>
      </c>
      <c r="M1001" s="23">
        <f t="shared" si="15"/>
        <v>5593800000</v>
      </c>
      <c r="N1001" s="30"/>
      <c r="O1001" s="11"/>
      <c r="P1001" s="11"/>
    </row>
    <row r="1002" spans="1:16" ht="18" customHeight="1" x14ac:dyDescent="0.15">
      <c r="A1002" s="11">
        <v>997</v>
      </c>
      <c r="B1002" s="11" t="s">
        <v>1589</v>
      </c>
      <c r="C1002" s="33" t="s">
        <v>1643</v>
      </c>
      <c r="D1002" s="11">
        <v>3</v>
      </c>
      <c r="E1002" s="33" t="s">
        <v>5193</v>
      </c>
      <c r="F1002" s="30" t="s">
        <v>1652</v>
      </c>
      <c r="G1002" s="11" t="s">
        <v>1580</v>
      </c>
      <c r="H1002" s="11" t="s">
        <v>19</v>
      </c>
      <c r="I1002" s="11" t="s">
        <v>22</v>
      </c>
      <c r="J1002" s="23">
        <v>750000000</v>
      </c>
      <c r="K1002" s="23">
        <v>4276574875</v>
      </c>
      <c r="L1002" s="23">
        <v>0</v>
      </c>
      <c r="M1002" s="23">
        <f t="shared" si="15"/>
        <v>5026574875</v>
      </c>
      <c r="N1002" s="13"/>
      <c r="O1002" s="11"/>
      <c r="P1002" s="11" t="s">
        <v>12</v>
      </c>
    </row>
    <row r="1003" spans="1:16" ht="18" customHeight="1" x14ac:dyDescent="0.15">
      <c r="A1003" s="11">
        <v>998</v>
      </c>
      <c r="B1003" s="11" t="s">
        <v>1589</v>
      </c>
      <c r="C1003" s="33" t="s">
        <v>1643</v>
      </c>
      <c r="D1003" s="11">
        <v>3</v>
      </c>
      <c r="E1003" s="33" t="s">
        <v>5193</v>
      </c>
      <c r="F1003" s="30" t="s">
        <v>1653</v>
      </c>
      <c r="G1003" s="11" t="s">
        <v>1580</v>
      </c>
      <c r="H1003" s="11" t="s">
        <v>1609</v>
      </c>
      <c r="I1003" s="11" t="s">
        <v>22</v>
      </c>
      <c r="J1003" s="23">
        <v>110000000</v>
      </c>
      <c r="K1003" s="23">
        <v>0</v>
      </c>
      <c r="L1003" s="23">
        <v>0</v>
      </c>
      <c r="M1003" s="23">
        <f t="shared" si="15"/>
        <v>110000000</v>
      </c>
      <c r="N1003" s="12"/>
      <c r="O1003" s="11"/>
      <c r="P1003" s="11"/>
    </row>
    <row r="1004" spans="1:16" ht="18" customHeight="1" x14ac:dyDescent="0.15">
      <c r="A1004" s="11">
        <v>999</v>
      </c>
      <c r="B1004" s="85" t="s">
        <v>1528</v>
      </c>
      <c r="C1004" s="85" t="s">
        <v>1679</v>
      </c>
      <c r="D1004" s="85">
        <v>3</v>
      </c>
      <c r="E1004" s="33" t="s">
        <v>5193</v>
      </c>
      <c r="F1004" s="87" t="s">
        <v>1539</v>
      </c>
      <c r="G1004" s="85" t="s">
        <v>58</v>
      </c>
      <c r="H1004" s="85" t="s">
        <v>294</v>
      </c>
      <c r="I1004" s="85" t="s">
        <v>15</v>
      </c>
      <c r="J1004" s="89">
        <v>1170000000</v>
      </c>
      <c r="K1004" s="89">
        <v>1411000000</v>
      </c>
      <c r="L1004" s="89"/>
      <c r="M1004" s="23">
        <f t="shared" si="15"/>
        <v>2581000000</v>
      </c>
      <c r="N1004" s="95"/>
      <c r="O1004" s="85" t="s">
        <v>88</v>
      </c>
      <c r="P1004" s="85" t="s">
        <v>48</v>
      </c>
    </row>
    <row r="1005" spans="1:16" ht="18" customHeight="1" x14ac:dyDescent="0.15">
      <c r="A1005" s="11">
        <v>1000</v>
      </c>
      <c r="B1005" s="85" t="s">
        <v>1528</v>
      </c>
      <c r="C1005" s="85" t="s">
        <v>1679</v>
      </c>
      <c r="D1005" s="85">
        <v>3</v>
      </c>
      <c r="E1005" s="33" t="s">
        <v>5193</v>
      </c>
      <c r="F1005" s="87" t="s">
        <v>1560</v>
      </c>
      <c r="G1005" s="85" t="s">
        <v>58</v>
      </c>
      <c r="H1005" s="85" t="s">
        <v>294</v>
      </c>
      <c r="I1005" s="85" t="s">
        <v>22</v>
      </c>
      <c r="J1005" s="89">
        <v>50000000</v>
      </c>
      <c r="K1005" s="89">
        <v>0</v>
      </c>
      <c r="L1005" s="89"/>
      <c r="M1005" s="23">
        <f t="shared" si="15"/>
        <v>50000000</v>
      </c>
      <c r="N1005" s="94"/>
      <c r="O1005" s="85" t="s">
        <v>88</v>
      </c>
      <c r="P1005" s="85"/>
    </row>
    <row r="1006" spans="1:16" ht="18" customHeight="1" x14ac:dyDescent="0.15">
      <c r="A1006" s="11">
        <v>1001</v>
      </c>
      <c r="B1006" s="85" t="s">
        <v>1528</v>
      </c>
      <c r="C1006" s="85" t="s">
        <v>1679</v>
      </c>
      <c r="D1006" s="85">
        <v>3</v>
      </c>
      <c r="E1006" s="33" t="s">
        <v>5193</v>
      </c>
      <c r="F1006" s="87" t="s">
        <v>1568</v>
      </c>
      <c r="G1006" s="85" t="s">
        <v>73</v>
      </c>
      <c r="H1006" s="85" t="s">
        <v>294</v>
      </c>
      <c r="I1006" s="85" t="s">
        <v>22</v>
      </c>
      <c r="J1006" s="91">
        <v>170000000</v>
      </c>
      <c r="K1006" s="91">
        <v>0</v>
      </c>
      <c r="L1006" s="89"/>
      <c r="M1006" s="23">
        <f t="shared" si="15"/>
        <v>170000000</v>
      </c>
      <c r="N1006" s="94"/>
      <c r="O1006" s="85"/>
      <c r="P1006" s="85" t="s">
        <v>1680</v>
      </c>
    </row>
    <row r="1007" spans="1:16" ht="18" customHeight="1" x14ac:dyDescent="0.15">
      <c r="A1007" s="11">
        <v>1002</v>
      </c>
      <c r="B1007" s="11" t="s">
        <v>1577</v>
      </c>
      <c r="C1007" s="11" t="s">
        <v>1519</v>
      </c>
      <c r="D1007" s="11">
        <v>3</v>
      </c>
      <c r="E1007" s="33" t="s">
        <v>5193</v>
      </c>
      <c r="F1007" s="30" t="s">
        <v>1526</v>
      </c>
      <c r="G1007" s="11" t="s">
        <v>58</v>
      </c>
      <c r="H1007" s="11" t="s">
        <v>5225</v>
      </c>
      <c r="I1007" s="11" t="s">
        <v>15</v>
      </c>
      <c r="J1007" s="23">
        <v>200000000</v>
      </c>
      <c r="K1007" s="23">
        <v>20000000</v>
      </c>
      <c r="L1007" s="23"/>
      <c r="M1007" s="23">
        <f t="shared" si="15"/>
        <v>220000000</v>
      </c>
      <c r="N1007" s="32"/>
      <c r="O1007" s="31"/>
      <c r="P1007" s="31"/>
    </row>
    <row r="1008" spans="1:16" ht="18" customHeight="1" x14ac:dyDescent="0.15">
      <c r="A1008" s="11">
        <v>1003</v>
      </c>
      <c r="B1008" s="11" t="s">
        <v>1577</v>
      </c>
      <c r="C1008" s="11" t="s">
        <v>1519</v>
      </c>
      <c r="D1008" s="11">
        <v>3</v>
      </c>
      <c r="E1008" s="33" t="s">
        <v>5193</v>
      </c>
      <c r="F1008" s="30" t="s">
        <v>1527</v>
      </c>
      <c r="G1008" s="11" t="s">
        <v>66</v>
      </c>
      <c r="H1008" s="11" t="s">
        <v>5225</v>
      </c>
      <c r="I1008" s="11" t="s">
        <v>15</v>
      </c>
      <c r="J1008" s="23">
        <v>60000000</v>
      </c>
      <c r="K1008" s="23"/>
      <c r="L1008" s="23"/>
      <c r="M1008" s="23">
        <f t="shared" si="15"/>
        <v>60000000</v>
      </c>
      <c r="N1008" s="32"/>
      <c r="O1008" s="31"/>
      <c r="P1008" s="31"/>
    </row>
    <row r="1009" spans="1:16" ht="18" customHeight="1" x14ac:dyDescent="0.15">
      <c r="A1009" s="11">
        <v>1004</v>
      </c>
      <c r="B1009" s="11" t="s">
        <v>1983</v>
      </c>
      <c r="C1009" s="11" t="s">
        <v>40</v>
      </c>
      <c r="D1009" s="11">
        <v>3</v>
      </c>
      <c r="E1009" s="33" t="s">
        <v>5193</v>
      </c>
      <c r="F1009" s="30" t="s">
        <v>1862</v>
      </c>
      <c r="G1009" s="11" t="s">
        <v>46</v>
      </c>
      <c r="H1009" s="11" t="s">
        <v>1497</v>
      </c>
      <c r="I1009" s="11" t="s">
        <v>22</v>
      </c>
      <c r="J1009" s="23">
        <v>2974234296</v>
      </c>
      <c r="K1009" s="23">
        <v>724235704</v>
      </c>
      <c r="L1009" s="23">
        <v>0</v>
      </c>
      <c r="M1009" s="23">
        <f t="shared" si="15"/>
        <v>3698470000</v>
      </c>
      <c r="N1009" s="30"/>
      <c r="O1009" s="11" t="s">
        <v>88</v>
      </c>
      <c r="P1009" s="11"/>
    </row>
    <row r="1010" spans="1:16" ht="18" customHeight="1" x14ac:dyDescent="0.15">
      <c r="A1010" s="11">
        <v>1005</v>
      </c>
      <c r="B1010" s="11" t="s">
        <v>1983</v>
      </c>
      <c r="C1010" s="11" t="s">
        <v>40</v>
      </c>
      <c r="D1010" s="11">
        <v>3</v>
      </c>
      <c r="E1010" s="33" t="s">
        <v>5193</v>
      </c>
      <c r="F1010" s="30" t="s">
        <v>1863</v>
      </c>
      <c r="G1010" s="11" t="s">
        <v>46</v>
      </c>
      <c r="H1010" s="11" t="s">
        <v>1497</v>
      </c>
      <c r="I1010" s="11" t="s">
        <v>22</v>
      </c>
      <c r="J1010" s="23">
        <v>30000000</v>
      </c>
      <c r="K1010" s="23">
        <v>0</v>
      </c>
      <c r="L1010" s="23">
        <v>0</v>
      </c>
      <c r="M1010" s="23">
        <f t="shared" si="15"/>
        <v>30000000</v>
      </c>
      <c r="N1010" s="30"/>
      <c r="O1010" s="11" t="s">
        <v>44</v>
      </c>
      <c r="P1010" s="11"/>
    </row>
    <row r="1011" spans="1:16" ht="18" customHeight="1" x14ac:dyDescent="0.15">
      <c r="A1011" s="11">
        <v>1006</v>
      </c>
      <c r="B1011" s="11" t="s">
        <v>1983</v>
      </c>
      <c r="C1011" s="11" t="s">
        <v>158</v>
      </c>
      <c r="D1011" s="11">
        <v>3</v>
      </c>
      <c r="E1011" s="33" t="s">
        <v>5193</v>
      </c>
      <c r="F1011" s="30" t="s">
        <v>1877</v>
      </c>
      <c r="G1011" s="11" t="s">
        <v>114</v>
      </c>
      <c r="H1011" s="11" t="s">
        <v>1497</v>
      </c>
      <c r="I1011" s="11" t="s">
        <v>22</v>
      </c>
      <c r="J1011" s="23">
        <v>2295056000</v>
      </c>
      <c r="K1011" s="23">
        <v>1084532000</v>
      </c>
      <c r="L1011" s="23"/>
      <c r="M1011" s="23">
        <f t="shared" si="15"/>
        <v>3379588000</v>
      </c>
      <c r="N1011" s="30"/>
      <c r="O1011" s="11"/>
      <c r="P1011" s="11"/>
    </row>
    <row r="1012" spans="1:16" ht="18" customHeight="1" x14ac:dyDescent="0.15">
      <c r="A1012" s="11">
        <v>1007</v>
      </c>
      <c r="B1012" s="11" t="s">
        <v>1983</v>
      </c>
      <c r="C1012" s="11" t="s">
        <v>1307</v>
      </c>
      <c r="D1012" s="11">
        <v>3</v>
      </c>
      <c r="E1012" s="33" t="s">
        <v>5193</v>
      </c>
      <c r="F1012" s="30" t="s">
        <v>1890</v>
      </c>
      <c r="G1012" s="11" t="s">
        <v>114</v>
      </c>
      <c r="H1012" s="11" t="s">
        <v>1497</v>
      </c>
      <c r="I1012" s="11" t="s">
        <v>22</v>
      </c>
      <c r="J1012" s="23">
        <v>716000000</v>
      </c>
      <c r="K1012" s="23">
        <v>493000000</v>
      </c>
      <c r="L1012" s="23">
        <v>32000000</v>
      </c>
      <c r="M1012" s="23">
        <f t="shared" si="15"/>
        <v>1241000000</v>
      </c>
      <c r="N1012" s="30" t="s">
        <v>466</v>
      </c>
      <c r="O1012" s="11" t="s">
        <v>88</v>
      </c>
      <c r="P1012" s="11" t="s">
        <v>48</v>
      </c>
    </row>
    <row r="1013" spans="1:16" ht="18" customHeight="1" x14ac:dyDescent="0.15">
      <c r="A1013" s="11">
        <v>1008</v>
      </c>
      <c r="B1013" s="11" t="s">
        <v>1983</v>
      </c>
      <c r="C1013" s="11" t="s">
        <v>1307</v>
      </c>
      <c r="D1013" s="11">
        <v>3</v>
      </c>
      <c r="E1013" s="33" t="s">
        <v>5193</v>
      </c>
      <c r="F1013" s="30" t="s">
        <v>1891</v>
      </c>
      <c r="G1013" s="11" t="s">
        <v>114</v>
      </c>
      <c r="H1013" s="11" t="s">
        <v>1497</v>
      </c>
      <c r="I1013" s="11" t="s">
        <v>22</v>
      </c>
      <c r="J1013" s="23">
        <v>953000000</v>
      </c>
      <c r="K1013" s="23">
        <v>522000000</v>
      </c>
      <c r="L1013" s="23">
        <v>354000000</v>
      </c>
      <c r="M1013" s="23">
        <f t="shared" si="15"/>
        <v>1829000000</v>
      </c>
      <c r="N1013" s="30" t="s">
        <v>466</v>
      </c>
      <c r="O1013" s="11" t="s">
        <v>88</v>
      </c>
      <c r="P1013" s="11" t="s">
        <v>48</v>
      </c>
    </row>
    <row r="1014" spans="1:16" ht="18" customHeight="1" x14ac:dyDescent="0.15">
      <c r="A1014" s="11">
        <v>1009</v>
      </c>
      <c r="B1014" s="11" t="s">
        <v>1983</v>
      </c>
      <c r="C1014" s="11" t="s">
        <v>1307</v>
      </c>
      <c r="D1014" s="11">
        <v>3</v>
      </c>
      <c r="E1014" s="33" t="s">
        <v>5193</v>
      </c>
      <c r="F1014" s="30" t="s">
        <v>1892</v>
      </c>
      <c r="G1014" s="11" t="s">
        <v>114</v>
      </c>
      <c r="H1014" s="11" t="s">
        <v>1497</v>
      </c>
      <c r="I1014" s="11" t="s">
        <v>22</v>
      </c>
      <c r="J1014" s="23">
        <v>706000000</v>
      </c>
      <c r="K1014" s="23">
        <v>469000000</v>
      </c>
      <c r="L1014" s="23">
        <v>0</v>
      </c>
      <c r="M1014" s="23">
        <f t="shared" si="15"/>
        <v>1175000000</v>
      </c>
      <c r="N1014" s="30" t="s">
        <v>466</v>
      </c>
      <c r="O1014" s="11" t="s">
        <v>88</v>
      </c>
      <c r="P1014" s="11" t="s">
        <v>48</v>
      </c>
    </row>
    <row r="1015" spans="1:16" ht="18" customHeight="1" x14ac:dyDescent="0.15">
      <c r="A1015" s="11">
        <v>1010</v>
      </c>
      <c r="B1015" s="11" t="s">
        <v>1983</v>
      </c>
      <c r="C1015" s="11" t="s">
        <v>1307</v>
      </c>
      <c r="D1015" s="11">
        <v>3</v>
      </c>
      <c r="E1015" s="33" t="s">
        <v>5193</v>
      </c>
      <c r="F1015" s="30" t="s">
        <v>1893</v>
      </c>
      <c r="G1015" s="11" t="s">
        <v>114</v>
      </c>
      <c r="H1015" s="11" t="s">
        <v>1497</v>
      </c>
      <c r="I1015" s="11" t="s">
        <v>22</v>
      </c>
      <c r="J1015" s="23">
        <v>1336000000</v>
      </c>
      <c r="K1015" s="23">
        <v>1433000000</v>
      </c>
      <c r="L1015" s="23">
        <v>0</v>
      </c>
      <c r="M1015" s="23">
        <f t="shared" si="15"/>
        <v>2769000000</v>
      </c>
      <c r="N1015" s="30" t="s">
        <v>466</v>
      </c>
      <c r="O1015" s="11" t="s">
        <v>88</v>
      </c>
      <c r="P1015" s="11" t="s">
        <v>48</v>
      </c>
    </row>
    <row r="1016" spans="1:16" ht="18" customHeight="1" x14ac:dyDescent="0.15">
      <c r="A1016" s="11">
        <v>1011</v>
      </c>
      <c r="B1016" s="11" t="s">
        <v>1983</v>
      </c>
      <c r="C1016" s="11" t="s">
        <v>1307</v>
      </c>
      <c r="D1016" s="11">
        <v>3</v>
      </c>
      <c r="E1016" s="33" t="s">
        <v>5193</v>
      </c>
      <c r="F1016" s="30" t="s">
        <v>1894</v>
      </c>
      <c r="G1016" s="11" t="s">
        <v>114</v>
      </c>
      <c r="H1016" s="11" t="s">
        <v>1497</v>
      </c>
      <c r="I1016" s="11" t="s">
        <v>22</v>
      </c>
      <c r="J1016" s="23">
        <v>1607000000</v>
      </c>
      <c r="K1016" s="23">
        <v>1487000000</v>
      </c>
      <c r="L1016" s="23">
        <v>403000000</v>
      </c>
      <c r="M1016" s="23">
        <f t="shared" si="15"/>
        <v>3497000000</v>
      </c>
      <c r="N1016" s="30" t="s">
        <v>466</v>
      </c>
      <c r="O1016" s="11" t="s">
        <v>88</v>
      </c>
      <c r="P1016" s="11" t="s">
        <v>48</v>
      </c>
    </row>
    <row r="1017" spans="1:16" ht="18" customHeight="1" x14ac:dyDescent="0.15">
      <c r="A1017" s="11">
        <v>1012</v>
      </c>
      <c r="B1017" s="11" t="s">
        <v>1983</v>
      </c>
      <c r="C1017" s="11" t="s">
        <v>122</v>
      </c>
      <c r="D1017" s="11">
        <v>3</v>
      </c>
      <c r="E1017" s="33" t="s">
        <v>5193</v>
      </c>
      <c r="F1017" s="30" t="s">
        <v>1901</v>
      </c>
      <c r="G1017" s="11" t="s">
        <v>73</v>
      </c>
      <c r="H1017" s="11" t="s">
        <v>5228</v>
      </c>
      <c r="I1017" s="11" t="s">
        <v>15</v>
      </c>
      <c r="J1017" s="23">
        <v>40000000</v>
      </c>
      <c r="K1017" s="23">
        <v>10000000</v>
      </c>
      <c r="L1017" s="23">
        <v>5000000</v>
      </c>
      <c r="M1017" s="23">
        <f t="shared" si="15"/>
        <v>55000000</v>
      </c>
      <c r="N1017" s="30"/>
      <c r="O1017" s="11"/>
      <c r="P1017" s="11"/>
    </row>
    <row r="1018" spans="1:16" ht="18" customHeight="1" x14ac:dyDescent="0.15">
      <c r="A1018" s="11">
        <v>1013</v>
      </c>
      <c r="B1018" s="11" t="s">
        <v>1983</v>
      </c>
      <c r="C1018" s="11" t="s">
        <v>126</v>
      </c>
      <c r="D1018" s="11">
        <v>3</v>
      </c>
      <c r="E1018" s="33" t="s">
        <v>5193</v>
      </c>
      <c r="F1018" s="30" t="s">
        <v>1927</v>
      </c>
      <c r="G1018" s="11" t="s">
        <v>58</v>
      </c>
      <c r="H1018" s="11" t="s">
        <v>1865</v>
      </c>
      <c r="I1018" s="11" t="s">
        <v>22</v>
      </c>
      <c r="J1018" s="23">
        <v>264000000</v>
      </c>
      <c r="K1018" s="23">
        <v>0</v>
      </c>
      <c r="L1018" s="23">
        <v>0</v>
      </c>
      <c r="M1018" s="23">
        <f t="shared" si="15"/>
        <v>264000000</v>
      </c>
      <c r="N1018" s="30"/>
      <c r="O1018" s="11" t="s">
        <v>44</v>
      </c>
      <c r="P1018" s="11"/>
    </row>
    <row r="1019" spans="1:16" ht="18" customHeight="1" x14ac:dyDescent="0.15">
      <c r="A1019" s="11">
        <v>1014</v>
      </c>
      <c r="B1019" s="11" t="s">
        <v>1983</v>
      </c>
      <c r="C1019" s="11" t="s">
        <v>71</v>
      </c>
      <c r="D1019" s="11">
        <v>3</v>
      </c>
      <c r="E1019" s="33" t="s">
        <v>5193</v>
      </c>
      <c r="F1019" s="30" t="s">
        <v>1951</v>
      </c>
      <c r="G1019" s="11" t="s">
        <v>73</v>
      </c>
      <c r="H1019" s="11" t="s">
        <v>1497</v>
      </c>
      <c r="I1019" s="11" t="s">
        <v>15</v>
      </c>
      <c r="J1019" s="23">
        <v>60000000</v>
      </c>
      <c r="K1019" s="23">
        <v>200000000</v>
      </c>
      <c r="L1019" s="23"/>
      <c r="M1019" s="23">
        <f t="shared" si="15"/>
        <v>260000000</v>
      </c>
      <c r="N1019" s="30"/>
      <c r="O1019" s="11"/>
      <c r="P1019" s="11"/>
    </row>
    <row r="1020" spans="1:16" ht="18" customHeight="1" x14ac:dyDescent="0.15">
      <c r="A1020" s="11">
        <v>1015</v>
      </c>
      <c r="B1020" s="11" t="s">
        <v>1983</v>
      </c>
      <c r="C1020" s="11" t="s">
        <v>71</v>
      </c>
      <c r="D1020" s="11">
        <v>3</v>
      </c>
      <c r="E1020" s="33" t="s">
        <v>5193</v>
      </c>
      <c r="F1020" s="30" t="s">
        <v>1952</v>
      </c>
      <c r="G1020" s="11" t="s">
        <v>73</v>
      </c>
      <c r="H1020" s="11" t="s">
        <v>1497</v>
      </c>
      <c r="I1020" s="11" t="s">
        <v>16</v>
      </c>
      <c r="J1020" s="23">
        <v>180000000</v>
      </c>
      <c r="K1020" s="23">
        <v>20000000</v>
      </c>
      <c r="L1020" s="23"/>
      <c r="M1020" s="23">
        <f t="shared" si="15"/>
        <v>200000000</v>
      </c>
      <c r="N1020" s="30" t="s">
        <v>143</v>
      </c>
      <c r="O1020" s="11"/>
      <c r="P1020" s="11"/>
    </row>
    <row r="1021" spans="1:16" ht="18" customHeight="1" x14ac:dyDescent="0.15">
      <c r="A1021" s="11">
        <v>1016</v>
      </c>
      <c r="B1021" s="11" t="s">
        <v>1983</v>
      </c>
      <c r="C1021" s="11" t="s">
        <v>71</v>
      </c>
      <c r="D1021" s="11">
        <v>3</v>
      </c>
      <c r="E1021" s="33" t="s">
        <v>5193</v>
      </c>
      <c r="F1021" s="30" t="s">
        <v>1953</v>
      </c>
      <c r="G1021" s="11" t="s">
        <v>73</v>
      </c>
      <c r="H1021" s="11" t="s">
        <v>1497</v>
      </c>
      <c r="I1021" s="11" t="s">
        <v>16</v>
      </c>
      <c r="J1021" s="23">
        <v>50000000</v>
      </c>
      <c r="K1021" s="23">
        <v>5000000</v>
      </c>
      <c r="L1021" s="23"/>
      <c r="M1021" s="23">
        <f t="shared" si="15"/>
        <v>55000000</v>
      </c>
      <c r="N1021" s="30" t="s">
        <v>143</v>
      </c>
      <c r="O1021" s="11"/>
      <c r="P1021" s="11"/>
    </row>
    <row r="1022" spans="1:16" ht="18" customHeight="1" x14ac:dyDescent="0.15">
      <c r="A1022" s="11">
        <v>1017</v>
      </c>
      <c r="B1022" s="11" t="s">
        <v>1983</v>
      </c>
      <c r="C1022" s="11" t="s">
        <v>71</v>
      </c>
      <c r="D1022" s="11">
        <v>3</v>
      </c>
      <c r="E1022" s="33" t="s">
        <v>5193</v>
      </c>
      <c r="F1022" s="30" t="s">
        <v>1954</v>
      </c>
      <c r="G1022" s="11" t="s">
        <v>73</v>
      </c>
      <c r="H1022" s="11" t="s">
        <v>1497</v>
      </c>
      <c r="I1022" s="11" t="s">
        <v>15</v>
      </c>
      <c r="J1022" s="23">
        <v>120000000</v>
      </c>
      <c r="K1022" s="23">
        <v>120000000</v>
      </c>
      <c r="L1022" s="23"/>
      <c r="M1022" s="23">
        <f t="shared" si="15"/>
        <v>240000000</v>
      </c>
      <c r="N1022" s="30"/>
      <c r="O1022" s="11"/>
      <c r="P1022" s="11"/>
    </row>
    <row r="1023" spans="1:16" ht="18" customHeight="1" x14ac:dyDescent="0.15">
      <c r="A1023" s="11">
        <v>1018</v>
      </c>
      <c r="B1023" s="11" t="s">
        <v>1983</v>
      </c>
      <c r="C1023" s="11" t="s">
        <v>94</v>
      </c>
      <c r="D1023" s="11">
        <v>3</v>
      </c>
      <c r="E1023" s="33" t="s">
        <v>5193</v>
      </c>
      <c r="F1023" s="30" t="s">
        <v>1966</v>
      </c>
      <c r="G1023" s="11" t="s">
        <v>42</v>
      </c>
      <c r="H1023" s="11" t="s">
        <v>1865</v>
      </c>
      <c r="I1023" s="11" t="s">
        <v>22</v>
      </c>
      <c r="J1023" s="23">
        <v>80000000</v>
      </c>
      <c r="K1023" s="23">
        <v>0</v>
      </c>
      <c r="L1023" s="23">
        <v>0</v>
      </c>
      <c r="M1023" s="23">
        <f t="shared" si="15"/>
        <v>80000000</v>
      </c>
      <c r="N1023" s="30"/>
      <c r="O1023" s="11" t="s">
        <v>44</v>
      </c>
      <c r="P1023" s="11"/>
    </row>
    <row r="1024" spans="1:16" ht="18" customHeight="1" x14ac:dyDescent="0.15">
      <c r="A1024" s="11">
        <v>1019</v>
      </c>
      <c r="B1024" s="11" t="s">
        <v>1983</v>
      </c>
      <c r="C1024" s="11" t="s">
        <v>94</v>
      </c>
      <c r="D1024" s="11">
        <v>3</v>
      </c>
      <c r="E1024" s="33" t="s">
        <v>5193</v>
      </c>
      <c r="F1024" s="30" t="s">
        <v>1968</v>
      </c>
      <c r="G1024" s="11" t="s">
        <v>42</v>
      </c>
      <c r="H1024" s="11" t="s">
        <v>1865</v>
      </c>
      <c r="I1024" s="11" t="s">
        <v>22</v>
      </c>
      <c r="J1024" s="23">
        <v>105000000</v>
      </c>
      <c r="K1024" s="23">
        <v>0</v>
      </c>
      <c r="L1024" s="23">
        <v>0</v>
      </c>
      <c r="M1024" s="23">
        <f t="shared" si="15"/>
        <v>105000000</v>
      </c>
      <c r="N1024" s="30"/>
      <c r="O1024" s="11" t="s">
        <v>44</v>
      </c>
      <c r="P1024" s="11"/>
    </row>
    <row r="1025" spans="1:16" ht="18" customHeight="1" x14ac:dyDescent="0.15">
      <c r="A1025" s="11">
        <v>1020</v>
      </c>
      <c r="B1025" s="11" t="s">
        <v>1983</v>
      </c>
      <c r="C1025" s="11" t="s">
        <v>1986</v>
      </c>
      <c r="D1025" s="11">
        <v>3</v>
      </c>
      <c r="E1025" s="33" t="s">
        <v>5193</v>
      </c>
      <c r="F1025" s="30" t="s">
        <v>1987</v>
      </c>
      <c r="G1025" s="11" t="s">
        <v>114</v>
      </c>
      <c r="H1025" s="11" t="s">
        <v>1497</v>
      </c>
      <c r="I1025" s="11" t="s">
        <v>22</v>
      </c>
      <c r="J1025" s="23">
        <v>22585388</v>
      </c>
      <c r="K1025" s="23">
        <v>5029016</v>
      </c>
      <c r="L1025" s="23">
        <v>0</v>
      </c>
      <c r="M1025" s="23">
        <f t="shared" si="15"/>
        <v>27614404</v>
      </c>
      <c r="N1025" s="30"/>
      <c r="O1025" s="11"/>
      <c r="P1025" s="11"/>
    </row>
    <row r="1026" spans="1:16" ht="18" customHeight="1" x14ac:dyDescent="0.15">
      <c r="A1026" s="11">
        <v>1021</v>
      </c>
      <c r="B1026" s="11" t="s">
        <v>1983</v>
      </c>
      <c r="C1026" s="11" t="s">
        <v>1986</v>
      </c>
      <c r="D1026" s="11">
        <v>3</v>
      </c>
      <c r="E1026" s="33" t="s">
        <v>5193</v>
      </c>
      <c r="F1026" s="30" t="s">
        <v>1990</v>
      </c>
      <c r="G1026" s="11" t="s">
        <v>114</v>
      </c>
      <c r="H1026" s="11" t="s">
        <v>1497</v>
      </c>
      <c r="I1026" s="11" t="s">
        <v>22</v>
      </c>
      <c r="J1026" s="23">
        <v>9800000</v>
      </c>
      <c r="K1026" s="23">
        <v>0</v>
      </c>
      <c r="L1026" s="23">
        <v>0</v>
      </c>
      <c r="M1026" s="23">
        <f t="shared" si="15"/>
        <v>9800000</v>
      </c>
      <c r="N1026" s="30"/>
      <c r="O1026" s="11"/>
      <c r="P1026" s="11" t="s">
        <v>48</v>
      </c>
    </row>
    <row r="1027" spans="1:16" ht="18" customHeight="1" x14ac:dyDescent="0.15">
      <c r="A1027" s="11">
        <v>1022</v>
      </c>
      <c r="B1027" s="11" t="s">
        <v>1983</v>
      </c>
      <c r="C1027" s="11" t="s">
        <v>2000</v>
      </c>
      <c r="D1027" s="11">
        <v>3</v>
      </c>
      <c r="E1027" s="33" t="s">
        <v>5193</v>
      </c>
      <c r="F1027" s="30" t="s">
        <v>2003</v>
      </c>
      <c r="G1027" s="11" t="s">
        <v>114</v>
      </c>
      <c r="H1027" s="11" t="s">
        <v>1497</v>
      </c>
      <c r="I1027" s="11" t="s">
        <v>22</v>
      </c>
      <c r="J1027" s="23">
        <v>87799180</v>
      </c>
      <c r="K1027" s="23">
        <v>35528311</v>
      </c>
      <c r="L1027" s="23">
        <v>0</v>
      </c>
      <c r="M1027" s="23">
        <f t="shared" si="15"/>
        <v>123327491</v>
      </c>
      <c r="N1027" s="30"/>
      <c r="O1027" s="11" t="s">
        <v>88</v>
      </c>
      <c r="P1027" s="11"/>
    </row>
    <row r="1028" spans="1:16" ht="18" customHeight="1" x14ac:dyDescent="0.15">
      <c r="A1028" s="11">
        <v>1023</v>
      </c>
      <c r="B1028" s="11" t="s">
        <v>1983</v>
      </c>
      <c r="C1028" s="11" t="s">
        <v>2007</v>
      </c>
      <c r="D1028" s="11">
        <v>3</v>
      </c>
      <c r="E1028" s="33" t="s">
        <v>5193</v>
      </c>
      <c r="F1028" s="30" t="s">
        <v>2008</v>
      </c>
      <c r="G1028" s="11" t="s">
        <v>114</v>
      </c>
      <c r="H1028" s="11" t="s">
        <v>1497</v>
      </c>
      <c r="I1028" s="11" t="s">
        <v>22</v>
      </c>
      <c r="J1028" s="23">
        <v>800000000</v>
      </c>
      <c r="K1028" s="23">
        <v>300000000</v>
      </c>
      <c r="L1028" s="23">
        <v>100000000</v>
      </c>
      <c r="M1028" s="23">
        <f t="shared" si="15"/>
        <v>1200000000</v>
      </c>
      <c r="N1028" s="30"/>
      <c r="O1028" s="11"/>
      <c r="P1028" s="11"/>
    </row>
    <row r="1029" spans="1:16" ht="18" customHeight="1" x14ac:dyDescent="0.15">
      <c r="A1029" s="11">
        <v>1024</v>
      </c>
      <c r="B1029" s="11" t="s">
        <v>1983</v>
      </c>
      <c r="C1029" s="11" t="s">
        <v>2009</v>
      </c>
      <c r="D1029" s="11">
        <v>3</v>
      </c>
      <c r="E1029" s="33" t="s">
        <v>5193</v>
      </c>
      <c r="F1029" s="30" t="s">
        <v>2010</v>
      </c>
      <c r="G1029" s="11" t="s">
        <v>114</v>
      </c>
      <c r="H1029" s="11" t="s">
        <v>1497</v>
      </c>
      <c r="I1029" s="11" t="s">
        <v>22</v>
      </c>
      <c r="J1029" s="23">
        <v>562000000</v>
      </c>
      <c r="K1029" s="23">
        <v>1052000000</v>
      </c>
      <c r="L1029" s="23">
        <v>222000000</v>
      </c>
      <c r="M1029" s="23">
        <f t="shared" si="15"/>
        <v>1836000000</v>
      </c>
      <c r="N1029" s="30"/>
      <c r="O1029" s="11"/>
      <c r="P1029" s="11" t="s">
        <v>48</v>
      </c>
    </row>
    <row r="1030" spans="1:16" ht="18" customHeight="1" x14ac:dyDescent="0.15">
      <c r="A1030" s="11">
        <v>1025</v>
      </c>
      <c r="B1030" s="11" t="s">
        <v>1983</v>
      </c>
      <c r="C1030" s="11" t="s">
        <v>2021</v>
      </c>
      <c r="D1030" s="11">
        <v>3</v>
      </c>
      <c r="E1030" s="33" t="s">
        <v>5193</v>
      </c>
      <c r="F1030" s="30" t="s">
        <v>2022</v>
      </c>
      <c r="G1030" s="11" t="s">
        <v>114</v>
      </c>
      <c r="H1030" s="11" t="s">
        <v>1497</v>
      </c>
      <c r="I1030" s="11" t="s">
        <v>15</v>
      </c>
      <c r="J1030" s="23">
        <v>45000000</v>
      </c>
      <c r="K1030" s="23">
        <v>0</v>
      </c>
      <c r="L1030" s="23">
        <v>0</v>
      </c>
      <c r="M1030" s="23">
        <f t="shared" ref="M1030:M1093" si="16">J1030+K1030+L1030</f>
        <v>45000000</v>
      </c>
      <c r="N1030" s="30"/>
      <c r="O1030" s="11"/>
      <c r="P1030" s="11"/>
    </row>
    <row r="1031" spans="1:16" ht="18" customHeight="1" x14ac:dyDescent="0.15">
      <c r="A1031" s="11">
        <v>1026</v>
      </c>
      <c r="B1031" s="11" t="s">
        <v>1983</v>
      </c>
      <c r="C1031" s="11" t="s">
        <v>2026</v>
      </c>
      <c r="D1031" s="11">
        <v>3</v>
      </c>
      <c r="E1031" s="33" t="s">
        <v>5193</v>
      </c>
      <c r="F1031" s="30" t="s">
        <v>2030</v>
      </c>
      <c r="G1031" s="11" t="s">
        <v>58</v>
      </c>
      <c r="H1031" s="11" t="s">
        <v>2031</v>
      </c>
      <c r="I1031" s="11" t="s">
        <v>15</v>
      </c>
      <c r="J1031" s="23">
        <v>100000000</v>
      </c>
      <c r="K1031" s="23">
        <v>180000000</v>
      </c>
      <c r="L1031" s="23">
        <v>0</v>
      </c>
      <c r="M1031" s="23">
        <f t="shared" si="16"/>
        <v>280000000</v>
      </c>
      <c r="N1031" s="30"/>
      <c r="O1031" s="11" t="s">
        <v>44</v>
      </c>
      <c r="P1031" s="11"/>
    </row>
    <row r="1032" spans="1:16" ht="18" customHeight="1" x14ac:dyDescent="0.15">
      <c r="A1032" s="11">
        <v>1027</v>
      </c>
      <c r="B1032" s="11" t="s">
        <v>1983</v>
      </c>
      <c r="C1032" s="11" t="s">
        <v>2026</v>
      </c>
      <c r="D1032" s="11">
        <v>3</v>
      </c>
      <c r="E1032" s="33" t="s">
        <v>5193</v>
      </c>
      <c r="F1032" s="30" t="s">
        <v>2033</v>
      </c>
      <c r="G1032" s="11" t="s">
        <v>58</v>
      </c>
      <c r="H1032" s="11" t="s">
        <v>2031</v>
      </c>
      <c r="I1032" s="11" t="s">
        <v>15</v>
      </c>
      <c r="J1032" s="23">
        <v>920000000</v>
      </c>
      <c r="K1032" s="23">
        <v>20000000</v>
      </c>
      <c r="L1032" s="23">
        <v>0</v>
      </c>
      <c r="M1032" s="23">
        <f t="shared" si="16"/>
        <v>940000000</v>
      </c>
      <c r="N1032" s="30"/>
      <c r="O1032" s="11" t="s">
        <v>44</v>
      </c>
      <c r="P1032" s="11"/>
    </row>
    <row r="1033" spans="1:16" ht="18" customHeight="1" x14ac:dyDescent="0.15">
      <c r="A1033" s="11">
        <v>1028</v>
      </c>
      <c r="B1033" s="11" t="s">
        <v>1983</v>
      </c>
      <c r="C1033" s="11" t="s">
        <v>2026</v>
      </c>
      <c r="D1033" s="11">
        <v>3</v>
      </c>
      <c r="E1033" s="33" t="s">
        <v>5193</v>
      </c>
      <c r="F1033" s="30" t="s">
        <v>2037</v>
      </c>
      <c r="G1033" s="11" t="s">
        <v>58</v>
      </c>
      <c r="H1033" s="11" t="s">
        <v>2031</v>
      </c>
      <c r="I1033" s="11" t="s">
        <v>16</v>
      </c>
      <c r="J1033" s="23">
        <v>5000000</v>
      </c>
      <c r="K1033" s="23">
        <v>15000000</v>
      </c>
      <c r="L1033" s="23">
        <v>0</v>
      </c>
      <c r="M1033" s="23">
        <f t="shared" si="16"/>
        <v>20000000</v>
      </c>
      <c r="N1033" s="30" t="s">
        <v>143</v>
      </c>
      <c r="O1033" s="11"/>
      <c r="P1033" s="11"/>
    </row>
    <row r="1034" spans="1:16" ht="18" customHeight="1" x14ac:dyDescent="0.15">
      <c r="A1034" s="11">
        <v>1029</v>
      </c>
      <c r="B1034" s="11" t="s">
        <v>1983</v>
      </c>
      <c r="C1034" s="11" t="s">
        <v>2026</v>
      </c>
      <c r="D1034" s="11">
        <v>3</v>
      </c>
      <c r="E1034" s="33" t="s">
        <v>5193</v>
      </c>
      <c r="F1034" s="30" t="s">
        <v>2038</v>
      </c>
      <c r="G1034" s="11" t="s">
        <v>58</v>
      </c>
      <c r="H1034" s="11" t="s">
        <v>2031</v>
      </c>
      <c r="I1034" s="11" t="s">
        <v>16</v>
      </c>
      <c r="J1034" s="23">
        <v>5000000</v>
      </c>
      <c r="K1034" s="23">
        <v>13000000</v>
      </c>
      <c r="L1034" s="23">
        <v>0</v>
      </c>
      <c r="M1034" s="23">
        <f t="shared" si="16"/>
        <v>18000000</v>
      </c>
      <c r="N1034" s="30" t="s">
        <v>143</v>
      </c>
      <c r="O1034" s="11"/>
      <c r="P1034" s="11"/>
    </row>
    <row r="1035" spans="1:16" ht="18" customHeight="1" x14ac:dyDescent="0.15">
      <c r="A1035" s="11">
        <v>1030</v>
      </c>
      <c r="B1035" s="11" t="s">
        <v>1983</v>
      </c>
      <c r="C1035" s="11" t="s">
        <v>2042</v>
      </c>
      <c r="D1035" s="11">
        <v>3</v>
      </c>
      <c r="E1035" s="33" t="s">
        <v>5193</v>
      </c>
      <c r="F1035" s="30" t="s">
        <v>2051</v>
      </c>
      <c r="G1035" s="11" t="s">
        <v>58</v>
      </c>
      <c r="H1035" s="11" t="s">
        <v>1497</v>
      </c>
      <c r="I1035" s="11" t="s">
        <v>22</v>
      </c>
      <c r="J1035" s="23">
        <v>100000000</v>
      </c>
      <c r="K1035" s="23">
        <v>860000000</v>
      </c>
      <c r="L1035" s="23">
        <v>20000000</v>
      </c>
      <c r="M1035" s="23">
        <f t="shared" si="16"/>
        <v>980000000</v>
      </c>
      <c r="N1035" s="30"/>
      <c r="O1035" s="11" t="s">
        <v>44</v>
      </c>
      <c r="P1035" s="11"/>
    </row>
    <row r="1036" spans="1:16" ht="18" customHeight="1" x14ac:dyDescent="0.15">
      <c r="A1036" s="11">
        <v>1031</v>
      </c>
      <c r="B1036" s="11" t="s">
        <v>1983</v>
      </c>
      <c r="C1036" s="11" t="s">
        <v>2059</v>
      </c>
      <c r="D1036" s="11">
        <v>3</v>
      </c>
      <c r="E1036" s="33" t="s">
        <v>5193</v>
      </c>
      <c r="F1036" s="30" t="s">
        <v>2061</v>
      </c>
      <c r="G1036" s="11" t="s">
        <v>58</v>
      </c>
      <c r="H1036" s="11" t="s">
        <v>1497</v>
      </c>
      <c r="I1036" s="11" t="s">
        <v>15</v>
      </c>
      <c r="J1036" s="23">
        <v>250000000</v>
      </c>
      <c r="K1036" s="23"/>
      <c r="L1036" s="23"/>
      <c r="M1036" s="23">
        <f t="shared" si="16"/>
        <v>250000000</v>
      </c>
      <c r="N1036" s="30"/>
      <c r="O1036" s="11" t="s">
        <v>44</v>
      </c>
      <c r="P1036" s="11"/>
    </row>
    <row r="1037" spans="1:16" ht="18" customHeight="1" x14ac:dyDescent="0.15">
      <c r="A1037" s="11">
        <v>1032</v>
      </c>
      <c r="B1037" s="11" t="s">
        <v>1983</v>
      </c>
      <c r="C1037" s="11" t="s">
        <v>2059</v>
      </c>
      <c r="D1037" s="11">
        <v>3</v>
      </c>
      <c r="E1037" s="33" t="s">
        <v>5193</v>
      </c>
      <c r="F1037" s="30" t="s">
        <v>2062</v>
      </c>
      <c r="G1037" s="11" t="s">
        <v>58</v>
      </c>
      <c r="H1037" s="11" t="s">
        <v>1865</v>
      </c>
      <c r="I1037" s="11" t="s">
        <v>15</v>
      </c>
      <c r="J1037" s="23">
        <v>360000000</v>
      </c>
      <c r="K1037" s="23"/>
      <c r="L1037" s="23"/>
      <c r="M1037" s="23">
        <f t="shared" si="16"/>
        <v>360000000</v>
      </c>
      <c r="N1037" s="30"/>
      <c r="O1037" s="11" t="s">
        <v>44</v>
      </c>
      <c r="P1037" s="11"/>
    </row>
    <row r="1038" spans="1:16" ht="18" customHeight="1" x14ac:dyDescent="0.15">
      <c r="A1038" s="11">
        <v>1033</v>
      </c>
      <c r="B1038" s="11" t="s">
        <v>1983</v>
      </c>
      <c r="C1038" s="11" t="s">
        <v>2059</v>
      </c>
      <c r="D1038" s="11">
        <v>3</v>
      </c>
      <c r="E1038" s="33" t="s">
        <v>5193</v>
      </c>
      <c r="F1038" s="30" t="s">
        <v>2063</v>
      </c>
      <c r="G1038" s="11" t="s">
        <v>58</v>
      </c>
      <c r="H1038" s="11" t="s">
        <v>1865</v>
      </c>
      <c r="I1038" s="11" t="s">
        <v>15</v>
      </c>
      <c r="J1038" s="23">
        <v>50000000</v>
      </c>
      <c r="K1038" s="23">
        <v>30000000</v>
      </c>
      <c r="L1038" s="23">
        <v>5000000</v>
      </c>
      <c r="M1038" s="23">
        <f t="shared" si="16"/>
        <v>85000000</v>
      </c>
      <c r="N1038" s="30"/>
      <c r="O1038" s="11" t="s">
        <v>44</v>
      </c>
      <c r="P1038" s="11"/>
    </row>
    <row r="1039" spans="1:16" ht="18" customHeight="1" x14ac:dyDescent="0.15">
      <c r="A1039" s="11">
        <v>1034</v>
      </c>
      <c r="B1039" s="11" t="s">
        <v>1983</v>
      </c>
      <c r="C1039" s="11" t="s">
        <v>67</v>
      </c>
      <c r="D1039" s="11">
        <v>3</v>
      </c>
      <c r="E1039" s="11" t="s">
        <v>5193</v>
      </c>
      <c r="F1039" s="30" t="s">
        <v>1919</v>
      </c>
      <c r="G1039" s="11" t="s">
        <v>58</v>
      </c>
      <c r="H1039" s="11" t="s">
        <v>1917</v>
      </c>
      <c r="I1039" s="11" t="s">
        <v>15</v>
      </c>
      <c r="J1039" s="23">
        <v>301216828</v>
      </c>
      <c r="K1039" s="23"/>
      <c r="L1039" s="23"/>
      <c r="M1039" s="23">
        <f t="shared" si="16"/>
        <v>301216828</v>
      </c>
      <c r="N1039" s="30"/>
      <c r="O1039" s="11" t="s">
        <v>88</v>
      </c>
      <c r="P1039" s="11"/>
    </row>
    <row r="1040" spans="1:16" ht="18" customHeight="1" x14ac:dyDescent="0.15">
      <c r="A1040" s="11">
        <v>1035</v>
      </c>
      <c r="B1040" s="11" t="s">
        <v>2160</v>
      </c>
      <c r="C1040" s="11" t="s">
        <v>1538</v>
      </c>
      <c r="D1040" s="11">
        <v>3</v>
      </c>
      <c r="E1040" s="33" t="s">
        <v>5193</v>
      </c>
      <c r="F1040" s="30" t="s">
        <v>2162</v>
      </c>
      <c r="G1040" s="11" t="s">
        <v>532</v>
      </c>
      <c r="H1040" s="11" t="s">
        <v>2163</v>
      </c>
      <c r="I1040" s="11" t="s">
        <v>22</v>
      </c>
      <c r="J1040" s="23">
        <v>7267414000</v>
      </c>
      <c r="K1040" s="23">
        <v>5249708911</v>
      </c>
      <c r="L1040" s="23">
        <v>1583520000</v>
      </c>
      <c r="M1040" s="23">
        <f t="shared" si="16"/>
        <v>14100642911</v>
      </c>
      <c r="N1040" s="30"/>
      <c r="O1040" s="11" t="s">
        <v>88</v>
      </c>
      <c r="P1040" s="11" t="s">
        <v>48</v>
      </c>
    </row>
    <row r="1041" spans="1:16" ht="18" customHeight="1" x14ac:dyDescent="0.15">
      <c r="A1041" s="11">
        <v>1036</v>
      </c>
      <c r="B1041" s="11" t="s">
        <v>2160</v>
      </c>
      <c r="C1041" s="11" t="s">
        <v>1536</v>
      </c>
      <c r="D1041" s="11">
        <v>3</v>
      </c>
      <c r="E1041" s="33" t="s">
        <v>5193</v>
      </c>
      <c r="F1041" s="30" t="s">
        <v>2166</v>
      </c>
      <c r="G1041" s="11" t="s">
        <v>535</v>
      </c>
      <c r="H1041" s="11" t="s">
        <v>2163</v>
      </c>
      <c r="I1041" s="11" t="s">
        <v>15</v>
      </c>
      <c r="J1041" s="23">
        <v>85000000000</v>
      </c>
      <c r="K1041" s="23">
        <v>5200000000</v>
      </c>
      <c r="L1041" s="23">
        <v>4000000000</v>
      </c>
      <c r="M1041" s="23">
        <f t="shared" si="16"/>
        <v>94200000000</v>
      </c>
      <c r="N1041" s="30"/>
      <c r="O1041" s="11" t="s">
        <v>88</v>
      </c>
      <c r="P1041" s="11"/>
    </row>
    <row r="1042" spans="1:16" ht="18" customHeight="1" x14ac:dyDescent="0.15">
      <c r="A1042" s="11">
        <v>1037</v>
      </c>
      <c r="B1042" s="11" t="s">
        <v>2160</v>
      </c>
      <c r="C1042" s="11" t="s">
        <v>1536</v>
      </c>
      <c r="D1042" s="11">
        <v>3</v>
      </c>
      <c r="E1042" s="33" t="s">
        <v>5193</v>
      </c>
      <c r="F1042" s="30" t="s">
        <v>2167</v>
      </c>
      <c r="G1042" s="11" t="s">
        <v>535</v>
      </c>
      <c r="H1042" s="11" t="s">
        <v>1039</v>
      </c>
      <c r="I1042" s="11" t="s">
        <v>15</v>
      </c>
      <c r="J1042" s="23">
        <v>49456030000</v>
      </c>
      <c r="K1042" s="23">
        <v>1496320000</v>
      </c>
      <c r="L1042" s="23">
        <v>2423440000</v>
      </c>
      <c r="M1042" s="23">
        <f t="shared" si="16"/>
        <v>53375790000</v>
      </c>
      <c r="N1042" s="30"/>
      <c r="O1042" s="11" t="s">
        <v>88</v>
      </c>
      <c r="P1042" s="11"/>
    </row>
    <row r="1043" spans="1:16" ht="18" customHeight="1" x14ac:dyDescent="0.15">
      <c r="A1043" s="11">
        <v>1038</v>
      </c>
      <c r="B1043" s="11" t="s">
        <v>2160</v>
      </c>
      <c r="C1043" s="11" t="s">
        <v>2171</v>
      </c>
      <c r="D1043" s="11">
        <v>3</v>
      </c>
      <c r="E1043" s="33" t="s">
        <v>5193</v>
      </c>
      <c r="F1043" s="30" t="s">
        <v>2183</v>
      </c>
      <c r="G1043" s="11" t="s">
        <v>525</v>
      </c>
      <c r="H1043" s="11" t="s">
        <v>1283</v>
      </c>
      <c r="I1043" s="11" t="s">
        <v>22</v>
      </c>
      <c r="J1043" s="23">
        <v>33600000</v>
      </c>
      <c r="K1043" s="23">
        <v>0</v>
      </c>
      <c r="L1043" s="23">
        <v>0</v>
      </c>
      <c r="M1043" s="23">
        <f t="shared" si="16"/>
        <v>33600000</v>
      </c>
      <c r="N1043" s="30"/>
      <c r="O1043" s="11" t="s">
        <v>44</v>
      </c>
      <c r="P1043" s="11"/>
    </row>
    <row r="1044" spans="1:16" ht="18" customHeight="1" x14ac:dyDescent="0.15">
      <c r="A1044" s="11">
        <v>1039</v>
      </c>
      <c r="B1044" s="11" t="s">
        <v>2160</v>
      </c>
      <c r="C1044" s="11" t="s">
        <v>1529</v>
      </c>
      <c r="D1044" s="11">
        <v>3</v>
      </c>
      <c r="E1044" s="33" t="s">
        <v>5193</v>
      </c>
      <c r="F1044" s="30" t="s">
        <v>2202</v>
      </c>
      <c r="G1044" s="11" t="s">
        <v>58</v>
      </c>
      <c r="H1044" s="11" t="s">
        <v>1039</v>
      </c>
      <c r="I1044" s="11" t="s">
        <v>15</v>
      </c>
      <c r="J1044" s="23">
        <v>1627420000</v>
      </c>
      <c r="K1044" s="23">
        <v>2507700000</v>
      </c>
      <c r="L1044" s="23">
        <v>0</v>
      </c>
      <c r="M1044" s="23">
        <f t="shared" si="16"/>
        <v>4135120000</v>
      </c>
      <c r="N1044" s="30"/>
      <c r="O1044" s="11"/>
      <c r="P1044" s="11" t="s">
        <v>48</v>
      </c>
    </row>
    <row r="1045" spans="1:16" ht="18" customHeight="1" x14ac:dyDescent="0.15">
      <c r="A1045" s="11">
        <v>1040</v>
      </c>
      <c r="B1045" s="11" t="s">
        <v>2160</v>
      </c>
      <c r="C1045" s="11" t="s">
        <v>1529</v>
      </c>
      <c r="D1045" s="11">
        <v>3</v>
      </c>
      <c r="E1045" s="33" t="s">
        <v>5193</v>
      </c>
      <c r="F1045" s="30" t="s">
        <v>2203</v>
      </c>
      <c r="G1045" s="11" t="s">
        <v>58</v>
      </c>
      <c r="H1045" s="11" t="s">
        <v>1039</v>
      </c>
      <c r="I1045" s="11" t="s">
        <v>22</v>
      </c>
      <c r="J1045" s="23">
        <v>70000000</v>
      </c>
      <c r="K1045" s="23">
        <v>0</v>
      </c>
      <c r="L1045" s="23">
        <v>0</v>
      </c>
      <c r="M1045" s="23">
        <f t="shared" si="16"/>
        <v>70000000</v>
      </c>
      <c r="N1045" s="30"/>
      <c r="O1045" s="11" t="s">
        <v>44</v>
      </c>
      <c r="P1045" s="11"/>
    </row>
    <row r="1046" spans="1:16" ht="18" customHeight="1" x14ac:dyDescent="0.15">
      <c r="A1046" s="11">
        <v>1041</v>
      </c>
      <c r="B1046" s="11" t="s">
        <v>2160</v>
      </c>
      <c r="C1046" s="11" t="s">
        <v>1529</v>
      </c>
      <c r="D1046" s="11">
        <v>3</v>
      </c>
      <c r="E1046" s="33" t="s">
        <v>5193</v>
      </c>
      <c r="F1046" s="30" t="s">
        <v>2204</v>
      </c>
      <c r="G1046" s="11" t="s">
        <v>58</v>
      </c>
      <c r="H1046" s="11" t="s">
        <v>1039</v>
      </c>
      <c r="I1046" s="11" t="s">
        <v>22</v>
      </c>
      <c r="J1046" s="23">
        <v>100000000</v>
      </c>
      <c r="K1046" s="23">
        <v>30000000</v>
      </c>
      <c r="L1046" s="23">
        <v>0</v>
      </c>
      <c r="M1046" s="23">
        <f t="shared" si="16"/>
        <v>130000000</v>
      </c>
      <c r="N1046" s="30"/>
      <c r="O1046" s="11"/>
      <c r="P1046" s="11"/>
    </row>
    <row r="1047" spans="1:16" ht="18" customHeight="1" x14ac:dyDescent="0.15">
      <c r="A1047" s="11">
        <v>1042</v>
      </c>
      <c r="B1047" s="11" t="s">
        <v>2160</v>
      </c>
      <c r="C1047" s="11" t="s">
        <v>1529</v>
      </c>
      <c r="D1047" s="11">
        <v>3</v>
      </c>
      <c r="E1047" s="33" t="s">
        <v>5193</v>
      </c>
      <c r="F1047" s="30" t="s">
        <v>2205</v>
      </c>
      <c r="G1047" s="11" t="s">
        <v>58</v>
      </c>
      <c r="H1047" s="11" t="s">
        <v>1039</v>
      </c>
      <c r="I1047" s="11" t="s">
        <v>22</v>
      </c>
      <c r="J1047" s="23">
        <v>945000000</v>
      </c>
      <c r="K1047" s="23">
        <v>7200000000</v>
      </c>
      <c r="L1047" s="23">
        <v>0</v>
      </c>
      <c r="M1047" s="23">
        <f t="shared" si="16"/>
        <v>8145000000</v>
      </c>
      <c r="N1047" s="30"/>
      <c r="O1047" s="11"/>
      <c r="P1047" s="11"/>
    </row>
    <row r="1048" spans="1:16" ht="18" customHeight="1" x14ac:dyDescent="0.15">
      <c r="A1048" s="11">
        <v>1043</v>
      </c>
      <c r="B1048" s="11" t="s">
        <v>2160</v>
      </c>
      <c r="C1048" s="11" t="s">
        <v>1743</v>
      </c>
      <c r="D1048" s="11">
        <v>3</v>
      </c>
      <c r="E1048" s="33" t="s">
        <v>5193</v>
      </c>
      <c r="F1048" s="30" t="s">
        <v>2216</v>
      </c>
      <c r="G1048" s="11" t="s">
        <v>52</v>
      </c>
      <c r="H1048" s="11" t="s">
        <v>1039</v>
      </c>
      <c r="I1048" s="11" t="s">
        <v>22</v>
      </c>
      <c r="J1048" s="23">
        <v>96000000</v>
      </c>
      <c r="K1048" s="23">
        <v>0</v>
      </c>
      <c r="L1048" s="23">
        <v>0</v>
      </c>
      <c r="M1048" s="23">
        <f t="shared" si="16"/>
        <v>96000000</v>
      </c>
      <c r="N1048" s="30"/>
      <c r="O1048" s="11"/>
      <c r="P1048" s="11"/>
    </row>
    <row r="1049" spans="1:16" ht="18" customHeight="1" x14ac:dyDescent="0.15">
      <c r="A1049" s="11">
        <v>1044</v>
      </c>
      <c r="B1049" s="11" t="s">
        <v>2160</v>
      </c>
      <c r="C1049" s="11" t="s">
        <v>1743</v>
      </c>
      <c r="D1049" s="11">
        <v>3</v>
      </c>
      <c r="E1049" s="33" t="s">
        <v>5193</v>
      </c>
      <c r="F1049" s="30" t="s">
        <v>2217</v>
      </c>
      <c r="G1049" s="11" t="s">
        <v>52</v>
      </c>
      <c r="H1049" s="11" t="s">
        <v>1283</v>
      </c>
      <c r="I1049" s="11" t="s">
        <v>22</v>
      </c>
      <c r="J1049" s="23">
        <v>80000000</v>
      </c>
      <c r="K1049" s="23">
        <v>60000000</v>
      </c>
      <c r="L1049" s="23">
        <v>0</v>
      </c>
      <c r="M1049" s="23">
        <f t="shared" si="16"/>
        <v>140000000</v>
      </c>
      <c r="N1049" s="30"/>
      <c r="O1049" s="11"/>
      <c r="P1049" s="11"/>
    </row>
    <row r="1050" spans="1:16" ht="18" customHeight="1" x14ac:dyDescent="0.15">
      <c r="A1050" s="11">
        <v>1045</v>
      </c>
      <c r="B1050" s="11" t="s">
        <v>2160</v>
      </c>
      <c r="C1050" s="11" t="s">
        <v>1743</v>
      </c>
      <c r="D1050" s="11">
        <v>3</v>
      </c>
      <c r="E1050" s="33" t="s">
        <v>5193</v>
      </c>
      <c r="F1050" s="30" t="s">
        <v>2218</v>
      </c>
      <c r="G1050" s="11" t="s">
        <v>66</v>
      </c>
      <c r="H1050" s="11" t="s">
        <v>1283</v>
      </c>
      <c r="I1050" s="11" t="s">
        <v>22</v>
      </c>
      <c r="J1050" s="23">
        <v>50000000</v>
      </c>
      <c r="K1050" s="23">
        <v>30000000</v>
      </c>
      <c r="L1050" s="23">
        <v>0</v>
      </c>
      <c r="M1050" s="23">
        <f t="shared" si="16"/>
        <v>80000000</v>
      </c>
      <c r="N1050" s="30"/>
      <c r="O1050" s="11"/>
      <c r="P1050" s="11"/>
    </row>
    <row r="1051" spans="1:16" ht="18" customHeight="1" x14ac:dyDescent="0.15">
      <c r="A1051" s="11">
        <v>1046</v>
      </c>
      <c r="B1051" s="11" t="s">
        <v>2311</v>
      </c>
      <c r="C1051" s="11" t="s">
        <v>2312</v>
      </c>
      <c r="D1051" s="11">
        <v>3</v>
      </c>
      <c r="E1051" s="33" t="s">
        <v>5193</v>
      </c>
      <c r="F1051" s="30" t="s">
        <v>2320</v>
      </c>
      <c r="G1051" s="11" t="s">
        <v>114</v>
      </c>
      <c r="H1051" s="11" t="s">
        <v>1506</v>
      </c>
      <c r="I1051" s="11" t="s">
        <v>22</v>
      </c>
      <c r="J1051" s="23">
        <v>85000000</v>
      </c>
      <c r="K1051" s="23"/>
      <c r="L1051" s="23"/>
      <c r="M1051" s="23">
        <f t="shared" si="16"/>
        <v>85000000</v>
      </c>
      <c r="N1051" s="30"/>
      <c r="O1051" s="11" t="s">
        <v>44</v>
      </c>
      <c r="P1051" s="11"/>
    </row>
    <row r="1052" spans="1:16" ht="18" customHeight="1" x14ac:dyDescent="0.15">
      <c r="A1052" s="11">
        <v>1047</v>
      </c>
      <c r="B1052" s="11" t="s">
        <v>2311</v>
      </c>
      <c r="C1052" s="11" t="s">
        <v>2321</v>
      </c>
      <c r="D1052" s="11">
        <v>3</v>
      </c>
      <c r="E1052" s="33" t="s">
        <v>5193</v>
      </c>
      <c r="F1052" s="30" t="s">
        <v>2323</v>
      </c>
      <c r="G1052" s="11" t="s">
        <v>114</v>
      </c>
      <c r="H1052" s="11" t="s">
        <v>1506</v>
      </c>
      <c r="I1052" s="11" t="s">
        <v>22</v>
      </c>
      <c r="J1052" s="23">
        <v>510798479</v>
      </c>
      <c r="K1052" s="23">
        <v>246368691</v>
      </c>
      <c r="L1052" s="23">
        <v>94400491</v>
      </c>
      <c r="M1052" s="23">
        <f t="shared" si="16"/>
        <v>851567661</v>
      </c>
      <c r="N1052" s="30"/>
      <c r="O1052" s="11"/>
      <c r="P1052" s="11"/>
    </row>
    <row r="1053" spans="1:16" ht="18" customHeight="1" x14ac:dyDescent="0.15">
      <c r="A1053" s="11">
        <v>1048</v>
      </c>
      <c r="B1053" s="11" t="s">
        <v>2311</v>
      </c>
      <c r="C1053" s="11" t="s">
        <v>2321</v>
      </c>
      <c r="D1053" s="11">
        <v>3</v>
      </c>
      <c r="E1053" s="33" t="s">
        <v>5193</v>
      </c>
      <c r="F1053" s="30" t="s">
        <v>2324</v>
      </c>
      <c r="G1053" s="11" t="s">
        <v>114</v>
      </c>
      <c r="H1053" s="11" t="s">
        <v>1506</v>
      </c>
      <c r="I1053" s="11" t="s">
        <v>22</v>
      </c>
      <c r="J1053" s="23">
        <v>123000000</v>
      </c>
      <c r="K1053" s="23">
        <v>17000000</v>
      </c>
      <c r="L1053" s="23">
        <v>52000000</v>
      </c>
      <c r="M1053" s="23">
        <f t="shared" si="16"/>
        <v>192000000</v>
      </c>
      <c r="N1053" s="30"/>
      <c r="O1053" s="11"/>
      <c r="P1053" s="11"/>
    </row>
    <row r="1054" spans="1:16" ht="18" customHeight="1" x14ac:dyDescent="0.15">
      <c r="A1054" s="11">
        <v>1049</v>
      </c>
      <c r="B1054" s="11" t="s">
        <v>2311</v>
      </c>
      <c r="C1054" s="11" t="s">
        <v>2337</v>
      </c>
      <c r="D1054" s="11">
        <v>3</v>
      </c>
      <c r="E1054" s="33" t="s">
        <v>5193</v>
      </c>
      <c r="F1054" s="30" t="s">
        <v>2339</v>
      </c>
      <c r="G1054" s="11" t="s">
        <v>114</v>
      </c>
      <c r="H1054" s="11" t="s">
        <v>1506</v>
      </c>
      <c r="I1054" s="11" t="s">
        <v>22</v>
      </c>
      <c r="J1054" s="23">
        <v>672000000</v>
      </c>
      <c r="K1054" s="23">
        <v>362000000</v>
      </c>
      <c r="L1054" s="23">
        <v>0</v>
      </c>
      <c r="M1054" s="23">
        <f t="shared" si="16"/>
        <v>1034000000</v>
      </c>
      <c r="N1054" s="30"/>
      <c r="O1054" s="11" t="s">
        <v>44</v>
      </c>
      <c r="P1054" s="11" t="s">
        <v>48</v>
      </c>
    </row>
    <row r="1055" spans="1:16" ht="18" customHeight="1" x14ac:dyDescent="0.15">
      <c r="A1055" s="11">
        <v>1050</v>
      </c>
      <c r="B1055" s="11" t="s">
        <v>2311</v>
      </c>
      <c r="C1055" s="11" t="s">
        <v>2337</v>
      </c>
      <c r="D1055" s="11">
        <v>3</v>
      </c>
      <c r="E1055" s="33" t="s">
        <v>5193</v>
      </c>
      <c r="F1055" s="30" t="s">
        <v>2340</v>
      </c>
      <c r="G1055" s="11" t="s">
        <v>114</v>
      </c>
      <c r="H1055" s="11" t="s">
        <v>1506</v>
      </c>
      <c r="I1055" s="11" t="s">
        <v>22</v>
      </c>
      <c r="J1055" s="23">
        <v>172000000</v>
      </c>
      <c r="K1055" s="23">
        <v>205000000</v>
      </c>
      <c r="L1055" s="23">
        <v>0</v>
      </c>
      <c r="M1055" s="23">
        <f t="shared" si="16"/>
        <v>377000000</v>
      </c>
      <c r="N1055" s="30"/>
      <c r="O1055" s="11" t="s">
        <v>44</v>
      </c>
      <c r="P1055" s="11" t="s">
        <v>48</v>
      </c>
    </row>
    <row r="1056" spans="1:16" ht="18" customHeight="1" x14ac:dyDescent="0.15">
      <c r="A1056" s="11">
        <v>1051</v>
      </c>
      <c r="B1056" s="11" t="s">
        <v>2311</v>
      </c>
      <c r="C1056" s="11" t="s">
        <v>2337</v>
      </c>
      <c r="D1056" s="11">
        <v>3</v>
      </c>
      <c r="E1056" s="33" t="s">
        <v>5193</v>
      </c>
      <c r="F1056" s="30" t="s">
        <v>2341</v>
      </c>
      <c r="G1056" s="11" t="s">
        <v>114</v>
      </c>
      <c r="H1056" s="11" t="s">
        <v>1506</v>
      </c>
      <c r="I1056" s="11" t="s">
        <v>22</v>
      </c>
      <c r="J1056" s="23">
        <v>81000000</v>
      </c>
      <c r="K1056" s="23">
        <v>0</v>
      </c>
      <c r="L1056" s="23">
        <v>0</v>
      </c>
      <c r="M1056" s="23">
        <f t="shared" si="16"/>
        <v>81000000</v>
      </c>
      <c r="N1056" s="30"/>
      <c r="O1056" s="11" t="s">
        <v>44</v>
      </c>
      <c r="P1056" s="11"/>
    </row>
    <row r="1057" spans="1:16" ht="18" customHeight="1" x14ac:dyDescent="0.15">
      <c r="A1057" s="11">
        <v>1052</v>
      </c>
      <c r="B1057" s="11" t="s">
        <v>2311</v>
      </c>
      <c r="C1057" s="11" t="s">
        <v>2337</v>
      </c>
      <c r="D1057" s="11">
        <v>3</v>
      </c>
      <c r="E1057" s="33" t="s">
        <v>5193</v>
      </c>
      <c r="F1057" s="30" t="s">
        <v>2342</v>
      </c>
      <c r="G1057" s="11" t="s">
        <v>114</v>
      </c>
      <c r="H1057" s="11" t="s">
        <v>1506</v>
      </c>
      <c r="I1057" s="11" t="s">
        <v>22</v>
      </c>
      <c r="J1057" s="23">
        <v>150000000</v>
      </c>
      <c r="K1057" s="23">
        <v>0</v>
      </c>
      <c r="L1057" s="23">
        <v>0</v>
      </c>
      <c r="M1057" s="23">
        <f t="shared" si="16"/>
        <v>150000000</v>
      </c>
      <c r="N1057" s="30"/>
      <c r="O1057" s="11" t="s">
        <v>44</v>
      </c>
      <c r="P1057" s="11"/>
    </row>
    <row r="1058" spans="1:16" ht="18" customHeight="1" x14ac:dyDescent="0.15">
      <c r="A1058" s="11">
        <v>1053</v>
      </c>
      <c r="B1058" s="11" t="s">
        <v>2311</v>
      </c>
      <c r="C1058" s="11" t="s">
        <v>2351</v>
      </c>
      <c r="D1058" s="11">
        <v>3</v>
      </c>
      <c r="E1058" s="33" t="s">
        <v>5193</v>
      </c>
      <c r="F1058" s="30" t="s">
        <v>2355</v>
      </c>
      <c r="G1058" s="11" t="s">
        <v>52</v>
      </c>
      <c r="H1058" s="11" t="s">
        <v>1506</v>
      </c>
      <c r="I1058" s="11" t="s">
        <v>15</v>
      </c>
      <c r="J1058" s="23">
        <v>100000000</v>
      </c>
      <c r="K1058" s="23">
        <v>890000000</v>
      </c>
      <c r="L1058" s="23"/>
      <c r="M1058" s="23">
        <f t="shared" si="16"/>
        <v>990000000</v>
      </c>
      <c r="N1058" s="30"/>
      <c r="O1058" s="11"/>
      <c r="P1058" s="11"/>
    </row>
    <row r="1059" spans="1:16" ht="18" customHeight="1" x14ac:dyDescent="0.15">
      <c r="A1059" s="11">
        <v>1054</v>
      </c>
      <c r="B1059" s="11" t="s">
        <v>2311</v>
      </c>
      <c r="C1059" s="11" t="s">
        <v>2351</v>
      </c>
      <c r="D1059" s="11">
        <v>3</v>
      </c>
      <c r="E1059" s="33" t="s">
        <v>5193</v>
      </c>
      <c r="F1059" s="30" t="s">
        <v>2356</v>
      </c>
      <c r="G1059" s="11" t="s">
        <v>58</v>
      </c>
      <c r="H1059" s="11" t="s">
        <v>1506</v>
      </c>
      <c r="I1059" s="11" t="s">
        <v>15</v>
      </c>
      <c r="J1059" s="23">
        <v>600000000</v>
      </c>
      <c r="K1059" s="23"/>
      <c r="L1059" s="23"/>
      <c r="M1059" s="23">
        <f t="shared" si="16"/>
        <v>600000000</v>
      </c>
      <c r="N1059" s="30"/>
      <c r="O1059" s="11" t="s">
        <v>44</v>
      </c>
      <c r="P1059" s="11"/>
    </row>
    <row r="1060" spans="1:16" ht="18" customHeight="1" x14ac:dyDescent="0.15">
      <c r="A1060" s="11">
        <v>1055</v>
      </c>
      <c r="B1060" s="11" t="s">
        <v>2311</v>
      </c>
      <c r="C1060" s="11" t="s">
        <v>2351</v>
      </c>
      <c r="D1060" s="11">
        <v>3</v>
      </c>
      <c r="E1060" s="33" t="s">
        <v>5193</v>
      </c>
      <c r="F1060" s="30" t="s">
        <v>2357</v>
      </c>
      <c r="G1060" s="11" t="s">
        <v>58</v>
      </c>
      <c r="H1060" s="11" t="s">
        <v>1506</v>
      </c>
      <c r="I1060" s="11" t="s">
        <v>15</v>
      </c>
      <c r="J1060" s="23">
        <v>250000000</v>
      </c>
      <c r="K1060" s="23">
        <v>30000000</v>
      </c>
      <c r="L1060" s="23"/>
      <c r="M1060" s="23">
        <f t="shared" si="16"/>
        <v>280000000</v>
      </c>
      <c r="N1060" s="30"/>
      <c r="O1060" s="11" t="s">
        <v>44</v>
      </c>
      <c r="P1060" s="11"/>
    </row>
    <row r="1061" spans="1:16" ht="18" customHeight="1" x14ac:dyDescent="0.15">
      <c r="A1061" s="11">
        <v>1056</v>
      </c>
      <c r="B1061" s="11" t="s">
        <v>2311</v>
      </c>
      <c r="C1061" s="11" t="s">
        <v>2351</v>
      </c>
      <c r="D1061" s="11">
        <v>3</v>
      </c>
      <c r="E1061" s="33" t="s">
        <v>5193</v>
      </c>
      <c r="F1061" s="30" t="s">
        <v>2358</v>
      </c>
      <c r="G1061" s="11" t="s">
        <v>58</v>
      </c>
      <c r="H1061" s="11" t="s">
        <v>1506</v>
      </c>
      <c r="I1061" s="11" t="s">
        <v>15</v>
      </c>
      <c r="J1061" s="23">
        <v>130000000</v>
      </c>
      <c r="K1061" s="23">
        <v>5000000</v>
      </c>
      <c r="L1061" s="23"/>
      <c r="M1061" s="23">
        <f t="shared" si="16"/>
        <v>135000000</v>
      </c>
      <c r="N1061" s="30"/>
      <c r="O1061" s="11" t="s">
        <v>44</v>
      </c>
      <c r="P1061" s="11"/>
    </row>
    <row r="1062" spans="1:16" ht="18" customHeight="1" x14ac:dyDescent="0.15">
      <c r="A1062" s="11">
        <v>1057</v>
      </c>
      <c r="B1062" s="11" t="s">
        <v>2311</v>
      </c>
      <c r="C1062" s="11" t="s">
        <v>2359</v>
      </c>
      <c r="D1062" s="11">
        <v>3</v>
      </c>
      <c r="E1062" s="33" t="s">
        <v>5193</v>
      </c>
      <c r="F1062" s="30" t="s">
        <v>2365</v>
      </c>
      <c r="G1062" s="11" t="s">
        <v>58</v>
      </c>
      <c r="H1062" s="11" t="s">
        <v>294</v>
      </c>
      <c r="I1062" s="11" t="s">
        <v>22</v>
      </c>
      <c r="J1062" s="23">
        <v>2524000000</v>
      </c>
      <c r="K1062" s="23">
        <v>3500000000</v>
      </c>
      <c r="L1062" s="23"/>
      <c r="M1062" s="23">
        <f t="shared" si="16"/>
        <v>6024000000</v>
      </c>
      <c r="N1062" s="30"/>
      <c r="O1062" s="11"/>
      <c r="P1062" s="11"/>
    </row>
    <row r="1063" spans="1:16" ht="18" customHeight="1" x14ac:dyDescent="0.15">
      <c r="A1063" s="11">
        <v>1058</v>
      </c>
      <c r="B1063" s="11" t="s">
        <v>2311</v>
      </c>
      <c r="C1063" s="11" t="s">
        <v>2359</v>
      </c>
      <c r="D1063" s="11">
        <v>3</v>
      </c>
      <c r="E1063" s="33" t="s">
        <v>5193</v>
      </c>
      <c r="F1063" s="30" t="s">
        <v>2366</v>
      </c>
      <c r="G1063" s="11" t="s">
        <v>58</v>
      </c>
      <c r="H1063" s="11" t="s">
        <v>1506</v>
      </c>
      <c r="I1063" s="11" t="s">
        <v>22</v>
      </c>
      <c r="J1063" s="23">
        <v>320000000</v>
      </c>
      <c r="K1063" s="23">
        <v>0</v>
      </c>
      <c r="L1063" s="23">
        <v>0</v>
      </c>
      <c r="M1063" s="23">
        <f t="shared" si="16"/>
        <v>320000000</v>
      </c>
      <c r="N1063" s="30"/>
      <c r="O1063" s="11" t="s">
        <v>44</v>
      </c>
      <c r="P1063" s="11"/>
    </row>
    <row r="1064" spans="1:16" ht="18" customHeight="1" x14ac:dyDescent="0.15">
      <c r="A1064" s="11">
        <v>1059</v>
      </c>
      <c r="B1064" s="11" t="s">
        <v>2311</v>
      </c>
      <c r="C1064" s="11" t="s">
        <v>2374</v>
      </c>
      <c r="D1064" s="11">
        <v>3</v>
      </c>
      <c r="E1064" s="33" t="s">
        <v>5193</v>
      </c>
      <c r="F1064" s="30" t="s">
        <v>2375</v>
      </c>
      <c r="G1064" s="11" t="s">
        <v>58</v>
      </c>
      <c r="H1064" s="11" t="s">
        <v>1506</v>
      </c>
      <c r="I1064" s="11" t="s">
        <v>22</v>
      </c>
      <c r="J1064" s="23">
        <v>1000000000</v>
      </c>
      <c r="K1064" s="23"/>
      <c r="L1064" s="23"/>
      <c r="M1064" s="23">
        <f t="shared" si="16"/>
        <v>1000000000</v>
      </c>
      <c r="N1064" s="30"/>
      <c r="O1064" s="11"/>
      <c r="P1064" s="11"/>
    </row>
    <row r="1065" spans="1:16" ht="18" customHeight="1" x14ac:dyDescent="0.15">
      <c r="A1065" s="11">
        <v>1060</v>
      </c>
      <c r="B1065" s="11" t="s">
        <v>2311</v>
      </c>
      <c r="C1065" s="11" t="s">
        <v>2374</v>
      </c>
      <c r="D1065" s="11">
        <v>3</v>
      </c>
      <c r="E1065" s="33" t="s">
        <v>5193</v>
      </c>
      <c r="F1065" s="30" t="s">
        <v>2376</v>
      </c>
      <c r="G1065" s="11" t="s">
        <v>58</v>
      </c>
      <c r="H1065" s="11" t="s">
        <v>1506</v>
      </c>
      <c r="I1065" s="11" t="s">
        <v>22</v>
      </c>
      <c r="J1065" s="23">
        <v>250000000</v>
      </c>
      <c r="K1065" s="23"/>
      <c r="L1065" s="23"/>
      <c r="M1065" s="23">
        <f t="shared" si="16"/>
        <v>250000000</v>
      </c>
      <c r="N1065" s="30"/>
      <c r="O1065" s="11"/>
      <c r="P1065" s="11"/>
    </row>
    <row r="1066" spans="1:16" ht="18" customHeight="1" x14ac:dyDescent="0.15">
      <c r="A1066" s="11">
        <v>1061</v>
      </c>
      <c r="B1066" s="11" t="s">
        <v>2311</v>
      </c>
      <c r="C1066" s="11" t="s">
        <v>2374</v>
      </c>
      <c r="D1066" s="11">
        <v>3</v>
      </c>
      <c r="E1066" s="33" t="s">
        <v>5193</v>
      </c>
      <c r="F1066" s="30" t="s">
        <v>2377</v>
      </c>
      <c r="G1066" s="11" t="s">
        <v>58</v>
      </c>
      <c r="H1066" s="11" t="s">
        <v>1506</v>
      </c>
      <c r="I1066" s="11" t="s">
        <v>22</v>
      </c>
      <c r="J1066" s="23">
        <v>480000000</v>
      </c>
      <c r="K1066" s="23"/>
      <c r="L1066" s="23"/>
      <c r="M1066" s="23">
        <f t="shared" si="16"/>
        <v>480000000</v>
      </c>
      <c r="N1066" s="30"/>
      <c r="O1066" s="11"/>
      <c r="P1066" s="11"/>
    </row>
    <row r="1067" spans="1:16" ht="18" customHeight="1" x14ac:dyDescent="0.15">
      <c r="A1067" s="11">
        <v>1062</v>
      </c>
      <c r="B1067" s="11" t="s">
        <v>2311</v>
      </c>
      <c r="C1067" s="11" t="s">
        <v>2374</v>
      </c>
      <c r="D1067" s="11">
        <v>3</v>
      </c>
      <c r="E1067" s="33" t="s">
        <v>5193</v>
      </c>
      <c r="F1067" s="30" t="s">
        <v>2379</v>
      </c>
      <c r="G1067" s="11" t="s">
        <v>58</v>
      </c>
      <c r="H1067" s="11" t="s">
        <v>1506</v>
      </c>
      <c r="I1067" s="11" t="s">
        <v>22</v>
      </c>
      <c r="J1067" s="23">
        <v>70000000</v>
      </c>
      <c r="K1067" s="23">
        <v>33000000</v>
      </c>
      <c r="L1067" s="23"/>
      <c r="M1067" s="23">
        <f t="shared" si="16"/>
        <v>103000000</v>
      </c>
      <c r="N1067" s="30"/>
      <c r="O1067" s="11"/>
      <c r="P1067" s="11"/>
    </row>
    <row r="1068" spans="1:16" ht="18" customHeight="1" x14ac:dyDescent="0.15">
      <c r="A1068" s="11">
        <v>1063</v>
      </c>
      <c r="B1068" s="11" t="s">
        <v>2311</v>
      </c>
      <c r="C1068" s="11" t="s">
        <v>2374</v>
      </c>
      <c r="D1068" s="11">
        <v>3</v>
      </c>
      <c r="E1068" s="33" t="s">
        <v>5193</v>
      </c>
      <c r="F1068" s="30" t="s">
        <v>2380</v>
      </c>
      <c r="G1068" s="11" t="s">
        <v>58</v>
      </c>
      <c r="H1068" s="11" t="s">
        <v>5229</v>
      </c>
      <c r="I1068" s="11" t="s">
        <v>22</v>
      </c>
      <c r="J1068" s="23">
        <v>170000000</v>
      </c>
      <c r="K1068" s="23">
        <v>0</v>
      </c>
      <c r="L1068" s="23"/>
      <c r="M1068" s="23">
        <f t="shared" si="16"/>
        <v>170000000</v>
      </c>
      <c r="N1068" s="30"/>
      <c r="O1068" s="11"/>
      <c r="P1068" s="11"/>
    </row>
    <row r="1069" spans="1:16" ht="18" customHeight="1" x14ac:dyDescent="0.15">
      <c r="A1069" s="11">
        <v>1064</v>
      </c>
      <c r="B1069" s="11" t="s">
        <v>2311</v>
      </c>
      <c r="C1069" s="11" t="s">
        <v>700</v>
      </c>
      <c r="D1069" s="11">
        <v>3</v>
      </c>
      <c r="E1069" s="33" t="s">
        <v>5193</v>
      </c>
      <c r="F1069" s="30" t="s">
        <v>2384</v>
      </c>
      <c r="G1069" s="11" t="s">
        <v>114</v>
      </c>
      <c r="H1069" s="11" t="s">
        <v>1506</v>
      </c>
      <c r="I1069" s="11" t="s">
        <v>22</v>
      </c>
      <c r="J1069" s="23">
        <v>2305138000</v>
      </c>
      <c r="K1069" s="23">
        <v>933573000</v>
      </c>
      <c r="L1069" s="23">
        <v>0</v>
      </c>
      <c r="M1069" s="23">
        <f t="shared" si="16"/>
        <v>3238711000</v>
      </c>
      <c r="N1069" s="30"/>
      <c r="O1069" s="11"/>
      <c r="P1069" s="11" t="s">
        <v>48</v>
      </c>
    </row>
    <row r="1070" spans="1:16" ht="18" customHeight="1" x14ac:dyDescent="0.15">
      <c r="A1070" s="11">
        <v>1065</v>
      </c>
      <c r="B1070" s="11" t="s">
        <v>2311</v>
      </c>
      <c r="C1070" s="11" t="s">
        <v>700</v>
      </c>
      <c r="D1070" s="11">
        <v>3</v>
      </c>
      <c r="E1070" s="33" t="s">
        <v>5193</v>
      </c>
      <c r="F1070" s="30" t="s">
        <v>2385</v>
      </c>
      <c r="G1070" s="11" t="s">
        <v>114</v>
      </c>
      <c r="H1070" s="11" t="s">
        <v>1506</v>
      </c>
      <c r="I1070" s="11" t="s">
        <v>22</v>
      </c>
      <c r="J1070" s="23">
        <v>45813000</v>
      </c>
      <c r="K1070" s="23">
        <v>0</v>
      </c>
      <c r="L1070" s="23">
        <v>0</v>
      </c>
      <c r="M1070" s="23">
        <f t="shared" si="16"/>
        <v>45813000</v>
      </c>
      <c r="N1070" s="30"/>
      <c r="O1070" s="11"/>
      <c r="P1070" s="11" t="s">
        <v>48</v>
      </c>
    </row>
    <row r="1071" spans="1:16" ht="18" customHeight="1" x14ac:dyDescent="0.15">
      <c r="A1071" s="11">
        <v>1066</v>
      </c>
      <c r="B1071" s="11" t="s">
        <v>2311</v>
      </c>
      <c r="C1071" s="11" t="s">
        <v>700</v>
      </c>
      <c r="D1071" s="11">
        <v>3</v>
      </c>
      <c r="E1071" s="33" t="s">
        <v>5193</v>
      </c>
      <c r="F1071" s="30" t="s">
        <v>2386</v>
      </c>
      <c r="G1071" s="11" t="s">
        <v>114</v>
      </c>
      <c r="H1071" s="11" t="s">
        <v>1506</v>
      </c>
      <c r="I1071" s="11" t="s">
        <v>22</v>
      </c>
      <c r="J1071" s="23">
        <v>791502000</v>
      </c>
      <c r="K1071" s="23">
        <v>416616000</v>
      </c>
      <c r="L1071" s="23">
        <v>0</v>
      </c>
      <c r="M1071" s="23">
        <f t="shared" si="16"/>
        <v>1208118000</v>
      </c>
      <c r="N1071" s="30"/>
      <c r="O1071" s="11"/>
      <c r="P1071" s="11" t="s">
        <v>48</v>
      </c>
    </row>
    <row r="1072" spans="1:16" ht="18" customHeight="1" x14ac:dyDescent="0.15">
      <c r="A1072" s="11">
        <v>1067</v>
      </c>
      <c r="B1072" s="11" t="s">
        <v>2311</v>
      </c>
      <c r="C1072" s="11" t="s">
        <v>700</v>
      </c>
      <c r="D1072" s="11">
        <v>3</v>
      </c>
      <c r="E1072" s="33" t="s">
        <v>5193</v>
      </c>
      <c r="F1072" s="30" t="s">
        <v>2387</v>
      </c>
      <c r="G1072" s="11" t="s">
        <v>114</v>
      </c>
      <c r="H1072" s="11" t="s">
        <v>1506</v>
      </c>
      <c r="I1072" s="11" t="s">
        <v>22</v>
      </c>
      <c r="J1072" s="23">
        <v>11608000</v>
      </c>
      <c r="K1072" s="23">
        <v>0</v>
      </c>
      <c r="L1072" s="23">
        <v>0</v>
      </c>
      <c r="M1072" s="23">
        <f t="shared" si="16"/>
        <v>11608000</v>
      </c>
      <c r="N1072" s="30"/>
      <c r="O1072" s="11"/>
      <c r="P1072" s="11" t="s">
        <v>48</v>
      </c>
    </row>
    <row r="1073" spans="1:16" ht="18" customHeight="1" x14ac:dyDescent="0.15">
      <c r="A1073" s="11">
        <v>1068</v>
      </c>
      <c r="B1073" s="11" t="s">
        <v>2311</v>
      </c>
      <c r="C1073" s="11" t="s">
        <v>122</v>
      </c>
      <c r="D1073" s="11">
        <v>3</v>
      </c>
      <c r="E1073" s="33" t="s">
        <v>5193</v>
      </c>
      <c r="F1073" s="30" t="s">
        <v>2440</v>
      </c>
      <c r="G1073" s="11" t="s">
        <v>73</v>
      </c>
      <c r="H1073" s="11" t="s">
        <v>1506</v>
      </c>
      <c r="I1073" s="11" t="s">
        <v>16</v>
      </c>
      <c r="J1073" s="23">
        <v>900000000</v>
      </c>
      <c r="K1073" s="23">
        <v>900000000</v>
      </c>
      <c r="L1073" s="23"/>
      <c r="M1073" s="23">
        <f t="shared" si="16"/>
        <v>1800000000</v>
      </c>
      <c r="N1073" s="30" t="s">
        <v>125</v>
      </c>
      <c r="O1073" s="11"/>
      <c r="P1073" s="11"/>
    </row>
    <row r="1074" spans="1:16" ht="18" customHeight="1" x14ac:dyDescent="0.15">
      <c r="A1074" s="11">
        <v>1069</v>
      </c>
      <c r="B1074" s="11" t="s">
        <v>2311</v>
      </c>
      <c r="C1074" s="11" t="s">
        <v>402</v>
      </c>
      <c r="D1074" s="11">
        <v>3</v>
      </c>
      <c r="E1074" s="33" t="s">
        <v>5193</v>
      </c>
      <c r="F1074" s="30" t="s">
        <v>2471</v>
      </c>
      <c r="G1074" s="11" t="s">
        <v>58</v>
      </c>
      <c r="H1074" s="11" t="s">
        <v>1506</v>
      </c>
      <c r="I1074" s="11" t="s">
        <v>22</v>
      </c>
      <c r="J1074" s="23">
        <v>120000000</v>
      </c>
      <c r="K1074" s="23">
        <v>500000000</v>
      </c>
      <c r="L1074" s="23"/>
      <c r="M1074" s="23">
        <f t="shared" si="16"/>
        <v>620000000</v>
      </c>
      <c r="N1074" s="30"/>
      <c r="O1074" s="11"/>
      <c r="P1074" s="11"/>
    </row>
    <row r="1075" spans="1:16" ht="18" customHeight="1" x14ac:dyDescent="0.15">
      <c r="A1075" s="11">
        <v>1070</v>
      </c>
      <c r="B1075" s="11" t="s">
        <v>2311</v>
      </c>
      <c r="C1075" s="11" t="s">
        <v>71</v>
      </c>
      <c r="D1075" s="11">
        <v>3</v>
      </c>
      <c r="E1075" s="33" t="s">
        <v>5193</v>
      </c>
      <c r="F1075" s="30" t="s">
        <v>2492</v>
      </c>
      <c r="G1075" s="11" t="s">
        <v>73</v>
      </c>
      <c r="H1075" s="11" t="s">
        <v>1506</v>
      </c>
      <c r="I1075" s="11" t="s">
        <v>15</v>
      </c>
      <c r="J1075" s="23">
        <v>150000000</v>
      </c>
      <c r="K1075" s="23">
        <v>8000000</v>
      </c>
      <c r="L1075" s="23"/>
      <c r="M1075" s="23">
        <f t="shared" si="16"/>
        <v>158000000</v>
      </c>
      <c r="N1075" s="30"/>
      <c r="O1075" s="11"/>
      <c r="P1075" s="11"/>
    </row>
    <row r="1076" spans="1:16" ht="18" customHeight="1" x14ac:dyDescent="0.15">
      <c r="A1076" s="11">
        <v>1071</v>
      </c>
      <c r="B1076" s="11" t="s">
        <v>2311</v>
      </c>
      <c r="C1076" s="11" t="s">
        <v>94</v>
      </c>
      <c r="D1076" s="11">
        <v>3</v>
      </c>
      <c r="E1076" s="33" t="s">
        <v>5193</v>
      </c>
      <c r="F1076" s="30" t="s">
        <v>2502</v>
      </c>
      <c r="G1076" s="11" t="s">
        <v>532</v>
      </c>
      <c r="H1076" s="11" t="s">
        <v>1506</v>
      </c>
      <c r="I1076" s="11" t="s">
        <v>15</v>
      </c>
      <c r="J1076" s="23">
        <v>50000000</v>
      </c>
      <c r="K1076" s="23"/>
      <c r="L1076" s="23"/>
      <c r="M1076" s="23">
        <f t="shared" si="16"/>
        <v>50000000</v>
      </c>
      <c r="N1076" s="30"/>
      <c r="O1076" s="11" t="s">
        <v>44</v>
      </c>
      <c r="P1076" s="11"/>
    </row>
    <row r="1077" spans="1:16" ht="18" customHeight="1" x14ac:dyDescent="0.15">
      <c r="A1077" s="11">
        <v>1072</v>
      </c>
      <c r="B1077" s="11" t="s">
        <v>2697</v>
      </c>
      <c r="C1077" s="11" t="s">
        <v>2698</v>
      </c>
      <c r="D1077" s="11">
        <v>3</v>
      </c>
      <c r="E1077" s="33" t="s">
        <v>5193</v>
      </c>
      <c r="F1077" s="30" t="s">
        <v>2704</v>
      </c>
      <c r="G1077" s="11" t="s">
        <v>114</v>
      </c>
      <c r="H1077" s="11" t="s">
        <v>1283</v>
      </c>
      <c r="I1077" s="11" t="s">
        <v>22</v>
      </c>
      <c r="J1077" s="23">
        <v>180000000</v>
      </c>
      <c r="K1077" s="23">
        <v>48000000</v>
      </c>
      <c r="L1077" s="23">
        <v>1800000</v>
      </c>
      <c r="M1077" s="23">
        <f t="shared" si="16"/>
        <v>229800000</v>
      </c>
      <c r="N1077" s="30"/>
      <c r="O1077" s="11"/>
      <c r="P1077" s="11"/>
    </row>
    <row r="1078" spans="1:16" ht="18" customHeight="1" x14ac:dyDescent="0.15">
      <c r="A1078" s="11">
        <v>1073</v>
      </c>
      <c r="B1078" s="11" t="s">
        <v>2697</v>
      </c>
      <c r="C1078" s="11" t="s">
        <v>2698</v>
      </c>
      <c r="D1078" s="11">
        <v>3</v>
      </c>
      <c r="E1078" s="33" t="s">
        <v>5193</v>
      </c>
      <c r="F1078" s="30" t="s">
        <v>2705</v>
      </c>
      <c r="G1078" s="11" t="s">
        <v>114</v>
      </c>
      <c r="H1078" s="11" t="s">
        <v>1283</v>
      </c>
      <c r="I1078" s="11" t="s">
        <v>22</v>
      </c>
      <c r="J1078" s="23">
        <v>539000000</v>
      </c>
      <c r="K1078" s="23">
        <v>405000000</v>
      </c>
      <c r="L1078" s="23">
        <v>2300000</v>
      </c>
      <c r="M1078" s="23">
        <f t="shared" si="16"/>
        <v>946300000</v>
      </c>
      <c r="N1078" s="30"/>
      <c r="O1078" s="11"/>
      <c r="P1078" s="11"/>
    </row>
    <row r="1079" spans="1:16" ht="18" customHeight="1" x14ac:dyDescent="0.15">
      <c r="A1079" s="11">
        <v>1074</v>
      </c>
      <c r="B1079" s="11" t="s">
        <v>2697</v>
      </c>
      <c r="C1079" s="11" t="s">
        <v>2706</v>
      </c>
      <c r="D1079" s="11">
        <v>3</v>
      </c>
      <c r="E1079" s="33" t="s">
        <v>5193</v>
      </c>
      <c r="F1079" s="30" t="s">
        <v>2709</v>
      </c>
      <c r="G1079" s="11" t="s">
        <v>58</v>
      </c>
      <c r="H1079" s="11" t="s">
        <v>1283</v>
      </c>
      <c r="I1079" s="11" t="s">
        <v>22</v>
      </c>
      <c r="J1079" s="23">
        <v>140000000</v>
      </c>
      <c r="K1079" s="23">
        <v>0</v>
      </c>
      <c r="L1079" s="23">
        <v>0</v>
      </c>
      <c r="M1079" s="23">
        <f t="shared" si="16"/>
        <v>140000000</v>
      </c>
      <c r="N1079" s="30"/>
      <c r="O1079" s="11"/>
      <c r="P1079" s="11"/>
    </row>
    <row r="1080" spans="1:16" ht="18" customHeight="1" x14ac:dyDescent="0.15">
      <c r="A1080" s="11">
        <v>1075</v>
      </c>
      <c r="B1080" s="11" t="s">
        <v>2697</v>
      </c>
      <c r="C1080" s="11" t="s">
        <v>2706</v>
      </c>
      <c r="D1080" s="11">
        <v>3</v>
      </c>
      <c r="E1080" s="33" t="s">
        <v>5193</v>
      </c>
      <c r="F1080" s="30" t="s">
        <v>2710</v>
      </c>
      <c r="G1080" s="11" t="s">
        <v>58</v>
      </c>
      <c r="H1080" s="11" t="s">
        <v>2711</v>
      </c>
      <c r="I1080" s="11" t="s">
        <v>22</v>
      </c>
      <c r="J1080" s="23">
        <v>2600000000</v>
      </c>
      <c r="K1080" s="23">
        <v>2000000000</v>
      </c>
      <c r="L1080" s="23">
        <v>0</v>
      </c>
      <c r="M1080" s="23">
        <f t="shared" si="16"/>
        <v>4600000000</v>
      </c>
      <c r="N1080" s="30"/>
      <c r="O1080" s="11"/>
      <c r="P1080" s="11"/>
    </row>
    <row r="1081" spans="1:16" ht="18" customHeight="1" x14ac:dyDescent="0.15">
      <c r="A1081" s="11">
        <v>1076</v>
      </c>
      <c r="B1081" s="11" t="s">
        <v>2697</v>
      </c>
      <c r="C1081" s="11" t="s">
        <v>2718</v>
      </c>
      <c r="D1081" s="11">
        <v>3</v>
      </c>
      <c r="E1081" s="33" t="s">
        <v>5193</v>
      </c>
      <c r="F1081" s="30" t="s">
        <v>1084</v>
      </c>
      <c r="G1081" s="11" t="s">
        <v>114</v>
      </c>
      <c r="H1081" s="11" t="s">
        <v>1283</v>
      </c>
      <c r="I1081" s="11" t="s">
        <v>22</v>
      </c>
      <c r="J1081" s="23">
        <v>29435405</v>
      </c>
      <c r="K1081" s="23">
        <v>8001279</v>
      </c>
      <c r="L1081" s="23">
        <v>0</v>
      </c>
      <c r="M1081" s="23">
        <f t="shared" si="16"/>
        <v>37436684</v>
      </c>
      <c r="N1081" s="30"/>
      <c r="O1081" s="11"/>
      <c r="P1081" s="11"/>
    </row>
    <row r="1082" spans="1:16" ht="18" customHeight="1" x14ac:dyDescent="0.15">
      <c r="A1082" s="11">
        <v>1077</v>
      </c>
      <c r="B1082" s="11" t="s">
        <v>2697</v>
      </c>
      <c r="C1082" s="11" t="s">
        <v>2721</v>
      </c>
      <c r="D1082" s="11">
        <v>3</v>
      </c>
      <c r="E1082" s="33" t="s">
        <v>5193</v>
      </c>
      <c r="F1082" s="30" t="s">
        <v>2722</v>
      </c>
      <c r="G1082" s="11" t="s">
        <v>58</v>
      </c>
      <c r="H1082" s="11" t="s">
        <v>1283</v>
      </c>
      <c r="I1082" s="11" t="s">
        <v>15</v>
      </c>
      <c r="J1082" s="23">
        <v>2000000000</v>
      </c>
      <c r="K1082" s="23">
        <v>1600000000</v>
      </c>
      <c r="L1082" s="23"/>
      <c r="M1082" s="23">
        <f t="shared" si="16"/>
        <v>3600000000</v>
      </c>
      <c r="N1082" s="30"/>
      <c r="O1082" s="11"/>
      <c r="P1082" s="11" t="s">
        <v>48</v>
      </c>
    </row>
    <row r="1083" spans="1:16" ht="18" customHeight="1" x14ac:dyDescent="0.15">
      <c r="A1083" s="11">
        <v>1078</v>
      </c>
      <c r="B1083" s="11" t="s">
        <v>2697</v>
      </c>
      <c r="C1083" s="11" t="s">
        <v>2721</v>
      </c>
      <c r="D1083" s="11">
        <v>3</v>
      </c>
      <c r="E1083" s="33" t="s">
        <v>5193</v>
      </c>
      <c r="F1083" s="30" t="s">
        <v>2725</v>
      </c>
      <c r="G1083" s="11" t="s">
        <v>58</v>
      </c>
      <c r="H1083" s="11" t="s">
        <v>1283</v>
      </c>
      <c r="I1083" s="11" t="s">
        <v>22</v>
      </c>
      <c r="J1083" s="23">
        <v>150000000</v>
      </c>
      <c r="K1083" s="23"/>
      <c r="L1083" s="23"/>
      <c r="M1083" s="23">
        <f t="shared" si="16"/>
        <v>150000000</v>
      </c>
      <c r="N1083" s="30"/>
      <c r="O1083" s="11"/>
      <c r="P1083" s="11"/>
    </row>
    <row r="1084" spans="1:16" ht="18" customHeight="1" x14ac:dyDescent="0.15">
      <c r="A1084" s="11">
        <v>1079</v>
      </c>
      <c r="B1084" s="11" t="s">
        <v>2697</v>
      </c>
      <c r="C1084" s="11" t="s">
        <v>2751</v>
      </c>
      <c r="D1084" s="11">
        <v>3</v>
      </c>
      <c r="E1084" s="33" t="s">
        <v>5193</v>
      </c>
      <c r="F1084" s="30" t="s">
        <v>2754</v>
      </c>
      <c r="G1084" s="11" t="s">
        <v>114</v>
      </c>
      <c r="H1084" s="11" t="s">
        <v>1283</v>
      </c>
      <c r="I1084" s="11" t="s">
        <v>22</v>
      </c>
      <c r="J1084" s="23">
        <v>426298775</v>
      </c>
      <c r="K1084" s="23">
        <v>190999734</v>
      </c>
      <c r="L1084" s="23">
        <v>7731813</v>
      </c>
      <c r="M1084" s="23">
        <f t="shared" si="16"/>
        <v>625030322</v>
      </c>
      <c r="N1084" s="30"/>
      <c r="O1084" s="11"/>
      <c r="P1084" s="11"/>
    </row>
    <row r="1085" spans="1:16" ht="18" customHeight="1" x14ac:dyDescent="0.15">
      <c r="A1085" s="11">
        <v>1080</v>
      </c>
      <c r="B1085" s="11" t="s">
        <v>2697</v>
      </c>
      <c r="C1085" s="11" t="s">
        <v>2784</v>
      </c>
      <c r="D1085" s="11">
        <v>3</v>
      </c>
      <c r="E1085" s="33" t="s">
        <v>5193</v>
      </c>
      <c r="F1085" s="30" t="s">
        <v>2787</v>
      </c>
      <c r="G1085" s="11" t="s">
        <v>73</v>
      </c>
      <c r="H1085" s="11" t="s">
        <v>1283</v>
      </c>
      <c r="I1085" s="11" t="s">
        <v>15</v>
      </c>
      <c r="J1085" s="23">
        <v>25000000</v>
      </c>
      <c r="K1085" s="23">
        <v>1500000</v>
      </c>
      <c r="L1085" s="23">
        <v>0</v>
      </c>
      <c r="M1085" s="23">
        <f t="shared" si="16"/>
        <v>26500000</v>
      </c>
      <c r="N1085" s="30"/>
      <c r="O1085" s="11"/>
      <c r="P1085" s="11"/>
    </row>
    <row r="1086" spans="1:16" ht="18" customHeight="1" x14ac:dyDescent="0.15">
      <c r="A1086" s="11">
        <v>1081</v>
      </c>
      <c r="B1086" s="11" t="s">
        <v>2697</v>
      </c>
      <c r="C1086" s="11" t="s">
        <v>2796</v>
      </c>
      <c r="D1086" s="11">
        <v>3</v>
      </c>
      <c r="E1086" s="33" t="s">
        <v>5193</v>
      </c>
      <c r="F1086" s="30" t="s">
        <v>2797</v>
      </c>
      <c r="G1086" s="11" t="s">
        <v>58</v>
      </c>
      <c r="H1086" s="11" t="s">
        <v>2192</v>
      </c>
      <c r="I1086" s="11" t="s">
        <v>22</v>
      </c>
      <c r="J1086" s="23">
        <v>80000000</v>
      </c>
      <c r="K1086" s="23">
        <v>0</v>
      </c>
      <c r="L1086" s="23">
        <v>0</v>
      </c>
      <c r="M1086" s="23">
        <f t="shared" si="16"/>
        <v>80000000</v>
      </c>
      <c r="N1086" s="30"/>
      <c r="O1086" s="11"/>
      <c r="P1086" s="11"/>
    </row>
    <row r="1087" spans="1:16" ht="18" customHeight="1" x14ac:dyDescent="0.15">
      <c r="A1087" s="11">
        <v>1082</v>
      </c>
      <c r="B1087" s="11" t="s">
        <v>2697</v>
      </c>
      <c r="C1087" s="11" t="s">
        <v>2796</v>
      </c>
      <c r="D1087" s="11">
        <v>3</v>
      </c>
      <c r="E1087" s="33" t="s">
        <v>5193</v>
      </c>
      <c r="F1087" s="30" t="s">
        <v>2801</v>
      </c>
      <c r="G1087" s="11" t="s">
        <v>58</v>
      </c>
      <c r="H1087" s="11" t="s">
        <v>2748</v>
      </c>
      <c r="I1087" s="11" t="s">
        <v>22</v>
      </c>
      <c r="J1087" s="23">
        <v>400000000</v>
      </c>
      <c r="K1087" s="23">
        <v>0</v>
      </c>
      <c r="L1087" s="23">
        <v>0</v>
      </c>
      <c r="M1087" s="23">
        <f t="shared" si="16"/>
        <v>400000000</v>
      </c>
      <c r="N1087" s="30"/>
      <c r="O1087" s="11"/>
      <c r="P1087" s="11"/>
    </row>
    <row r="1088" spans="1:16" ht="18" customHeight="1" x14ac:dyDescent="0.15">
      <c r="A1088" s="11">
        <v>1083</v>
      </c>
      <c r="B1088" s="11" t="s">
        <v>2697</v>
      </c>
      <c r="C1088" s="11" t="s">
        <v>2796</v>
      </c>
      <c r="D1088" s="11">
        <v>3</v>
      </c>
      <c r="E1088" s="33" t="s">
        <v>5193</v>
      </c>
      <c r="F1088" s="30" t="s">
        <v>2802</v>
      </c>
      <c r="G1088" s="11" t="s">
        <v>58</v>
      </c>
      <c r="H1088" s="11" t="s">
        <v>2748</v>
      </c>
      <c r="I1088" s="11" t="s">
        <v>22</v>
      </c>
      <c r="J1088" s="23">
        <v>200000000</v>
      </c>
      <c r="K1088" s="23">
        <v>0</v>
      </c>
      <c r="L1088" s="23">
        <v>0</v>
      </c>
      <c r="M1088" s="23">
        <f t="shared" si="16"/>
        <v>200000000</v>
      </c>
      <c r="N1088" s="30"/>
      <c r="O1088" s="11"/>
      <c r="P1088" s="11"/>
    </row>
    <row r="1089" spans="1:16" ht="18" customHeight="1" x14ac:dyDescent="0.15">
      <c r="A1089" s="11">
        <v>1084</v>
      </c>
      <c r="B1089" s="11" t="s">
        <v>2697</v>
      </c>
      <c r="C1089" s="11" t="s">
        <v>2796</v>
      </c>
      <c r="D1089" s="11">
        <v>3</v>
      </c>
      <c r="E1089" s="33" t="s">
        <v>5193</v>
      </c>
      <c r="F1089" s="30" t="s">
        <v>2805</v>
      </c>
      <c r="G1089" s="11" t="s">
        <v>73</v>
      </c>
      <c r="H1089" s="11" t="s">
        <v>2192</v>
      </c>
      <c r="I1089" s="11" t="s">
        <v>15</v>
      </c>
      <c r="J1089" s="23">
        <v>50000000</v>
      </c>
      <c r="K1089" s="23">
        <v>0</v>
      </c>
      <c r="L1089" s="23">
        <v>0</v>
      </c>
      <c r="M1089" s="23">
        <f t="shared" si="16"/>
        <v>50000000</v>
      </c>
      <c r="N1089" s="30"/>
      <c r="O1089" s="11"/>
      <c r="P1089" s="11"/>
    </row>
    <row r="1090" spans="1:16" ht="18" customHeight="1" x14ac:dyDescent="0.15">
      <c r="A1090" s="11">
        <v>1085</v>
      </c>
      <c r="B1090" s="11" t="s">
        <v>2697</v>
      </c>
      <c r="C1090" s="11" t="s">
        <v>2807</v>
      </c>
      <c r="D1090" s="11">
        <v>3</v>
      </c>
      <c r="E1090" s="33" t="s">
        <v>5193</v>
      </c>
      <c r="F1090" s="30" t="s">
        <v>2810</v>
      </c>
      <c r="G1090" s="11" t="s">
        <v>58</v>
      </c>
      <c r="H1090" s="11" t="s">
        <v>2192</v>
      </c>
      <c r="I1090" s="11" t="s">
        <v>22</v>
      </c>
      <c r="J1090" s="23">
        <v>79000000</v>
      </c>
      <c r="K1090" s="23">
        <v>10000000</v>
      </c>
      <c r="L1090" s="23"/>
      <c r="M1090" s="23">
        <f t="shared" si="16"/>
        <v>89000000</v>
      </c>
      <c r="N1090" s="30"/>
      <c r="O1090" s="11"/>
      <c r="P1090" s="11"/>
    </row>
    <row r="1091" spans="1:16" ht="18" customHeight="1" x14ac:dyDescent="0.15">
      <c r="A1091" s="11">
        <v>1086</v>
      </c>
      <c r="B1091" s="11" t="s">
        <v>2697</v>
      </c>
      <c r="C1091" s="11" t="s">
        <v>2812</v>
      </c>
      <c r="D1091" s="11">
        <v>3</v>
      </c>
      <c r="E1091" s="33" t="s">
        <v>5193</v>
      </c>
      <c r="F1091" s="30" t="s">
        <v>2815</v>
      </c>
      <c r="G1091" s="11" t="s">
        <v>58</v>
      </c>
      <c r="H1091" s="11" t="s">
        <v>1283</v>
      </c>
      <c r="I1091" s="11" t="s">
        <v>22</v>
      </c>
      <c r="J1091" s="23">
        <v>250000000</v>
      </c>
      <c r="K1091" s="23">
        <v>50000000</v>
      </c>
      <c r="L1091" s="23"/>
      <c r="M1091" s="23">
        <f t="shared" si="16"/>
        <v>300000000</v>
      </c>
      <c r="N1091" s="30"/>
      <c r="O1091" s="11"/>
      <c r="P1091" s="11" t="s">
        <v>48</v>
      </c>
    </row>
    <row r="1092" spans="1:16" ht="18" customHeight="1" x14ac:dyDescent="0.15">
      <c r="A1092" s="11">
        <v>1087</v>
      </c>
      <c r="B1092" s="11" t="s">
        <v>2697</v>
      </c>
      <c r="C1092" s="11" t="s">
        <v>2812</v>
      </c>
      <c r="D1092" s="11">
        <v>3</v>
      </c>
      <c r="E1092" s="33" t="s">
        <v>5193</v>
      </c>
      <c r="F1092" s="30" t="s">
        <v>2822</v>
      </c>
      <c r="G1092" s="11" t="s">
        <v>58</v>
      </c>
      <c r="H1092" s="11" t="s">
        <v>1283</v>
      </c>
      <c r="I1092" s="11" t="s">
        <v>22</v>
      </c>
      <c r="J1092" s="23">
        <v>350000000</v>
      </c>
      <c r="K1092" s="23">
        <v>12500000</v>
      </c>
      <c r="L1092" s="23"/>
      <c r="M1092" s="23">
        <f t="shared" si="16"/>
        <v>362500000</v>
      </c>
      <c r="N1092" s="30"/>
      <c r="O1092" s="11"/>
      <c r="P1092" s="11"/>
    </row>
    <row r="1093" spans="1:16" ht="18" customHeight="1" x14ac:dyDescent="0.15">
      <c r="A1093" s="11">
        <v>1088</v>
      </c>
      <c r="B1093" s="11" t="s">
        <v>2697</v>
      </c>
      <c r="C1093" s="11" t="s">
        <v>2812</v>
      </c>
      <c r="D1093" s="11">
        <v>3</v>
      </c>
      <c r="E1093" s="33" t="s">
        <v>5193</v>
      </c>
      <c r="F1093" s="30" t="s">
        <v>2823</v>
      </c>
      <c r="G1093" s="11" t="s">
        <v>58</v>
      </c>
      <c r="H1093" s="11" t="s">
        <v>1283</v>
      </c>
      <c r="I1093" s="11" t="s">
        <v>22</v>
      </c>
      <c r="J1093" s="23">
        <v>185000000</v>
      </c>
      <c r="K1093" s="23">
        <v>1150000000</v>
      </c>
      <c r="L1093" s="23"/>
      <c r="M1093" s="23">
        <f t="shared" si="16"/>
        <v>1335000000</v>
      </c>
      <c r="N1093" s="30"/>
      <c r="O1093" s="11"/>
      <c r="P1093" s="11"/>
    </row>
    <row r="1094" spans="1:16" ht="18" customHeight="1" x14ac:dyDescent="0.15">
      <c r="A1094" s="11">
        <v>1089</v>
      </c>
      <c r="B1094" s="11" t="s">
        <v>2697</v>
      </c>
      <c r="C1094" s="11" t="s">
        <v>2812</v>
      </c>
      <c r="D1094" s="11">
        <v>3</v>
      </c>
      <c r="E1094" s="33" t="s">
        <v>5193</v>
      </c>
      <c r="F1094" s="30" t="s">
        <v>2825</v>
      </c>
      <c r="G1094" s="11" t="s">
        <v>58</v>
      </c>
      <c r="H1094" s="11" t="s">
        <v>1283</v>
      </c>
      <c r="I1094" s="11" t="s">
        <v>22</v>
      </c>
      <c r="J1094" s="23">
        <v>100000000</v>
      </c>
      <c r="K1094" s="23">
        <v>70000000</v>
      </c>
      <c r="L1094" s="23"/>
      <c r="M1094" s="23">
        <f t="shared" ref="M1094:M1157" si="17">J1094+K1094+L1094</f>
        <v>170000000</v>
      </c>
      <c r="N1094" s="30"/>
      <c r="O1094" s="11"/>
      <c r="P1094" s="11"/>
    </row>
    <row r="1095" spans="1:16" ht="18" customHeight="1" x14ac:dyDescent="0.15">
      <c r="A1095" s="11">
        <v>1090</v>
      </c>
      <c r="B1095" s="11" t="s">
        <v>2697</v>
      </c>
      <c r="C1095" s="11" t="s">
        <v>2812</v>
      </c>
      <c r="D1095" s="11">
        <v>3</v>
      </c>
      <c r="E1095" s="33" t="s">
        <v>5193</v>
      </c>
      <c r="F1095" s="30" t="s">
        <v>2826</v>
      </c>
      <c r="G1095" s="11" t="s">
        <v>58</v>
      </c>
      <c r="H1095" s="11" t="s">
        <v>1283</v>
      </c>
      <c r="I1095" s="11" t="s">
        <v>22</v>
      </c>
      <c r="J1095" s="23">
        <v>150000000</v>
      </c>
      <c r="K1095" s="23">
        <v>700000000</v>
      </c>
      <c r="L1095" s="23"/>
      <c r="M1095" s="23">
        <f t="shared" si="17"/>
        <v>850000000</v>
      </c>
      <c r="N1095" s="30"/>
      <c r="O1095" s="11"/>
      <c r="P1095" s="11"/>
    </row>
    <row r="1096" spans="1:16" ht="18" customHeight="1" x14ac:dyDescent="0.15">
      <c r="A1096" s="11">
        <v>1091</v>
      </c>
      <c r="B1096" s="11" t="s">
        <v>2697</v>
      </c>
      <c r="C1096" s="11" t="s">
        <v>2812</v>
      </c>
      <c r="D1096" s="11">
        <v>3</v>
      </c>
      <c r="E1096" s="33" t="s">
        <v>5193</v>
      </c>
      <c r="F1096" s="30" t="s">
        <v>2827</v>
      </c>
      <c r="G1096" s="11" t="s">
        <v>58</v>
      </c>
      <c r="H1096" s="11" t="s">
        <v>1283</v>
      </c>
      <c r="I1096" s="11" t="s">
        <v>22</v>
      </c>
      <c r="J1096" s="23">
        <v>142000000</v>
      </c>
      <c r="K1096" s="23">
        <v>1300000000</v>
      </c>
      <c r="L1096" s="23"/>
      <c r="M1096" s="23">
        <f t="shared" si="17"/>
        <v>1442000000</v>
      </c>
      <c r="N1096" s="30"/>
      <c r="O1096" s="11"/>
      <c r="P1096" s="11"/>
    </row>
    <row r="1097" spans="1:16" ht="18" customHeight="1" x14ac:dyDescent="0.15">
      <c r="A1097" s="11">
        <v>1092</v>
      </c>
      <c r="B1097" s="11" t="s">
        <v>2697</v>
      </c>
      <c r="C1097" s="11" t="s">
        <v>2812</v>
      </c>
      <c r="D1097" s="11">
        <v>3</v>
      </c>
      <c r="E1097" s="33" t="s">
        <v>5193</v>
      </c>
      <c r="F1097" s="30" t="s">
        <v>2828</v>
      </c>
      <c r="G1097" s="11" t="s">
        <v>58</v>
      </c>
      <c r="H1097" s="11" t="s">
        <v>1283</v>
      </c>
      <c r="I1097" s="11" t="s">
        <v>22</v>
      </c>
      <c r="J1097" s="23">
        <v>20000000</v>
      </c>
      <c r="K1097" s="23">
        <v>20000000</v>
      </c>
      <c r="L1097" s="23"/>
      <c r="M1097" s="23">
        <f t="shared" si="17"/>
        <v>40000000</v>
      </c>
      <c r="N1097" s="30"/>
      <c r="O1097" s="11"/>
      <c r="P1097" s="11"/>
    </row>
    <row r="1098" spans="1:16" ht="18" customHeight="1" x14ac:dyDescent="0.15">
      <c r="A1098" s="11">
        <v>1093</v>
      </c>
      <c r="B1098" s="11" t="s">
        <v>2697</v>
      </c>
      <c r="C1098" s="11" t="s">
        <v>2812</v>
      </c>
      <c r="D1098" s="11">
        <v>3</v>
      </c>
      <c r="E1098" s="33" t="s">
        <v>5193</v>
      </c>
      <c r="F1098" s="30" t="s">
        <v>2829</v>
      </c>
      <c r="G1098" s="11" t="s">
        <v>58</v>
      </c>
      <c r="H1098" s="11" t="s">
        <v>1283</v>
      </c>
      <c r="I1098" s="11" t="s">
        <v>22</v>
      </c>
      <c r="J1098" s="23">
        <v>30000000</v>
      </c>
      <c r="K1098" s="23">
        <v>30000000</v>
      </c>
      <c r="L1098" s="23"/>
      <c r="M1098" s="23">
        <f t="shared" si="17"/>
        <v>60000000</v>
      </c>
      <c r="N1098" s="30"/>
      <c r="O1098" s="11"/>
      <c r="P1098" s="11"/>
    </row>
    <row r="1099" spans="1:16" ht="18" customHeight="1" x14ac:dyDescent="0.15">
      <c r="A1099" s="11">
        <v>1094</v>
      </c>
      <c r="B1099" s="11" t="s">
        <v>2697</v>
      </c>
      <c r="C1099" s="11" t="s">
        <v>2812</v>
      </c>
      <c r="D1099" s="11">
        <v>3</v>
      </c>
      <c r="E1099" s="33" t="s">
        <v>5193</v>
      </c>
      <c r="F1099" s="30" t="s">
        <v>2830</v>
      </c>
      <c r="G1099" s="11" t="s">
        <v>58</v>
      </c>
      <c r="H1099" s="11" t="s">
        <v>1283</v>
      </c>
      <c r="I1099" s="11" t="s">
        <v>22</v>
      </c>
      <c r="J1099" s="23">
        <v>52500000</v>
      </c>
      <c r="K1099" s="23">
        <v>365000000</v>
      </c>
      <c r="L1099" s="23"/>
      <c r="M1099" s="23">
        <f t="shared" si="17"/>
        <v>417500000</v>
      </c>
      <c r="N1099" s="30"/>
      <c r="O1099" s="11"/>
      <c r="P1099" s="11"/>
    </row>
    <row r="1100" spans="1:16" ht="18" customHeight="1" x14ac:dyDescent="0.15">
      <c r="A1100" s="11">
        <v>1095</v>
      </c>
      <c r="B1100" s="11" t="s">
        <v>2697</v>
      </c>
      <c r="C1100" s="11" t="s">
        <v>2812</v>
      </c>
      <c r="D1100" s="11">
        <v>3</v>
      </c>
      <c r="E1100" s="33" t="s">
        <v>5193</v>
      </c>
      <c r="F1100" s="30" t="s">
        <v>2761</v>
      </c>
      <c r="G1100" s="11" t="s">
        <v>58</v>
      </c>
      <c r="H1100" s="11" t="s">
        <v>2192</v>
      </c>
      <c r="I1100" s="11" t="s">
        <v>22</v>
      </c>
      <c r="J1100" s="23">
        <v>100000000</v>
      </c>
      <c r="K1100" s="23">
        <v>5000000</v>
      </c>
      <c r="L1100" s="23"/>
      <c r="M1100" s="23">
        <f t="shared" si="17"/>
        <v>105000000</v>
      </c>
      <c r="N1100" s="30"/>
      <c r="O1100" s="11"/>
      <c r="P1100" s="11"/>
    </row>
    <row r="1101" spans="1:16" ht="18" customHeight="1" x14ac:dyDescent="0.15">
      <c r="A1101" s="11">
        <v>1096</v>
      </c>
      <c r="B1101" s="11" t="s">
        <v>2697</v>
      </c>
      <c r="C1101" s="11" t="s">
        <v>2812</v>
      </c>
      <c r="D1101" s="11">
        <v>3</v>
      </c>
      <c r="E1101" s="33" t="s">
        <v>5193</v>
      </c>
      <c r="F1101" s="30" t="s">
        <v>2760</v>
      </c>
      <c r="G1101" s="11" t="s">
        <v>58</v>
      </c>
      <c r="H1101" s="11" t="s">
        <v>2192</v>
      </c>
      <c r="I1101" s="11" t="s">
        <v>22</v>
      </c>
      <c r="J1101" s="23">
        <v>700000000</v>
      </c>
      <c r="K1101" s="23">
        <v>3135000000</v>
      </c>
      <c r="L1101" s="23"/>
      <c r="M1101" s="23">
        <f t="shared" si="17"/>
        <v>3835000000</v>
      </c>
      <c r="N1101" s="30"/>
      <c r="O1101" s="11"/>
      <c r="P1101" s="11"/>
    </row>
    <row r="1102" spans="1:16" ht="18" customHeight="1" x14ac:dyDescent="0.15">
      <c r="A1102" s="11">
        <v>1097</v>
      </c>
      <c r="B1102" s="11" t="s">
        <v>2697</v>
      </c>
      <c r="C1102" s="11" t="s">
        <v>2812</v>
      </c>
      <c r="D1102" s="11">
        <v>3</v>
      </c>
      <c r="E1102" s="33" t="s">
        <v>5193</v>
      </c>
      <c r="F1102" s="30" t="s">
        <v>2835</v>
      </c>
      <c r="G1102" s="11" t="s">
        <v>58</v>
      </c>
      <c r="H1102" s="11" t="s">
        <v>2192</v>
      </c>
      <c r="I1102" s="11" t="s">
        <v>22</v>
      </c>
      <c r="J1102" s="23">
        <v>100000000</v>
      </c>
      <c r="K1102" s="23">
        <v>5000000</v>
      </c>
      <c r="L1102" s="23"/>
      <c r="M1102" s="23">
        <f t="shared" si="17"/>
        <v>105000000</v>
      </c>
      <c r="N1102" s="30"/>
      <c r="O1102" s="11"/>
      <c r="P1102" s="11"/>
    </row>
    <row r="1103" spans="1:16" ht="18" customHeight="1" x14ac:dyDescent="0.15">
      <c r="A1103" s="11">
        <v>1098</v>
      </c>
      <c r="B1103" s="11" t="s">
        <v>2697</v>
      </c>
      <c r="C1103" s="11" t="s">
        <v>2812</v>
      </c>
      <c r="D1103" s="11">
        <v>3</v>
      </c>
      <c r="E1103" s="33" t="s">
        <v>5193</v>
      </c>
      <c r="F1103" s="30" t="s">
        <v>2836</v>
      </c>
      <c r="G1103" s="11" t="s">
        <v>58</v>
      </c>
      <c r="H1103" s="11" t="s">
        <v>2192</v>
      </c>
      <c r="I1103" s="11" t="s">
        <v>22</v>
      </c>
      <c r="J1103" s="23">
        <v>700000000</v>
      </c>
      <c r="K1103" s="23">
        <v>3342499980</v>
      </c>
      <c r="L1103" s="23"/>
      <c r="M1103" s="23">
        <f t="shared" si="17"/>
        <v>4042499980</v>
      </c>
      <c r="N1103" s="30"/>
      <c r="O1103" s="11"/>
      <c r="P1103" s="11"/>
    </row>
    <row r="1104" spans="1:16" ht="18" customHeight="1" x14ac:dyDescent="0.15">
      <c r="A1104" s="11">
        <v>1099</v>
      </c>
      <c r="B1104" s="11" t="s">
        <v>2697</v>
      </c>
      <c r="C1104" s="11" t="s">
        <v>2812</v>
      </c>
      <c r="D1104" s="11">
        <v>3</v>
      </c>
      <c r="E1104" s="33" t="s">
        <v>5193</v>
      </c>
      <c r="F1104" s="30" t="s">
        <v>2837</v>
      </c>
      <c r="G1104" s="11" t="s">
        <v>58</v>
      </c>
      <c r="H1104" s="11" t="s">
        <v>1283</v>
      </c>
      <c r="I1104" s="11" t="s">
        <v>22</v>
      </c>
      <c r="J1104" s="23">
        <v>450000000</v>
      </c>
      <c r="K1104" s="23">
        <v>1095000000</v>
      </c>
      <c r="L1104" s="23"/>
      <c r="M1104" s="23">
        <f t="shared" si="17"/>
        <v>1545000000</v>
      </c>
      <c r="N1104" s="30"/>
      <c r="O1104" s="11"/>
      <c r="P1104" s="11"/>
    </row>
    <row r="1105" spans="1:16" ht="18" customHeight="1" x14ac:dyDescent="0.15">
      <c r="A1105" s="11">
        <v>1100</v>
      </c>
      <c r="B1105" s="11" t="s">
        <v>2697</v>
      </c>
      <c r="C1105" s="11" t="s">
        <v>2812</v>
      </c>
      <c r="D1105" s="11">
        <v>3</v>
      </c>
      <c r="E1105" s="33" t="s">
        <v>5193</v>
      </c>
      <c r="F1105" s="30" t="s">
        <v>2838</v>
      </c>
      <c r="G1105" s="11" t="s">
        <v>58</v>
      </c>
      <c r="H1105" s="11" t="s">
        <v>1283</v>
      </c>
      <c r="I1105" s="11" t="s">
        <v>22</v>
      </c>
      <c r="J1105" s="23">
        <v>200000000</v>
      </c>
      <c r="K1105" s="23">
        <v>10000000</v>
      </c>
      <c r="L1105" s="23"/>
      <c r="M1105" s="23">
        <f t="shared" si="17"/>
        <v>210000000</v>
      </c>
      <c r="N1105" s="30"/>
      <c r="O1105" s="11"/>
      <c r="P1105" s="11"/>
    </row>
    <row r="1106" spans="1:16" ht="18" customHeight="1" x14ac:dyDescent="0.15">
      <c r="A1106" s="11">
        <v>1101</v>
      </c>
      <c r="B1106" s="11" t="s">
        <v>2697</v>
      </c>
      <c r="C1106" s="11" t="s">
        <v>2852</v>
      </c>
      <c r="D1106" s="11">
        <v>3</v>
      </c>
      <c r="E1106" s="33" t="s">
        <v>5193</v>
      </c>
      <c r="F1106" s="30" t="s">
        <v>2854</v>
      </c>
      <c r="G1106" s="11" t="s">
        <v>58</v>
      </c>
      <c r="H1106" s="11" t="s">
        <v>2748</v>
      </c>
      <c r="I1106" s="11" t="s">
        <v>22</v>
      </c>
      <c r="J1106" s="23">
        <v>509049772</v>
      </c>
      <c r="K1106" s="23">
        <v>9998000</v>
      </c>
      <c r="L1106" s="23">
        <v>660000</v>
      </c>
      <c r="M1106" s="23">
        <f t="shared" si="17"/>
        <v>519707772</v>
      </c>
      <c r="N1106" s="30"/>
      <c r="O1106" s="11"/>
      <c r="P1106" s="11"/>
    </row>
    <row r="1107" spans="1:16" ht="18" customHeight="1" x14ac:dyDescent="0.15">
      <c r="A1107" s="11">
        <v>1102</v>
      </c>
      <c r="B1107" s="11" t="s">
        <v>2697</v>
      </c>
      <c r="C1107" s="11" t="s">
        <v>2863</v>
      </c>
      <c r="D1107" s="11">
        <v>3</v>
      </c>
      <c r="E1107" s="33" t="s">
        <v>5193</v>
      </c>
      <c r="F1107" s="30" t="s">
        <v>2867</v>
      </c>
      <c r="G1107" s="11" t="s">
        <v>73</v>
      </c>
      <c r="H1107" s="11" t="s">
        <v>5268</v>
      </c>
      <c r="I1107" s="11" t="s">
        <v>15</v>
      </c>
      <c r="J1107" s="23">
        <v>93494000</v>
      </c>
      <c r="K1107" s="23">
        <v>74513000</v>
      </c>
      <c r="L1107" s="23"/>
      <c r="M1107" s="23">
        <f t="shared" si="17"/>
        <v>168007000</v>
      </c>
      <c r="N1107" s="30"/>
      <c r="O1107" s="11"/>
      <c r="P1107" s="11"/>
    </row>
    <row r="1108" spans="1:16" ht="18" customHeight="1" x14ac:dyDescent="0.15">
      <c r="A1108" s="11">
        <v>1103</v>
      </c>
      <c r="B1108" s="11" t="s">
        <v>2697</v>
      </c>
      <c r="C1108" s="11" t="s">
        <v>2863</v>
      </c>
      <c r="D1108" s="11">
        <v>3</v>
      </c>
      <c r="E1108" s="33" t="s">
        <v>5193</v>
      </c>
      <c r="F1108" s="30" t="s">
        <v>2868</v>
      </c>
      <c r="G1108" s="11" t="s">
        <v>73</v>
      </c>
      <c r="H1108" s="11" t="s">
        <v>2748</v>
      </c>
      <c r="I1108" s="11" t="s">
        <v>16</v>
      </c>
      <c r="J1108" s="23">
        <v>433440000</v>
      </c>
      <c r="K1108" s="23">
        <v>45360000</v>
      </c>
      <c r="L1108" s="23">
        <v>25200000</v>
      </c>
      <c r="M1108" s="23">
        <f t="shared" si="17"/>
        <v>504000000</v>
      </c>
      <c r="N1108" s="30" t="s">
        <v>125</v>
      </c>
      <c r="O1108" s="11"/>
      <c r="P1108" s="11"/>
    </row>
    <row r="1109" spans="1:16" ht="18" customHeight="1" x14ac:dyDescent="0.15">
      <c r="A1109" s="11">
        <v>1104</v>
      </c>
      <c r="B1109" s="11" t="s">
        <v>2697</v>
      </c>
      <c r="C1109" s="11" t="s">
        <v>2863</v>
      </c>
      <c r="D1109" s="11">
        <v>3</v>
      </c>
      <c r="E1109" s="33" t="s">
        <v>5193</v>
      </c>
      <c r="F1109" s="30" t="s">
        <v>2869</v>
      </c>
      <c r="G1109" s="11" t="s">
        <v>73</v>
      </c>
      <c r="H1109" s="11" t="s">
        <v>2192</v>
      </c>
      <c r="I1109" s="11" t="s">
        <v>22</v>
      </c>
      <c r="J1109" s="23">
        <v>100000000</v>
      </c>
      <c r="K1109" s="23">
        <v>70000000</v>
      </c>
      <c r="L1109" s="23"/>
      <c r="M1109" s="23">
        <f t="shared" si="17"/>
        <v>170000000</v>
      </c>
      <c r="N1109" s="30" t="s">
        <v>2870</v>
      </c>
      <c r="O1109" s="11"/>
      <c r="P1109" s="11"/>
    </row>
    <row r="1110" spans="1:16" ht="18" customHeight="1" x14ac:dyDescent="0.15">
      <c r="A1110" s="11">
        <v>1105</v>
      </c>
      <c r="B1110" s="11" t="s">
        <v>2697</v>
      </c>
      <c r="C1110" s="11" t="s">
        <v>167</v>
      </c>
      <c r="D1110" s="11">
        <v>3</v>
      </c>
      <c r="E1110" s="33" t="s">
        <v>5193</v>
      </c>
      <c r="F1110" s="30" t="s">
        <v>2877</v>
      </c>
      <c r="G1110" s="11" t="s">
        <v>114</v>
      </c>
      <c r="H1110" s="11" t="s">
        <v>2192</v>
      </c>
      <c r="I1110" s="11" t="s">
        <v>22</v>
      </c>
      <c r="J1110" s="23">
        <v>40000000</v>
      </c>
      <c r="K1110" s="23">
        <v>500000</v>
      </c>
      <c r="L1110" s="23"/>
      <c r="M1110" s="23">
        <f t="shared" si="17"/>
        <v>40500000</v>
      </c>
      <c r="N1110" s="30"/>
      <c r="O1110" s="11"/>
      <c r="P1110" s="11"/>
    </row>
    <row r="1111" spans="1:16" ht="18" customHeight="1" x14ac:dyDescent="0.15">
      <c r="A1111" s="11">
        <v>1106</v>
      </c>
      <c r="B1111" s="11" t="s">
        <v>2697</v>
      </c>
      <c r="C1111" s="11" t="s">
        <v>167</v>
      </c>
      <c r="D1111" s="11">
        <v>3</v>
      </c>
      <c r="E1111" s="33" t="s">
        <v>5193</v>
      </c>
      <c r="F1111" s="30" t="s">
        <v>2878</v>
      </c>
      <c r="G1111" s="11" t="s">
        <v>114</v>
      </c>
      <c r="H1111" s="11" t="s">
        <v>2192</v>
      </c>
      <c r="I1111" s="11" t="s">
        <v>22</v>
      </c>
      <c r="J1111" s="23">
        <v>40000000</v>
      </c>
      <c r="K1111" s="23">
        <v>500000</v>
      </c>
      <c r="L1111" s="23"/>
      <c r="M1111" s="23">
        <f t="shared" si="17"/>
        <v>40500000</v>
      </c>
      <c r="N1111" s="30"/>
      <c r="O1111" s="11"/>
      <c r="P1111" s="11"/>
    </row>
    <row r="1112" spans="1:16" ht="18" customHeight="1" x14ac:dyDescent="0.15">
      <c r="A1112" s="11">
        <v>1107</v>
      </c>
      <c r="B1112" s="11" t="s">
        <v>2697</v>
      </c>
      <c r="C1112" s="11" t="s">
        <v>167</v>
      </c>
      <c r="D1112" s="11">
        <v>3</v>
      </c>
      <c r="E1112" s="33" t="s">
        <v>5193</v>
      </c>
      <c r="F1112" s="30" t="s">
        <v>2882</v>
      </c>
      <c r="G1112" s="11" t="s">
        <v>114</v>
      </c>
      <c r="H1112" s="11" t="s">
        <v>2748</v>
      </c>
      <c r="I1112" s="11" t="s">
        <v>15</v>
      </c>
      <c r="J1112" s="23">
        <v>450000000</v>
      </c>
      <c r="K1112" s="23"/>
      <c r="L1112" s="23"/>
      <c r="M1112" s="23">
        <f t="shared" si="17"/>
        <v>450000000</v>
      </c>
      <c r="N1112" s="30"/>
      <c r="O1112" s="11"/>
      <c r="P1112" s="11"/>
    </row>
    <row r="1113" spans="1:16" ht="18" customHeight="1" x14ac:dyDescent="0.15">
      <c r="A1113" s="11">
        <v>1108</v>
      </c>
      <c r="B1113" s="11" t="s">
        <v>2697</v>
      </c>
      <c r="C1113" s="11" t="s">
        <v>167</v>
      </c>
      <c r="D1113" s="11">
        <v>3</v>
      </c>
      <c r="E1113" s="33" t="s">
        <v>5193</v>
      </c>
      <c r="F1113" s="30" t="s">
        <v>2883</v>
      </c>
      <c r="G1113" s="11" t="s">
        <v>114</v>
      </c>
      <c r="H1113" s="11" t="s">
        <v>2192</v>
      </c>
      <c r="I1113" s="11" t="s">
        <v>15</v>
      </c>
      <c r="J1113" s="23">
        <v>61000000</v>
      </c>
      <c r="K1113" s="23">
        <v>9000000</v>
      </c>
      <c r="L1113" s="23"/>
      <c r="M1113" s="23">
        <f t="shared" si="17"/>
        <v>70000000</v>
      </c>
      <c r="N1113" s="30"/>
      <c r="O1113" s="11"/>
      <c r="P1113" s="11"/>
    </row>
    <row r="1114" spans="1:16" ht="18" customHeight="1" x14ac:dyDescent="0.15">
      <c r="A1114" s="11">
        <v>1109</v>
      </c>
      <c r="B1114" s="11" t="s">
        <v>2697</v>
      </c>
      <c r="C1114" s="11" t="s">
        <v>2889</v>
      </c>
      <c r="D1114" s="11">
        <v>3</v>
      </c>
      <c r="E1114" s="33" t="s">
        <v>5193</v>
      </c>
      <c r="F1114" s="30" t="s">
        <v>2890</v>
      </c>
      <c r="G1114" s="11" t="s">
        <v>114</v>
      </c>
      <c r="H1114" s="11" t="s">
        <v>1283</v>
      </c>
      <c r="I1114" s="11" t="s">
        <v>15</v>
      </c>
      <c r="J1114" s="23">
        <v>550000000</v>
      </c>
      <c r="K1114" s="23">
        <v>250000000</v>
      </c>
      <c r="L1114" s="23">
        <v>10000000</v>
      </c>
      <c r="M1114" s="23">
        <f t="shared" si="17"/>
        <v>810000000</v>
      </c>
      <c r="N1114" s="30"/>
      <c r="O1114" s="11"/>
      <c r="P1114" s="11" t="s">
        <v>48</v>
      </c>
    </row>
    <row r="1115" spans="1:16" ht="18" customHeight="1" x14ac:dyDescent="0.15">
      <c r="A1115" s="11">
        <v>1110</v>
      </c>
      <c r="B1115" s="11" t="s">
        <v>3069</v>
      </c>
      <c r="C1115" s="11" t="s">
        <v>3070</v>
      </c>
      <c r="D1115" s="11">
        <v>3</v>
      </c>
      <c r="E1115" s="33" t="s">
        <v>5193</v>
      </c>
      <c r="F1115" s="30" t="s">
        <v>3071</v>
      </c>
      <c r="G1115" s="11" t="s">
        <v>3072</v>
      </c>
      <c r="H1115" s="11" t="s">
        <v>3073</v>
      </c>
      <c r="I1115" s="11" t="s">
        <v>22</v>
      </c>
      <c r="J1115" s="23">
        <v>500000000</v>
      </c>
      <c r="K1115" s="23">
        <v>500000000</v>
      </c>
      <c r="L1115" s="23"/>
      <c r="M1115" s="23">
        <f t="shared" si="17"/>
        <v>1000000000</v>
      </c>
      <c r="N1115" s="30"/>
      <c r="O1115" s="11"/>
      <c r="P1115" s="11"/>
    </row>
    <row r="1116" spans="1:16" ht="18" customHeight="1" x14ac:dyDescent="0.15">
      <c r="A1116" s="11">
        <v>1111</v>
      </c>
      <c r="B1116" s="11" t="s">
        <v>3069</v>
      </c>
      <c r="C1116" s="11" t="s">
        <v>3070</v>
      </c>
      <c r="D1116" s="11">
        <v>3</v>
      </c>
      <c r="E1116" s="33" t="s">
        <v>5193</v>
      </c>
      <c r="F1116" s="30" t="s">
        <v>3074</v>
      </c>
      <c r="G1116" s="11" t="s">
        <v>3072</v>
      </c>
      <c r="H1116" s="11" t="s">
        <v>3073</v>
      </c>
      <c r="I1116" s="11" t="s">
        <v>22</v>
      </c>
      <c r="J1116" s="23">
        <v>150000000</v>
      </c>
      <c r="K1116" s="23">
        <v>150000000</v>
      </c>
      <c r="L1116" s="23"/>
      <c r="M1116" s="23">
        <f t="shared" si="17"/>
        <v>300000000</v>
      </c>
      <c r="N1116" s="30"/>
      <c r="O1116" s="11"/>
      <c r="P1116" s="11"/>
    </row>
    <row r="1117" spans="1:16" ht="18" customHeight="1" x14ac:dyDescent="0.15">
      <c r="A1117" s="11">
        <v>1112</v>
      </c>
      <c r="B1117" s="11" t="s">
        <v>3069</v>
      </c>
      <c r="C1117" s="11" t="s">
        <v>3070</v>
      </c>
      <c r="D1117" s="11">
        <v>3</v>
      </c>
      <c r="E1117" s="33" t="s">
        <v>5193</v>
      </c>
      <c r="F1117" s="30" t="s">
        <v>3077</v>
      </c>
      <c r="G1117" s="11" t="s">
        <v>3072</v>
      </c>
      <c r="H1117" s="11" t="s">
        <v>3073</v>
      </c>
      <c r="I1117" s="11" t="s">
        <v>8</v>
      </c>
      <c r="J1117" s="23">
        <v>21273009</v>
      </c>
      <c r="K1117" s="23"/>
      <c r="L1117" s="23"/>
      <c r="M1117" s="23">
        <f t="shared" si="17"/>
        <v>21273009</v>
      </c>
      <c r="N1117" s="30"/>
      <c r="O1117" s="11"/>
      <c r="P1117" s="11"/>
    </row>
    <row r="1118" spans="1:16" ht="18" customHeight="1" x14ac:dyDescent="0.15">
      <c r="A1118" s="11">
        <v>1113</v>
      </c>
      <c r="B1118" s="11" t="s">
        <v>3069</v>
      </c>
      <c r="C1118" s="11" t="s">
        <v>3070</v>
      </c>
      <c r="D1118" s="11">
        <v>3</v>
      </c>
      <c r="E1118" s="33" t="s">
        <v>5193</v>
      </c>
      <c r="F1118" s="30" t="s">
        <v>3092</v>
      </c>
      <c r="G1118" s="11" t="s">
        <v>3072</v>
      </c>
      <c r="H1118" s="11" t="s">
        <v>3073</v>
      </c>
      <c r="I1118" s="11" t="s">
        <v>8</v>
      </c>
      <c r="J1118" s="23">
        <v>100000000</v>
      </c>
      <c r="K1118" s="23">
        <v>200000000</v>
      </c>
      <c r="L1118" s="23">
        <v>5000000</v>
      </c>
      <c r="M1118" s="23">
        <f t="shared" si="17"/>
        <v>305000000</v>
      </c>
      <c r="N1118" s="30"/>
      <c r="O1118" s="11"/>
      <c r="P1118" s="11"/>
    </row>
    <row r="1119" spans="1:16" ht="18" customHeight="1" x14ac:dyDescent="0.15">
      <c r="A1119" s="11">
        <v>1114</v>
      </c>
      <c r="B1119" s="11" t="s">
        <v>3069</v>
      </c>
      <c r="C1119" s="11" t="s">
        <v>3070</v>
      </c>
      <c r="D1119" s="11">
        <v>3</v>
      </c>
      <c r="E1119" s="33" t="s">
        <v>5193</v>
      </c>
      <c r="F1119" s="30" t="s">
        <v>3097</v>
      </c>
      <c r="G1119" s="11" t="s">
        <v>3072</v>
      </c>
      <c r="H1119" s="11" t="s">
        <v>21</v>
      </c>
      <c r="I1119" s="11" t="s">
        <v>22</v>
      </c>
      <c r="J1119" s="23">
        <f>426426983+244111827</f>
        <v>670538810</v>
      </c>
      <c r="K1119" s="23">
        <f>286261694+419300782</f>
        <v>705562476</v>
      </c>
      <c r="L1119" s="23">
        <v>120000000</v>
      </c>
      <c r="M1119" s="23">
        <f t="shared" si="17"/>
        <v>1496101286</v>
      </c>
      <c r="N1119" s="30"/>
      <c r="O1119" s="11"/>
      <c r="P1119" s="11"/>
    </row>
    <row r="1120" spans="1:16" ht="18" customHeight="1" x14ac:dyDescent="0.15">
      <c r="A1120" s="11">
        <v>1115</v>
      </c>
      <c r="B1120" s="11" t="s">
        <v>3069</v>
      </c>
      <c r="C1120" s="11" t="s">
        <v>3070</v>
      </c>
      <c r="D1120" s="11">
        <v>3</v>
      </c>
      <c r="E1120" s="33" t="s">
        <v>5193</v>
      </c>
      <c r="F1120" s="30" t="s">
        <v>3100</v>
      </c>
      <c r="G1120" s="11" t="s">
        <v>3072</v>
      </c>
      <c r="H1120" s="11" t="s">
        <v>3101</v>
      </c>
      <c r="I1120" s="11" t="s">
        <v>22</v>
      </c>
      <c r="J1120" s="23">
        <v>2460816072</v>
      </c>
      <c r="K1120" s="23">
        <v>1373539655</v>
      </c>
      <c r="L1120" s="23"/>
      <c r="M1120" s="23">
        <f t="shared" si="17"/>
        <v>3834355727</v>
      </c>
      <c r="N1120" s="30"/>
      <c r="O1120" s="11"/>
      <c r="P1120" s="11" t="s">
        <v>48</v>
      </c>
    </row>
    <row r="1121" spans="1:16" ht="18" customHeight="1" x14ac:dyDescent="0.15">
      <c r="A1121" s="11">
        <v>1116</v>
      </c>
      <c r="B1121" s="11" t="s">
        <v>3069</v>
      </c>
      <c r="C1121" s="11" t="s">
        <v>3070</v>
      </c>
      <c r="D1121" s="11">
        <v>3</v>
      </c>
      <c r="E1121" s="33" t="s">
        <v>5193</v>
      </c>
      <c r="F1121" s="30" t="s">
        <v>3102</v>
      </c>
      <c r="G1121" s="11" t="s">
        <v>3072</v>
      </c>
      <c r="H1121" s="11" t="s">
        <v>3101</v>
      </c>
      <c r="I1121" s="11" t="s">
        <v>22</v>
      </c>
      <c r="J1121" s="23">
        <v>949208350</v>
      </c>
      <c r="K1121" s="23">
        <v>1586290000</v>
      </c>
      <c r="L1121" s="23"/>
      <c r="M1121" s="23">
        <f t="shared" si="17"/>
        <v>2535498350</v>
      </c>
      <c r="N1121" s="30"/>
      <c r="O1121" s="11"/>
      <c r="P1121" s="11"/>
    </row>
    <row r="1122" spans="1:16" ht="18" customHeight="1" x14ac:dyDescent="0.15">
      <c r="A1122" s="11">
        <v>1117</v>
      </c>
      <c r="B1122" s="11" t="s">
        <v>3069</v>
      </c>
      <c r="C1122" s="11" t="s">
        <v>3070</v>
      </c>
      <c r="D1122" s="11">
        <v>3</v>
      </c>
      <c r="E1122" s="33" t="s">
        <v>5193</v>
      </c>
      <c r="F1122" s="30" t="s">
        <v>3103</v>
      </c>
      <c r="G1122" s="11" t="s">
        <v>3072</v>
      </c>
      <c r="H1122" s="11" t="s">
        <v>3101</v>
      </c>
      <c r="I1122" s="11" t="s">
        <v>22</v>
      </c>
      <c r="J1122" s="23">
        <v>33985838</v>
      </c>
      <c r="K1122" s="23"/>
      <c r="L1122" s="23"/>
      <c r="M1122" s="23">
        <f t="shared" si="17"/>
        <v>33985838</v>
      </c>
      <c r="N1122" s="30"/>
      <c r="O1122" s="11"/>
      <c r="P1122" s="11"/>
    </row>
    <row r="1123" spans="1:16" ht="18" customHeight="1" x14ac:dyDescent="0.15">
      <c r="A1123" s="11">
        <v>1118</v>
      </c>
      <c r="B1123" s="11" t="s">
        <v>3069</v>
      </c>
      <c r="C1123" s="11" t="s">
        <v>3070</v>
      </c>
      <c r="D1123" s="11">
        <v>3</v>
      </c>
      <c r="E1123" s="33" t="s">
        <v>5193</v>
      </c>
      <c r="F1123" s="30" t="s">
        <v>3105</v>
      </c>
      <c r="G1123" s="11" t="s">
        <v>3072</v>
      </c>
      <c r="H1123" s="11" t="s">
        <v>3101</v>
      </c>
      <c r="I1123" s="11" t="s">
        <v>22</v>
      </c>
      <c r="J1123" s="23">
        <v>285230328</v>
      </c>
      <c r="K1123" s="23"/>
      <c r="L1123" s="23"/>
      <c r="M1123" s="23">
        <f t="shared" si="17"/>
        <v>285230328</v>
      </c>
      <c r="N1123" s="30"/>
      <c r="O1123" s="11"/>
      <c r="P1123" s="11"/>
    </row>
    <row r="1124" spans="1:16" ht="18" customHeight="1" x14ac:dyDescent="0.15">
      <c r="A1124" s="11">
        <v>1119</v>
      </c>
      <c r="B1124" s="11" t="s">
        <v>3069</v>
      </c>
      <c r="C1124" s="11" t="s">
        <v>3070</v>
      </c>
      <c r="D1124" s="11">
        <v>3</v>
      </c>
      <c r="E1124" s="33" t="s">
        <v>5193</v>
      </c>
      <c r="F1124" s="30" t="s">
        <v>3117</v>
      </c>
      <c r="G1124" s="11" t="s">
        <v>3072</v>
      </c>
      <c r="H1124" s="11" t="s">
        <v>3101</v>
      </c>
      <c r="I1124" s="11" t="s">
        <v>22</v>
      </c>
      <c r="J1124" s="23">
        <v>866360000</v>
      </c>
      <c r="K1124" s="23">
        <v>433180000</v>
      </c>
      <c r="L1124" s="23"/>
      <c r="M1124" s="23">
        <f t="shared" si="17"/>
        <v>1299540000</v>
      </c>
      <c r="N1124" s="30"/>
      <c r="O1124" s="11"/>
      <c r="P1124" s="11" t="s">
        <v>48</v>
      </c>
    </row>
    <row r="1125" spans="1:16" ht="18" customHeight="1" x14ac:dyDescent="0.15">
      <c r="A1125" s="11">
        <v>1120</v>
      </c>
      <c r="B1125" s="11" t="s">
        <v>3069</v>
      </c>
      <c r="C1125" s="11" t="s">
        <v>3123</v>
      </c>
      <c r="D1125" s="11">
        <v>3</v>
      </c>
      <c r="E1125" s="33" t="s">
        <v>5193</v>
      </c>
      <c r="F1125" s="30" t="s">
        <v>3128</v>
      </c>
      <c r="G1125" s="11" t="s">
        <v>11</v>
      </c>
      <c r="H1125" s="11" t="s">
        <v>3129</v>
      </c>
      <c r="I1125" s="11" t="s">
        <v>17</v>
      </c>
      <c r="J1125" s="23">
        <v>78000000</v>
      </c>
      <c r="K1125" s="35">
        <v>0</v>
      </c>
      <c r="L1125" s="35">
        <v>0</v>
      </c>
      <c r="M1125" s="23">
        <f t="shared" si="17"/>
        <v>78000000</v>
      </c>
      <c r="N1125" s="47" t="s">
        <v>3125</v>
      </c>
      <c r="O1125" s="11"/>
      <c r="P1125" s="11"/>
    </row>
    <row r="1126" spans="1:16" ht="18" customHeight="1" x14ac:dyDescent="0.15">
      <c r="A1126" s="11">
        <v>1121</v>
      </c>
      <c r="B1126" s="11" t="s">
        <v>3069</v>
      </c>
      <c r="C1126" s="52" t="s">
        <v>402</v>
      </c>
      <c r="D1126" s="52">
        <v>3</v>
      </c>
      <c r="E1126" s="33" t="s">
        <v>5193</v>
      </c>
      <c r="F1126" s="81" t="s">
        <v>3153</v>
      </c>
      <c r="G1126" s="52" t="s">
        <v>58</v>
      </c>
      <c r="H1126" s="52" t="s">
        <v>3015</v>
      </c>
      <c r="I1126" s="52" t="s">
        <v>8</v>
      </c>
      <c r="J1126" s="54">
        <v>4000000000</v>
      </c>
      <c r="K1126" s="54">
        <v>3200000000</v>
      </c>
      <c r="L1126" s="54">
        <v>0</v>
      </c>
      <c r="M1126" s="23">
        <f t="shared" si="17"/>
        <v>7200000000</v>
      </c>
      <c r="N1126" s="13"/>
      <c r="O1126" s="52"/>
      <c r="P1126" s="52"/>
    </row>
    <row r="1127" spans="1:16" ht="18" customHeight="1" x14ac:dyDescent="0.15">
      <c r="A1127" s="11">
        <v>1122</v>
      </c>
      <c r="B1127" s="11" t="s">
        <v>3069</v>
      </c>
      <c r="C1127" s="11" t="s">
        <v>402</v>
      </c>
      <c r="D1127" s="11">
        <v>3</v>
      </c>
      <c r="E1127" s="33" t="s">
        <v>5193</v>
      </c>
      <c r="F1127" s="30" t="s">
        <v>3049</v>
      </c>
      <c r="G1127" s="11" t="s">
        <v>58</v>
      </c>
      <c r="H1127" s="11" t="s">
        <v>3015</v>
      </c>
      <c r="I1127" s="11" t="s">
        <v>22</v>
      </c>
      <c r="J1127" s="51">
        <v>141000000</v>
      </c>
      <c r="K1127" s="51">
        <v>880000000</v>
      </c>
      <c r="L1127" s="51"/>
      <c r="M1127" s="23">
        <f t="shared" si="17"/>
        <v>1021000000</v>
      </c>
      <c r="N1127" s="12"/>
      <c r="O1127" s="11"/>
      <c r="P1127" s="11"/>
    </row>
    <row r="1128" spans="1:16" ht="18" customHeight="1" x14ac:dyDescent="0.15">
      <c r="A1128" s="11">
        <v>1123</v>
      </c>
      <c r="B1128" s="11" t="s">
        <v>3069</v>
      </c>
      <c r="C1128" s="11" t="s">
        <v>402</v>
      </c>
      <c r="D1128" s="11">
        <v>3</v>
      </c>
      <c r="E1128" s="33" t="s">
        <v>5193</v>
      </c>
      <c r="F1128" s="30" t="s">
        <v>3050</v>
      </c>
      <c r="G1128" s="11" t="s">
        <v>58</v>
      </c>
      <c r="H1128" s="11" t="s">
        <v>3015</v>
      </c>
      <c r="I1128" s="11" t="s">
        <v>22</v>
      </c>
      <c r="J1128" s="51">
        <v>75000000</v>
      </c>
      <c r="K1128" s="51">
        <v>350000000</v>
      </c>
      <c r="L1128" s="51"/>
      <c r="M1128" s="23">
        <f t="shared" si="17"/>
        <v>425000000</v>
      </c>
      <c r="N1128" s="12"/>
      <c r="O1128" s="11"/>
      <c r="P1128" s="11"/>
    </row>
    <row r="1129" spans="1:16" ht="18" customHeight="1" x14ac:dyDescent="0.15">
      <c r="A1129" s="11">
        <v>1124</v>
      </c>
      <c r="B1129" s="11" t="s">
        <v>3069</v>
      </c>
      <c r="C1129" s="11" t="s">
        <v>402</v>
      </c>
      <c r="D1129" s="11">
        <v>3</v>
      </c>
      <c r="E1129" s="33" t="s">
        <v>5193</v>
      </c>
      <c r="F1129" s="30" t="s">
        <v>3051</v>
      </c>
      <c r="G1129" s="11" t="s">
        <v>58</v>
      </c>
      <c r="H1129" s="11" t="s">
        <v>3015</v>
      </c>
      <c r="I1129" s="11" t="s">
        <v>22</v>
      </c>
      <c r="J1129" s="51">
        <v>30000000</v>
      </c>
      <c r="K1129" s="51">
        <v>13000000</v>
      </c>
      <c r="L1129" s="51"/>
      <c r="M1129" s="23">
        <f t="shared" si="17"/>
        <v>43000000</v>
      </c>
      <c r="N1129" s="12"/>
      <c r="O1129" s="11"/>
      <c r="P1129" s="11"/>
    </row>
    <row r="1130" spans="1:16" ht="18" customHeight="1" x14ac:dyDescent="0.15">
      <c r="A1130" s="11">
        <v>1125</v>
      </c>
      <c r="B1130" s="11" t="s">
        <v>3069</v>
      </c>
      <c r="C1130" s="11" t="s">
        <v>402</v>
      </c>
      <c r="D1130" s="11">
        <v>3</v>
      </c>
      <c r="E1130" s="33" t="s">
        <v>5193</v>
      </c>
      <c r="F1130" s="30" t="s">
        <v>3052</v>
      </c>
      <c r="G1130" s="11" t="s">
        <v>58</v>
      </c>
      <c r="H1130" s="11" t="s">
        <v>3015</v>
      </c>
      <c r="I1130" s="11" t="s">
        <v>22</v>
      </c>
      <c r="J1130" s="51">
        <v>200000000</v>
      </c>
      <c r="K1130" s="51">
        <v>0</v>
      </c>
      <c r="L1130" s="51"/>
      <c r="M1130" s="23">
        <f t="shared" si="17"/>
        <v>200000000</v>
      </c>
      <c r="N1130" s="12"/>
      <c r="O1130" s="11"/>
      <c r="P1130" s="11"/>
    </row>
    <row r="1131" spans="1:16" ht="18" customHeight="1" x14ac:dyDescent="0.15">
      <c r="A1131" s="11">
        <v>1126</v>
      </c>
      <c r="B1131" s="11" t="s">
        <v>3069</v>
      </c>
      <c r="C1131" s="11" t="s">
        <v>402</v>
      </c>
      <c r="D1131" s="11">
        <v>3</v>
      </c>
      <c r="E1131" s="33" t="s">
        <v>5193</v>
      </c>
      <c r="F1131" s="30" t="s">
        <v>3060</v>
      </c>
      <c r="G1131" s="11" t="s">
        <v>58</v>
      </c>
      <c r="H1131" s="11" t="s">
        <v>3015</v>
      </c>
      <c r="I1131" s="11" t="s">
        <v>22</v>
      </c>
      <c r="J1131" s="51">
        <v>75000000</v>
      </c>
      <c r="K1131" s="51">
        <v>350000000</v>
      </c>
      <c r="L1131" s="51"/>
      <c r="M1131" s="23">
        <f t="shared" si="17"/>
        <v>425000000</v>
      </c>
      <c r="N1131" s="12"/>
      <c r="O1131" s="11"/>
      <c r="P1131" s="11"/>
    </row>
    <row r="1132" spans="1:16" ht="18" customHeight="1" x14ac:dyDescent="0.15">
      <c r="A1132" s="11">
        <v>1127</v>
      </c>
      <c r="B1132" s="11" t="s">
        <v>3069</v>
      </c>
      <c r="C1132" s="11" t="s">
        <v>402</v>
      </c>
      <c r="D1132" s="11">
        <v>3</v>
      </c>
      <c r="E1132" s="33" t="s">
        <v>5193</v>
      </c>
      <c r="F1132" s="30" t="s">
        <v>3061</v>
      </c>
      <c r="G1132" s="11" t="s">
        <v>58</v>
      </c>
      <c r="H1132" s="11" t="s">
        <v>3015</v>
      </c>
      <c r="I1132" s="11" t="s">
        <v>22</v>
      </c>
      <c r="J1132" s="51">
        <v>30000000</v>
      </c>
      <c r="K1132" s="51"/>
      <c r="L1132" s="51"/>
      <c r="M1132" s="23">
        <f t="shared" si="17"/>
        <v>30000000</v>
      </c>
      <c r="N1132" s="12"/>
      <c r="O1132" s="11"/>
      <c r="P1132" s="11"/>
    </row>
    <row r="1133" spans="1:16" ht="18" customHeight="1" x14ac:dyDescent="0.15">
      <c r="A1133" s="11">
        <v>1128</v>
      </c>
      <c r="B1133" s="11" t="s">
        <v>3069</v>
      </c>
      <c r="C1133" s="11" t="s">
        <v>402</v>
      </c>
      <c r="D1133" s="11">
        <v>3</v>
      </c>
      <c r="E1133" s="33" t="s">
        <v>5193</v>
      </c>
      <c r="F1133" s="30" t="s">
        <v>3062</v>
      </c>
      <c r="G1133" s="11" t="s">
        <v>58</v>
      </c>
      <c r="H1133" s="11" t="s">
        <v>3015</v>
      </c>
      <c r="I1133" s="11" t="s">
        <v>22</v>
      </c>
      <c r="J1133" s="51">
        <v>75000000</v>
      </c>
      <c r="K1133" s="51">
        <v>350000000</v>
      </c>
      <c r="L1133" s="51"/>
      <c r="M1133" s="23">
        <f t="shared" si="17"/>
        <v>425000000</v>
      </c>
      <c r="N1133" s="12"/>
      <c r="O1133" s="11"/>
      <c r="P1133" s="11"/>
    </row>
    <row r="1134" spans="1:16" ht="18" customHeight="1" x14ac:dyDescent="0.15">
      <c r="A1134" s="11">
        <v>1129</v>
      </c>
      <c r="B1134" s="11" t="s">
        <v>3069</v>
      </c>
      <c r="C1134" s="11" t="s">
        <v>402</v>
      </c>
      <c r="D1134" s="11">
        <v>3</v>
      </c>
      <c r="E1134" s="33" t="s">
        <v>5193</v>
      </c>
      <c r="F1134" s="30" t="s">
        <v>3063</v>
      </c>
      <c r="G1134" s="11" t="s">
        <v>58</v>
      </c>
      <c r="H1134" s="11" t="s">
        <v>3015</v>
      </c>
      <c r="I1134" s="11" t="s">
        <v>22</v>
      </c>
      <c r="J1134" s="51">
        <v>30000000</v>
      </c>
      <c r="K1134" s="51"/>
      <c r="L1134" s="51"/>
      <c r="M1134" s="23">
        <f t="shared" si="17"/>
        <v>30000000</v>
      </c>
      <c r="N1134" s="12"/>
      <c r="O1134" s="11"/>
      <c r="P1134" s="11"/>
    </row>
    <row r="1135" spans="1:16" ht="18" customHeight="1" x14ac:dyDescent="0.15">
      <c r="A1135" s="11">
        <v>1130</v>
      </c>
      <c r="B1135" s="11" t="s">
        <v>3069</v>
      </c>
      <c r="C1135" s="11" t="s">
        <v>3157</v>
      </c>
      <c r="D1135" s="11">
        <v>3</v>
      </c>
      <c r="E1135" s="33" t="s">
        <v>5193</v>
      </c>
      <c r="F1135" s="30" t="s">
        <v>3159</v>
      </c>
      <c r="G1135" s="11" t="s">
        <v>3160</v>
      </c>
      <c r="H1135" s="11" t="s">
        <v>3073</v>
      </c>
      <c r="I1135" s="11" t="s">
        <v>8</v>
      </c>
      <c r="J1135" s="51">
        <v>150000000</v>
      </c>
      <c r="K1135" s="51">
        <v>0</v>
      </c>
      <c r="L1135" s="51">
        <v>0</v>
      </c>
      <c r="M1135" s="23">
        <f t="shared" si="17"/>
        <v>150000000</v>
      </c>
      <c r="N1135" s="12"/>
      <c r="O1135" s="11" t="s">
        <v>14</v>
      </c>
      <c r="P1135" s="11"/>
    </row>
    <row r="1136" spans="1:16" ht="18" customHeight="1" x14ac:dyDescent="0.15">
      <c r="A1136" s="11">
        <v>1131</v>
      </c>
      <c r="B1136" s="11" t="s">
        <v>3069</v>
      </c>
      <c r="C1136" s="11" t="s">
        <v>3165</v>
      </c>
      <c r="D1136" s="11">
        <v>3</v>
      </c>
      <c r="E1136" s="33" t="s">
        <v>5193</v>
      </c>
      <c r="F1136" s="30" t="s">
        <v>3167</v>
      </c>
      <c r="G1136" s="11" t="s">
        <v>3072</v>
      </c>
      <c r="H1136" s="11" t="s">
        <v>21</v>
      </c>
      <c r="I1136" s="11" t="s">
        <v>22</v>
      </c>
      <c r="J1136" s="51">
        <v>413590585</v>
      </c>
      <c r="K1136" s="51">
        <v>247465936</v>
      </c>
      <c r="L1136" s="51">
        <f>255761018-247465936</f>
        <v>8295082</v>
      </c>
      <c r="M1136" s="23">
        <f t="shared" si="17"/>
        <v>669351603</v>
      </c>
      <c r="N1136" s="13"/>
      <c r="O1136" s="11"/>
      <c r="P1136" s="11"/>
    </row>
    <row r="1137" spans="1:16" ht="18" customHeight="1" x14ac:dyDescent="0.15">
      <c r="A1137" s="11">
        <v>1132</v>
      </c>
      <c r="B1137" s="11" t="s">
        <v>3069</v>
      </c>
      <c r="C1137" s="11" t="s">
        <v>3182</v>
      </c>
      <c r="D1137" s="11">
        <v>3</v>
      </c>
      <c r="E1137" s="33" t="s">
        <v>5193</v>
      </c>
      <c r="F1137" s="30" t="s">
        <v>3192</v>
      </c>
      <c r="G1137" s="11" t="s">
        <v>1580</v>
      </c>
      <c r="H1137" s="11" t="s">
        <v>3073</v>
      </c>
      <c r="I1137" s="11" t="s">
        <v>16</v>
      </c>
      <c r="J1137" s="51">
        <v>10000000</v>
      </c>
      <c r="K1137" s="51">
        <v>126000000</v>
      </c>
      <c r="L1137" s="51">
        <v>5000000</v>
      </c>
      <c r="M1137" s="23">
        <f t="shared" si="17"/>
        <v>141000000</v>
      </c>
      <c r="N1137" s="47" t="s">
        <v>35</v>
      </c>
      <c r="O1137" s="11"/>
      <c r="P1137" s="11"/>
    </row>
    <row r="1138" spans="1:16" ht="18" customHeight="1" x14ac:dyDescent="0.15">
      <c r="A1138" s="11">
        <v>1133</v>
      </c>
      <c r="B1138" s="11" t="s">
        <v>3069</v>
      </c>
      <c r="C1138" s="11" t="s">
        <v>3182</v>
      </c>
      <c r="D1138" s="11">
        <v>3</v>
      </c>
      <c r="E1138" s="33" t="s">
        <v>5193</v>
      </c>
      <c r="F1138" s="30" t="s">
        <v>3193</v>
      </c>
      <c r="G1138" s="11" t="s">
        <v>1580</v>
      </c>
      <c r="H1138" s="11" t="s">
        <v>3073</v>
      </c>
      <c r="I1138" s="11" t="s">
        <v>16</v>
      </c>
      <c r="J1138" s="51">
        <v>20000000</v>
      </c>
      <c r="K1138" s="51">
        <v>0</v>
      </c>
      <c r="L1138" s="51">
        <v>1000000</v>
      </c>
      <c r="M1138" s="23">
        <f t="shared" si="17"/>
        <v>21000000</v>
      </c>
      <c r="N1138" s="47" t="s">
        <v>35</v>
      </c>
      <c r="O1138" s="11"/>
      <c r="P1138" s="11"/>
    </row>
    <row r="1139" spans="1:16" ht="18" customHeight="1" x14ac:dyDescent="0.15">
      <c r="A1139" s="11">
        <v>1134</v>
      </c>
      <c r="B1139" s="11" t="s">
        <v>3069</v>
      </c>
      <c r="C1139" s="11" t="s">
        <v>3182</v>
      </c>
      <c r="D1139" s="11">
        <v>3</v>
      </c>
      <c r="E1139" s="33" t="s">
        <v>5193</v>
      </c>
      <c r="F1139" s="30" t="s">
        <v>3194</v>
      </c>
      <c r="G1139" s="11" t="s">
        <v>11</v>
      </c>
      <c r="H1139" s="11" t="s">
        <v>3073</v>
      </c>
      <c r="I1139" s="11" t="s">
        <v>16</v>
      </c>
      <c r="J1139" s="51">
        <v>80000000</v>
      </c>
      <c r="K1139" s="51">
        <v>5000000</v>
      </c>
      <c r="L1139" s="51"/>
      <c r="M1139" s="23">
        <f t="shared" si="17"/>
        <v>85000000</v>
      </c>
      <c r="N1139" s="11" t="s">
        <v>74</v>
      </c>
      <c r="O1139" s="11"/>
      <c r="P1139" s="11"/>
    </row>
    <row r="1140" spans="1:16" ht="18" customHeight="1" x14ac:dyDescent="0.15">
      <c r="A1140" s="11">
        <v>1135</v>
      </c>
      <c r="B1140" s="11" t="s">
        <v>3069</v>
      </c>
      <c r="C1140" s="11" t="s">
        <v>3182</v>
      </c>
      <c r="D1140" s="11">
        <v>3</v>
      </c>
      <c r="E1140" s="33" t="s">
        <v>5193</v>
      </c>
      <c r="F1140" s="30" t="s">
        <v>3195</v>
      </c>
      <c r="G1140" s="11" t="s">
        <v>11</v>
      </c>
      <c r="H1140" s="11" t="s">
        <v>3073</v>
      </c>
      <c r="I1140" s="11" t="s">
        <v>22</v>
      </c>
      <c r="J1140" s="51">
        <v>20000000</v>
      </c>
      <c r="K1140" s="51">
        <v>58400000</v>
      </c>
      <c r="L1140" s="51"/>
      <c r="M1140" s="23">
        <f t="shared" si="17"/>
        <v>78400000</v>
      </c>
      <c r="N1140" s="47"/>
      <c r="O1140" s="11"/>
      <c r="P1140" s="11"/>
    </row>
    <row r="1141" spans="1:16" ht="18" customHeight="1" x14ac:dyDescent="0.15">
      <c r="A1141" s="11">
        <v>1136</v>
      </c>
      <c r="B1141" s="11" t="s">
        <v>3069</v>
      </c>
      <c r="C1141" s="11" t="s">
        <v>3139</v>
      </c>
      <c r="D1141" s="11">
        <v>3</v>
      </c>
      <c r="E1141" s="33" t="s">
        <v>5193</v>
      </c>
      <c r="F1141" s="30" t="s">
        <v>3205</v>
      </c>
      <c r="G1141" s="11" t="s">
        <v>1580</v>
      </c>
      <c r="H1141" s="11" t="s">
        <v>3073</v>
      </c>
      <c r="I1141" s="11" t="s">
        <v>22</v>
      </c>
      <c r="J1141" s="51">
        <v>540000000</v>
      </c>
      <c r="K1141" s="51">
        <v>0</v>
      </c>
      <c r="L1141" s="51">
        <v>0</v>
      </c>
      <c r="M1141" s="23">
        <f t="shared" si="17"/>
        <v>540000000</v>
      </c>
      <c r="N1141" s="30"/>
      <c r="O1141" s="11"/>
      <c r="P1141" s="11"/>
    </row>
    <row r="1142" spans="1:16" ht="18" customHeight="1" x14ac:dyDescent="0.15">
      <c r="A1142" s="11">
        <v>1137</v>
      </c>
      <c r="B1142" s="11" t="s">
        <v>3069</v>
      </c>
      <c r="C1142" s="11" t="s">
        <v>3210</v>
      </c>
      <c r="D1142" s="11">
        <v>3</v>
      </c>
      <c r="E1142" s="33" t="s">
        <v>5193</v>
      </c>
      <c r="F1142" s="30" t="s">
        <v>3211</v>
      </c>
      <c r="G1142" s="11" t="s">
        <v>3072</v>
      </c>
      <c r="H1142" s="11" t="s">
        <v>21</v>
      </c>
      <c r="I1142" s="11" t="s">
        <v>16</v>
      </c>
      <c r="J1142" s="51">
        <v>150000000</v>
      </c>
      <c r="K1142" s="51">
        <v>81000000</v>
      </c>
      <c r="L1142" s="51"/>
      <c r="M1142" s="23">
        <f t="shared" si="17"/>
        <v>231000000</v>
      </c>
      <c r="N1142" s="13" t="s">
        <v>35</v>
      </c>
      <c r="O1142" s="11"/>
      <c r="P1142" s="11"/>
    </row>
    <row r="1143" spans="1:16" ht="18" customHeight="1" x14ac:dyDescent="0.15">
      <c r="A1143" s="11">
        <v>1138</v>
      </c>
      <c r="B1143" s="11" t="s">
        <v>3069</v>
      </c>
      <c r="C1143" s="11" t="s">
        <v>3210</v>
      </c>
      <c r="D1143" s="11">
        <v>3</v>
      </c>
      <c r="E1143" s="33" t="s">
        <v>5193</v>
      </c>
      <c r="F1143" s="30" t="s">
        <v>3212</v>
      </c>
      <c r="G1143" s="11" t="s">
        <v>3072</v>
      </c>
      <c r="H1143" s="11" t="s">
        <v>21</v>
      </c>
      <c r="I1143" s="11" t="s">
        <v>15</v>
      </c>
      <c r="J1143" s="51">
        <v>7000000</v>
      </c>
      <c r="K1143" s="51"/>
      <c r="L1143" s="51"/>
      <c r="M1143" s="23">
        <f t="shared" si="17"/>
        <v>7000000</v>
      </c>
      <c r="N1143" s="13"/>
      <c r="O1143" s="11"/>
      <c r="P1143" s="11"/>
    </row>
    <row r="1144" spans="1:16" ht="18" customHeight="1" x14ac:dyDescent="0.15">
      <c r="A1144" s="11">
        <v>1139</v>
      </c>
      <c r="B1144" s="11" t="s">
        <v>3069</v>
      </c>
      <c r="C1144" s="11" t="s">
        <v>3210</v>
      </c>
      <c r="D1144" s="11">
        <v>3</v>
      </c>
      <c r="E1144" s="33" t="s">
        <v>5193</v>
      </c>
      <c r="F1144" s="30" t="s">
        <v>3213</v>
      </c>
      <c r="G1144" s="11" t="s">
        <v>3072</v>
      </c>
      <c r="H1144" s="11" t="s">
        <v>3073</v>
      </c>
      <c r="I1144" s="11" t="s">
        <v>15</v>
      </c>
      <c r="J1144" s="51">
        <v>958000000</v>
      </c>
      <c r="K1144" s="51">
        <v>388000000</v>
      </c>
      <c r="L1144" s="51">
        <v>0</v>
      </c>
      <c r="M1144" s="23">
        <f t="shared" si="17"/>
        <v>1346000000</v>
      </c>
      <c r="N1144" s="13"/>
      <c r="O1144" s="11"/>
      <c r="P1144" s="11"/>
    </row>
    <row r="1145" spans="1:16" ht="18" customHeight="1" x14ac:dyDescent="0.15">
      <c r="A1145" s="11">
        <v>1140</v>
      </c>
      <c r="B1145" s="11" t="s">
        <v>3069</v>
      </c>
      <c r="C1145" s="11" t="s">
        <v>3210</v>
      </c>
      <c r="D1145" s="11">
        <v>3</v>
      </c>
      <c r="E1145" s="33" t="s">
        <v>5193</v>
      </c>
      <c r="F1145" s="30" t="s">
        <v>3214</v>
      </c>
      <c r="G1145" s="11" t="s">
        <v>3072</v>
      </c>
      <c r="H1145" s="11" t="s">
        <v>3073</v>
      </c>
      <c r="I1145" s="11" t="s">
        <v>15</v>
      </c>
      <c r="J1145" s="51">
        <v>570602944</v>
      </c>
      <c r="K1145" s="51">
        <v>216287088</v>
      </c>
      <c r="L1145" s="51">
        <v>6644333</v>
      </c>
      <c r="M1145" s="23">
        <f t="shared" si="17"/>
        <v>793534365</v>
      </c>
      <c r="N1145" s="13"/>
      <c r="O1145" s="11"/>
      <c r="P1145" s="11"/>
    </row>
    <row r="1146" spans="1:16" ht="18" customHeight="1" x14ac:dyDescent="0.15">
      <c r="A1146" s="11">
        <v>1141</v>
      </c>
      <c r="B1146" s="11" t="s">
        <v>3331</v>
      </c>
      <c r="C1146" s="11" t="s">
        <v>3334</v>
      </c>
      <c r="D1146" s="11">
        <v>3</v>
      </c>
      <c r="E1146" s="33" t="s">
        <v>5193</v>
      </c>
      <c r="F1146" s="30" t="s">
        <v>3336</v>
      </c>
      <c r="G1146" s="11" t="s">
        <v>58</v>
      </c>
      <c r="H1146" s="11" t="s">
        <v>2169</v>
      </c>
      <c r="I1146" s="11" t="s">
        <v>15</v>
      </c>
      <c r="J1146" s="23">
        <v>140000000</v>
      </c>
      <c r="K1146" s="23">
        <v>0</v>
      </c>
      <c r="L1146" s="23">
        <v>0</v>
      </c>
      <c r="M1146" s="23">
        <f t="shared" si="17"/>
        <v>140000000</v>
      </c>
      <c r="N1146" s="30"/>
      <c r="O1146" s="11"/>
      <c r="P1146" s="11"/>
    </row>
    <row r="1147" spans="1:16" ht="18" customHeight="1" x14ac:dyDescent="0.15">
      <c r="A1147" s="11">
        <v>1142</v>
      </c>
      <c r="B1147" s="11" t="s">
        <v>3331</v>
      </c>
      <c r="C1147" s="11" t="s">
        <v>3334</v>
      </c>
      <c r="D1147" s="11">
        <v>3</v>
      </c>
      <c r="E1147" s="33" t="s">
        <v>5193</v>
      </c>
      <c r="F1147" s="30" t="s">
        <v>3337</v>
      </c>
      <c r="G1147" s="11" t="s">
        <v>58</v>
      </c>
      <c r="H1147" s="11" t="s">
        <v>2163</v>
      </c>
      <c r="I1147" s="11" t="s">
        <v>15</v>
      </c>
      <c r="J1147" s="23">
        <v>630000000</v>
      </c>
      <c r="K1147" s="23">
        <v>0</v>
      </c>
      <c r="L1147" s="23">
        <v>0</v>
      </c>
      <c r="M1147" s="23">
        <f t="shared" si="17"/>
        <v>630000000</v>
      </c>
      <c r="N1147" s="30"/>
      <c r="O1147" s="11"/>
      <c r="P1147" s="11"/>
    </row>
    <row r="1148" spans="1:16" ht="18" customHeight="1" x14ac:dyDescent="0.15">
      <c r="A1148" s="11">
        <v>1143</v>
      </c>
      <c r="B1148" s="11" t="s">
        <v>3331</v>
      </c>
      <c r="C1148" s="11" t="s">
        <v>3344</v>
      </c>
      <c r="D1148" s="11">
        <v>3</v>
      </c>
      <c r="E1148" s="33" t="s">
        <v>5193</v>
      </c>
      <c r="F1148" s="30" t="s">
        <v>3345</v>
      </c>
      <c r="G1148" s="11" t="s">
        <v>114</v>
      </c>
      <c r="H1148" s="11" t="s">
        <v>2163</v>
      </c>
      <c r="I1148" s="11" t="s">
        <v>22</v>
      </c>
      <c r="J1148" s="23">
        <v>34806699</v>
      </c>
      <c r="K1148" s="23">
        <v>10923506</v>
      </c>
      <c r="L1148" s="23"/>
      <c r="M1148" s="23">
        <f t="shared" si="17"/>
        <v>45730205</v>
      </c>
      <c r="N1148" s="30"/>
      <c r="O1148" s="11"/>
      <c r="P1148" s="11"/>
    </row>
    <row r="1149" spans="1:16" ht="18" customHeight="1" x14ac:dyDescent="0.15">
      <c r="A1149" s="11">
        <v>1144</v>
      </c>
      <c r="B1149" s="11" t="s">
        <v>3331</v>
      </c>
      <c r="C1149" s="11" t="s">
        <v>3346</v>
      </c>
      <c r="D1149" s="11">
        <v>3</v>
      </c>
      <c r="E1149" s="33" t="s">
        <v>5193</v>
      </c>
      <c r="F1149" s="30" t="s">
        <v>3351</v>
      </c>
      <c r="G1149" s="11" t="s">
        <v>58</v>
      </c>
      <c r="H1149" s="11" t="s">
        <v>2163</v>
      </c>
      <c r="I1149" s="11" t="s">
        <v>22</v>
      </c>
      <c r="J1149" s="23">
        <v>200000000</v>
      </c>
      <c r="K1149" s="23">
        <v>0</v>
      </c>
      <c r="L1149" s="23">
        <v>0</v>
      </c>
      <c r="M1149" s="23">
        <f t="shared" si="17"/>
        <v>200000000</v>
      </c>
      <c r="N1149" s="30"/>
      <c r="O1149" s="11"/>
      <c r="P1149" s="11"/>
    </row>
    <row r="1150" spans="1:16" ht="18" customHeight="1" x14ac:dyDescent="0.15">
      <c r="A1150" s="11">
        <v>1145</v>
      </c>
      <c r="B1150" s="11" t="s">
        <v>3331</v>
      </c>
      <c r="C1150" s="11" t="s">
        <v>3346</v>
      </c>
      <c r="D1150" s="11">
        <v>3</v>
      </c>
      <c r="E1150" s="33" t="s">
        <v>5193</v>
      </c>
      <c r="F1150" s="30" t="s">
        <v>3352</v>
      </c>
      <c r="G1150" s="11" t="s">
        <v>58</v>
      </c>
      <c r="H1150" s="11" t="s">
        <v>2163</v>
      </c>
      <c r="I1150" s="11" t="s">
        <v>22</v>
      </c>
      <c r="J1150" s="23">
        <v>150000000</v>
      </c>
      <c r="K1150" s="23">
        <v>0</v>
      </c>
      <c r="L1150" s="23">
        <v>0</v>
      </c>
      <c r="M1150" s="23">
        <f t="shared" si="17"/>
        <v>150000000</v>
      </c>
      <c r="N1150" s="30"/>
      <c r="O1150" s="11"/>
      <c r="P1150" s="11"/>
    </row>
    <row r="1151" spans="1:16" ht="18" customHeight="1" x14ac:dyDescent="0.15">
      <c r="A1151" s="11">
        <v>1146</v>
      </c>
      <c r="B1151" s="11" t="s">
        <v>3331</v>
      </c>
      <c r="C1151" s="11" t="s">
        <v>3374</v>
      </c>
      <c r="D1151" s="11">
        <v>3</v>
      </c>
      <c r="E1151" s="33" t="s">
        <v>5193</v>
      </c>
      <c r="F1151" s="30" t="s">
        <v>3378</v>
      </c>
      <c r="G1151" s="11" t="s">
        <v>114</v>
      </c>
      <c r="H1151" s="11" t="s">
        <v>1039</v>
      </c>
      <c r="I1151" s="11" t="s">
        <v>22</v>
      </c>
      <c r="J1151" s="23">
        <v>333759197</v>
      </c>
      <c r="K1151" s="23">
        <v>303390563</v>
      </c>
      <c r="L1151" s="23">
        <v>0</v>
      </c>
      <c r="M1151" s="23">
        <f t="shared" si="17"/>
        <v>637149760</v>
      </c>
      <c r="N1151" s="30"/>
      <c r="O1151" s="11"/>
      <c r="P1151" s="11"/>
    </row>
    <row r="1152" spans="1:16" ht="18" customHeight="1" x14ac:dyDescent="0.15">
      <c r="A1152" s="11">
        <v>1147</v>
      </c>
      <c r="B1152" s="11" t="s">
        <v>3331</v>
      </c>
      <c r="C1152" s="11" t="s">
        <v>3385</v>
      </c>
      <c r="D1152" s="11">
        <v>3</v>
      </c>
      <c r="E1152" s="33" t="s">
        <v>5193</v>
      </c>
      <c r="F1152" s="30" t="s">
        <v>3387</v>
      </c>
      <c r="G1152" s="11" t="s">
        <v>73</v>
      </c>
      <c r="H1152" s="11" t="s">
        <v>2169</v>
      </c>
      <c r="I1152" s="11" t="s">
        <v>16</v>
      </c>
      <c r="J1152" s="23">
        <v>235000000</v>
      </c>
      <c r="K1152" s="23">
        <v>15000000</v>
      </c>
      <c r="L1152" s="23"/>
      <c r="M1152" s="23">
        <f t="shared" si="17"/>
        <v>250000000</v>
      </c>
      <c r="N1152" s="30" t="s">
        <v>74</v>
      </c>
      <c r="O1152" s="11"/>
      <c r="P1152" s="11"/>
    </row>
    <row r="1153" spans="1:16" ht="18" customHeight="1" x14ac:dyDescent="0.15">
      <c r="A1153" s="11">
        <v>1148</v>
      </c>
      <c r="B1153" s="11" t="s">
        <v>3331</v>
      </c>
      <c r="C1153" s="11" t="s">
        <v>3385</v>
      </c>
      <c r="D1153" s="11">
        <v>3</v>
      </c>
      <c r="E1153" s="33" t="s">
        <v>5193</v>
      </c>
      <c r="F1153" s="30" t="s">
        <v>3387</v>
      </c>
      <c r="G1153" s="11" t="s">
        <v>73</v>
      </c>
      <c r="H1153" s="11" t="s">
        <v>2169</v>
      </c>
      <c r="I1153" s="11" t="s">
        <v>16</v>
      </c>
      <c r="J1153" s="23">
        <v>235000000</v>
      </c>
      <c r="K1153" s="23">
        <v>15000000</v>
      </c>
      <c r="L1153" s="23"/>
      <c r="M1153" s="23">
        <f t="shared" si="17"/>
        <v>250000000</v>
      </c>
      <c r="N1153" s="30" t="s">
        <v>74</v>
      </c>
      <c r="O1153" s="11"/>
      <c r="P1153" s="11"/>
    </row>
    <row r="1154" spans="1:16" ht="18" customHeight="1" x14ac:dyDescent="0.15">
      <c r="A1154" s="11">
        <v>1149</v>
      </c>
      <c r="B1154" s="11" t="s">
        <v>3331</v>
      </c>
      <c r="C1154" s="11" t="s">
        <v>3385</v>
      </c>
      <c r="D1154" s="11">
        <v>3</v>
      </c>
      <c r="E1154" s="33" t="s">
        <v>5193</v>
      </c>
      <c r="F1154" s="30" t="s">
        <v>3388</v>
      </c>
      <c r="G1154" s="11" t="s">
        <v>58</v>
      </c>
      <c r="H1154" s="11" t="s">
        <v>2169</v>
      </c>
      <c r="I1154" s="11" t="s">
        <v>22</v>
      </c>
      <c r="J1154" s="23">
        <v>200000000</v>
      </c>
      <c r="K1154" s="23"/>
      <c r="L1154" s="23"/>
      <c r="M1154" s="23">
        <f t="shared" si="17"/>
        <v>200000000</v>
      </c>
      <c r="N1154" s="30"/>
      <c r="O1154" s="11"/>
      <c r="P1154" s="11"/>
    </row>
    <row r="1155" spans="1:16" ht="18" customHeight="1" x14ac:dyDescent="0.15">
      <c r="A1155" s="11">
        <v>1150</v>
      </c>
      <c r="B1155" s="11" t="s">
        <v>3331</v>
      </c>
      <c r="C1155" s="11" t="s">
        <v>5202</v>
      </c>
      <c r="D1155" s="11">
        <v>3</v>
      </c>
      <c r="E1155" s="33" t="s">
        <v>5193</v>
      </c>
      <c r="F1155" s="30" t="s">
        <v>3443</v>
      </c>
      <c r="G1155" s="11" t="s">
        <v>73</v>
      </c>
      <c r="H1155" s="11" t="s">
        <v>2169</v>
      </c>
      <c r="I1155" s="11" t="s">
        <v>16</v>
      </c>
      <c r="J1155" s="23">
        <v>68000000</v>
      </c>
      <c r="K1155" s="23">
        <v>17000000</v>
      </c>
      <c r="L1155" s="23"/>
      <c r="M1155" s="23">
        <f t="shared" si="17"/>
        <v>85000000</v>
      </c>
      <c r="N1155" s="30" t="s">
        <v>74</v>
      </c>
      <c r="O1155" s="11"/>
      <c r="P1155" s="11"/>
    </row>
    <row r="1156" spans="1:16" ht="18" customHeight="1" x14ac:dyDescent="0.15">
      <c r="A1156" s="11">
        <v>1151</v>
      </c>
      <c r="B1156" s="11" t="s">
        <v>3331</v>
      </c>
      <c r="C1156" s="11" t="s">
        <v>5202</v>
      </c>
      <c r="D1156" s="11">
        <v>3</v>
      </c>
      <c r="E1156" s="33" t="s">
        <v>5193</v>
      </c>
      <c r="F1156" s="30" t="s">
        <v>3444</v>
      </c>
      <c r="G1156" s="11" t="s">
        <v>73</v>
      </c>
      <c r="H1156" s="11" t="s">
        <v>1039</v>
      </c>
      <c r="I1156" s="11" t="s">
        <v>16</v>
      </c>
      <c r="J1156" s="23">
        <v>48000000</v>
      </c>
      <c r="K1156" s="23">
        <v>12000000</v>
      </c>
      <c r="L1156" s="23"/>
      <c r="M1156" s="23">
        <f t="shared" si="17"/>
        <v>60000000</v>
      </c>
      <c r="N1156" s="30" t="s">
        <v>74</v>
      </c>
      <c r="O1156" s="11"/>
      <c r="P1156" s="11"/>
    </row>
    <row r="1157" spans="1:16" ht="18" customHeight="1" x14ac:dyDescent="0.15">
      <c r="A1157" s="11">
        <v>1152</v>
      </c>
      <c r="B1157" s="11" t="s">
        <v>3331</v>
      </c>
      <c r="C1157" s="11" t="s">
        <v>5202</v>
      </c>
      <c r="D1157" s="11">
        <v>3</v>
      </c>
      <c r="E1157" s="33" t="s">
        <v>5193</v>
      </c>
      <c r="F1157" s="30" t="s">
        <v>3445</v>
      </c>
      <c r="G1157" s="11" t="s">
        <v>73</v>
      </c>
      <c r="H1157" s="11" t="s">
        <v>2163</v>
      </c>
      <c r="I1157" s="11" t="s">
        <v>16</v>
      </c>
      <c r="J1157" s="23">
        <v>160000000</v>
      </c>
      <c r="K1157" s="23">
        <v>40000000</v>
      </c>
      <c r="L1157" s="23"/>
      <c r="M1157" s="23">
        <f t="shared" si="17"/>
        <v>200000000</v>
      </c>
      <c r="N1157" s="30" t="s">
        <v>74</v>
      </c>
      <c r="O1157" s="11"/>
      <c r="P1157" s="11"/>
    </row>
    <row r="1158" spans="1:16" ht="18" customHeight="1" x14ac:dyDescent="0.15">
      <c r="A1158" s="11">
        <v>1153</v>
      </c>
      <c r="B1158" s="11" t="s">
        <v>3331</v>
      </c>
      <c r="C1158" s="11" t="s">
        <v>5202</v>
      </c>
      <c r="D1158" s="11">
        <v>3</v>
      </c>
      <c r="E1158" s="33" t="s">
        <v>5193</v>
      </c>
      <c r="F1158" s="30" t="s">
        <v>3446</v>
      </c>
      <c r="G1158" s="11" t="s">
        <v>73</v>
      </c>
      <c r="H1158" s="11" t="s">
        <v>1039</v>
      </c>
      <c r="I1158" s="11" t="s">
        <v>16</v>
      </c>
      <c r="J1158" s="23">
        <v>80000000</v>
      </c>
      <c r="K1158" s="23">
        <v>20000000</v>
      </c>
      <c r="L1158" s="23"/>
      <c r="M1158" s="23">
        <f t="shared" ref="M1158:M1221" si="18">J1158+K1158+L1158</f>
        <v>100000000</v>
      </c>
      <c r="N1158" s="30" t="s">
        <v>74</v>
      </c>
      <c r="O1158" s="11"/>
      <c r="P1158" s="11"/>
    </row>
    <row r="1159" spans="1:16" ht="18" customHeight="1" x14ac:dyDescent="0.15">
      <c r="A1159" s="11">
        <v>1154</v>
      </c>
      <c r="B1159" s="11" t="s">
        <v>3500</v>
      </c>
      <c r="C1159" s="11" t="s">
        <v>3501</v>
      </c>
      <c r="D1159" s="11">
        <v>3</v>
      </c>
      <c r="E1159" s="33" t="s">
        <v>5193</v>
      </c>
      <c r="F1159" s="30" t="s">
        <v>3503</v>
      </c>
      <c r="G1159" s="11" t="s">
        <v>532</v>
      </c>
      <c r="H1159" s="11" t="s">
        <v>2163</v>
      </c>
      <c r="I1159" s="11" t="s">
        <v>15</v>
      </c>
      <c r="J1159" s="23">
        <v>17777000000</v>
      </c>
      <c r="K1159" s="23">
        <v>8127000000</v>
      </c>
      <c r="L1159" s="23">
        <v>1617000000</v>
      </c>
      <c r="M1159" s="23">
        <f t="shared" si="18"/>
        <v>27521000000</v>
      </c>
      <c r="N1159" s="30"/>
      <c r="O1159" s="11" t="s">
        <v>88</v>
      </c>
      <c r="P1159" s="11" t="s">
        <v>48</v>
      </c>
    </row>
    <row r="1160" spans="1:16" ht="18" customHeight="1" x14ac:dyDescent="0.15">
      <c r="A1160" s="11">
        <v>1155</v>
      </c>
      <c r="B1160" s="11" t="s">
        <v>3500</v>
      </c>
      <c r="C1160" s="11" t="s">
        <v>3514</v>
      </c>
      <c r="D1160" s="11">
        <v>3</v>
      </c>
      <c r="E1160" s="33" t="s">
        <v>5193</v>
      </c>
      <c r="F1160" s="30" t="s">
        <v>3515</v>
      </c>
      <c r="G1160" s="11" t="s">
        <v>52</v>
      </c>
      <c r="H1160" s="11" t="s">
        <v>2163</v>
      </c>
      <c r="I1160" s="11" t="s">
        <v>15</v>
      </c>
      <c r="J1160" s="23">
        <v>1616079000</v>
      </c>
      <c r="K1160" s="23">
        <v>659941000</v>
      </c>
      <c r="L1160" s="23">
        <v>50678000</v>
      </c>
      <c r="M1160" s="23">
        <f t="shared" si="18"/>
        <v>2326698000</v>
      </c>
      <c r="N1160" s="30"/>
      <c r="O1160" s="11"/>
      <c r="P1160" s="11" t="s">
        <v>48</v>
      </c>
    </row>
    <row r="1161" spans="1:16" ht="18" customHeight="1" x14ac:dyDescent="0.15">
      <c r="A1161" s="11">
        <v>1156</v>
      </c>
      <c r="B1161" s="11" t="s">
        <v>3500</v>
      </c>
      <c r="C1161" s="11" t="s">
        <v>3514</v>
      </c>
      <c r="D1161" s="11">
        <v>3</v>
      </c>
      <c r="E1161" s="33" t="s">
        <v>5193</v>
      </c>
      <c r="F1161" s="30" t="s">
        <v>3516</v>
      </c>
      <c r="G1161" s="11" t="s">
        <v>66</v>
      </c>
      <c r="H1161" s="11" t="s">
        <v>2163</v>
      </c>
      <c r="I1161" s="11" t="s">
        <v>22</v>
      </c>
      <c r="J1161" s="23">
        <v>588046000</v>
      </c>
      <c r="K1161" s="23">
        <v>0</v>
      </c>
      <c r="L1161" s="23">
        <v>0</v>
      </c>
      <c r="M1161" s="23">
        <f t="shared" si="18"/>
        <v>588046000</v>
      </c>
      <c r="N1161" s="30"/>
      <c r="O1161" s="11"/>
      <c r="P1161" s="11" t="s">
        <v>48</v>
      </c>
    </row>
    <row r="1162" spans="1:16" ht="18" customHeight="1" x14ac:dyDescent="0.15">
      <c r="A1162" s="11">
        <v>1157</v>
      </c>
      <c r="B1162" s="11" t="s">
        <v>3500</v>
      </c>
      <c r="C1162" s="11" t="s">
        <v>3531</v>
      </c>
      <c r="D1162" s="11">
        <v>3</v>
      </c>
      <c r="E1162" s="33" t="s">
        <v>5193</v>
      </c>
      <c r="F1162" s="30" t="s">
        <v>3532</v>
      </c>
      <c r="G1162" s="11" t="s">
        <v>73</v>
      </c>
      <c r="H1162" s="11" t="s">
        <v>2163</v>
      </c>
      <c r="I1162" s="11" t="s">
        <v>22</v>
      </c>
      <c r="J1162" s="23">
        <v>998118000</v>
      </c>
      <c r="K1162" s="23">
        <v>145528000</v>
      </c>
      <c r="L1162" s="23">
        <v>0</v>
      </c>
      <c r="M1162" s="23">
        <f t="shared" si="18"/>
        <v>1143646000</v>
      </c>
      <c r="N1162" s="30"/>
      <c r="O1162" s="11"/>
      <c r="P1162" s="11" t="s">
        <v>48</v>
      </c>
    </row>
    <row r="1163" spans="1:16" ht="18" customHeight="1" x14ac:dyDescent="0.15">
      <c r="A1163" s="11">
        <v>1158</v>
      </c>
      <c r="B1163" s="11" t="s">
        <v>3563</v>
      </c>
      <c r="C1163" s="11" t="s">
        <v>1861</v>
      </c>
      <c r="D1163" s="11">
        <v>3</v>
      </c>
      <c r="E1163" s="33" t="s">
        <v>5193</v>
      </c>
      <c r="F1163" s="30" t="s">
        <v>3573</v>
      </c>
      <c r="G1163" s="11" t="s">
        <v>46</v>
      </c>
      <c r="H1163" s="11" t="s">
        <v>1506</v>
      </c>
      <c r="I1163" s="11" t="s">
        <v>15</v>
      </c>
      <c r="J1163" s="23">
        <v>90793000</v>
      </c>
      <c r="K1163" s="23"/>
      <c r="L1163" s="23"/>
      <c r="M1163" s="23">
        <f t="shared" si="18"/>
        <v>90793000</v>
      </c>
      <c r="N1163" s="30"/>
      <c r="O1163" s="11" t="s">
        <v>88</v>
      </c>
      <c r="P1163" s="11"/>
    </row>
    <row r="1164" spans="1:16" ht="18" customHeight="1" x14ac:dyDescent="0.15">
      <c r="A1164" s="11">
        <v>1159</v>
      </c>
      <c r="B1164" s="11" t="s">
        <v>3563</v>
      </c>
      <c r="C1164" s="11" t="s">
        <v>1866</v>
      </c>
      <c r="D1164" s="11">
        <v>3</v>
      </c>
      <c r="E1164" s="33" t="s">
        <v>5193</v>
      </c>
      <c r="F1164" s="30" t="s">
        <v>3585</v>
      </c>
      <c r="G1164" s="11" t="s">
        <v>114</v>
      </c>
      <c r="H1164" s="11" t="s">
        <v>1506</v>
      </c>
      <c r="I1164" s="11" t="s">
        <v>15</v>
      </c>
      <c r="J1164" s="23">
        <v>1200000000</v>
      </c>
      <c r="K1164" s="23">
        <v>550000000</v>
      </c>
      <c r="L1164" s="23"/>
      <c r="M1164" s="23">
        <f t="shared" si="18"/>
        <v>1750000000</v>
      </c>
      <c r="N1164" s="30"/>
      <c r="O1164" s="11"/>
      <c r="P1164" s="11"/>
    </row>
    <row r="1165" spans="1:16" ht="18" customHeight="1" x14ac:dyDescent="0.15">
      <c r="A1165" s="11">
        <v>1160</v>
      </c>
      <c r="B1165" s="11" t="s">
        <v>3563</v>
      </c>
      <c r="C1165" s="11" t="s">
        <v>1866</v>
      </c>
      <c r="D1165" s="11">
        <v>3</v>
      </c>
      <c r="E1165" s="33" t="s">
        <v>5193</v>
      </c>
      <c r="F1165" s="30" t="s">
        <v>3586</v>
      </c>
      <c r="G1165" s="11" t="s">
        <v>114</v>
      </c>
      <c r="H1165" s="11" t="s">
        <v>1506</v>
      </c>
      <c r="I1165" s="11" t="s">
        <v>22</v>
      </c>
      <c r="J1165" s="23">
        <v>2435198000</v>
      </c>
      <c r="K1165" s="23">
        <v>881614000</v>
      </c>
      <c r="L1165" s="23">
        <v>35000000</v>
      </c>
      <c r="M1165" s="23">
        <f t="shared" si="18"/>
        <v>3351812000</v>
      </c>
      <c r="N1165" s="30"/>
      <c r="O1165" s="11"/>
      <c r="P1165" s="11"/>
    </row>
    <row r="1166" spans="1:16" ht="18" customHeight="1" x14ac:dyDescent="0.15">
      <c r="A1166" s="11">
        <v>1161</v>
      </c>
      <c r="B1166" s="11" t="s">
        <v>3563</v>
      </c>
      <c r="C1166" s="11" t="s">
        <v>1866</v>
      </c>
      <c r="D1166" s="11">
        <v>3</v>
      </c>
      <c r="E1166" s="33" t="s">
        <v>5193</v>
      </c>
      <c r="F1166" s="30" t="s">
        <v>3587</v>
      </c>
      <c r="G1166" s="11" t="s">
        <v>114</v>
      </c>
      <c r="H1166" s="11" t="s">
        <v>1506</v>
      </c>
      <c r="I1166" s="11" t="s">
        <v>22</v>
      </c>
      <c r="J1166" s="23">
        <v>3139070000</v>
      </c>
      <c r="K1166" s="23">
        <v>1267303000</v>
      </c>
      <c r="L1166" s="23"/>
      <c r="M1166" s="23">
        <f t="shared" si="18"/>
        <v>4406373000</v>
      </c>
      <c r="N1166" s="30"/>
      <c r="O1166" s="11"/>
      <c r="P1166" s="11"/>
    </row>
    <row r="1167" spans="1:16" ht="18" customHeight="1" x14ac:dyDescent="0.15">
      <c r="A1167" s="11">
        <v>1162</v>
      </c>
      <c r="B1167" s="11" t="s">
        <v>3563</v>
      </c>
      <c r="C1167" s="11" t="s">
        <v>1866</v>
      </c>
      <c r="D1167" s="11">
        <v>3</v>
      </c>
      <c r="E1167" s="33" t="s">
        <v>5193</v>
      </c>
      <c r="F1167" s="30" t="s">
        <v>3598</v>
      </c>
      <c r="G1167" s="11" t="s">
        <v>114</v>
      </c>
      <c r="H1167" s="11" t="s">
        <v>1506</v>
      </c>
      <c r="I1167" s="11" t="s">
        <v>22</v>
      </c>
      <c r="J1167" s="23">
        <v>80000000</v>
      </c>
      <c r="K1167" s="23">
        <v>0</v>
      </c>
      <c r="L1167" s="23">
        <v>0</v>
      </c>
      <c r="M1167" s="23">
        <f t="shared" si="18"/>
        <v>80000000</v>
      </c>
      <c r="N1167" s="30"/>
      <c r="O1167" s="11"/>
      <c r="P1167" s="11"/>
    </row>
    <row r="1168" spans="1:16" ht="18" customHeight="1" x14ac:dyDescent="0.15">
      <c r="A1168" s="11">
        <v>1163</v>
      </c>
      <c r="B1168" s="11" t="s">
        <v>3563</v>
      </c>
      <c r="C1168" s="11" t="s">
        <v>1866</v>
      </c>
      <c r="D1168" s="11">
        <v>3</v>
      </c>
      <c r="E1168" s="33" t="s">
        <v>5193</v>
      </c>
      <c r="F1168" s="30" t="s">
        <v>3602</v>
      </c>
      <c r="G1168" s="11" t="s">
        <v>73</v>
      </c>
      <c r="H1168" s="11" t="s">
        <v>1506</v>
      </c>
      <c r="I1168" s="11" t="s">
        <v>15</v>
      </c>
      <c r="J1168" s="23">
        <v>1700000000</v>
      </c>
      <c r="K1168" s="23">
        <v>300000000</v>
      </c>
      <c r="L1168" s="23"/>
      <c r="M1168" s="23">
        <f t="shared" si="18"/>
        <v>2000000000</v>
      </c>
      <c r="N1168" s="30"/>
      <c r="O1168" s="11"/>
      <c r="P1168" s="11"/>
    </row>
    <row r="1169" spans="1:16" ht="18" customHeight="1" x14ac:dyDescent="0.15">
      <c r="A1169" s="11">
        <v>1164</v>
      </c>
      <c r="B1169" s="11" t="s">
        <v>3563</v>
      </c>
      <c r="C1169" s="11" t="s">
        <v>1915</v>
      </c>
      <c r="D1169" s="11">
        <v>3</v>
      </c>
      <c r="E1169" s="33" t="s">
        <v>5193</v>
      </c>
      <c r="F1169" s="30" t="s">
        <v>3608</v>
      </c>
      <c r="G1169" s="11" t="s">
        <v>58</v>
      </c>
      <c r="H1169" s="11" t="s">
        <v>1506</v>
      </c>
      <c r="I1169" s="11" t="s">
        <v>22</v>
      </c>
      <c r="J1169" s="23">
        <v>100594130</v>
      </c>
      <c r="K1169" s="23">
        <v>673206870</v>
      </c>
      <c r="L1169" s="23"/>
      <c r="M1169" s="23">
        <f t="shared" si="18"/>
        <v>773801000</v>
      </c>
      <c r="N1169" s="30"/>
      <c r="O1169" s="11"/>
      <c r="P1169" s="11"/>
    </row>
    <row r="1170" spans="1:16" ht="18" customHeight="1" x14ac:dyDescent="0.15">
      <c r="A1170" s="11">
        <v>1165</v>
      </c>
      <c r="B1170" s="11" t="s">
        <v>3563</v>
      </c>
      <c r="C1170" s="11" t="s">
        <v>1915</v>
      </c>
      <c r="D1170" s="11">
        <v>3</v>
      </c>
      <c r="E1170" s="33" t="s">
        <v>5193</v>
      </c>
      <c r="F1170" s="30" t="s">
        <v>3613</v>
      </c>
      <c r="G1170" s="11" t="s">
        <v>66</v>
      </c>
      <c r="H1170" s="11" t="s">
        <v>1506</v>
      </c>
      <c r="I1170" s="11" t="s">
        <v>22</v>
      </c>
      <c r="J1170" s="23">
        <v>150000000</v>
      </c>
      <c r="K1170" s="23"/>
      <c r="L1170" s="23"/>
      <c r="M1170" s="23">
        <f t="shared" si="18"/>
        <v>150000000</v>
      </c>
      <c r="N1170" s="30"/>
      <c r="O1170" s="11"/>
      <c r="P1170" s="11"/>
    </row>
    <row r="1171" spans="1:16" ht="18" customHeight="1" x14ac:dyDescent="0.15">
      <c r="A1171" s="11">
        <v>1166</v>
      </c>
      <c r="B1171" s="11" t="s">
        <v>3563</v>
      </c>
      <c r="C1171" s="11" t="s">
        <v>1915</v>
      </c>
      <c r="D1171" s="11">
        <v>3</v>
      </c>
      <c r="E1171" s="33" t="s">
        <v>5193</v>
      </c>
      <c r="F1171" s="30" t="s">
        <v>3624</v>
      </c>
      <c r="G1171" s="11" t="s">
        <v>58</v>
      </c>
      <c r="H1171" s="11" t="s">
        <v>1506</v>
      </c>
      <c r="I1171" s="11" t="s">
        <v>15</v>
      </c>
      <c r="J1171" s="23">
        <v>230000000</v>
      </c>
      <c r="K1171" s="23">
        <v>2442000000</v>
      </c>
      <c r="L1171" s="23">
        <v>72000000</v>
      </c>
      <c r="M1171" s="23">
        <f t="shared" si="18"/>
        <v>2744000000</v>
      </c>
      <c r="N1171" s="30"/>
      <c r="O1171" s="11"/>
      <c r="P1171" s="11"/>
    </row>
    <row r="1172" spans="1:16" ht="18" customHeight="1" x14ac:dyDescent="0.15">
      <c r="A1172" s="11">
        <v>1167</v>
      </c>
      <c r="B1172" s="11" t="s">
        <v>3563</v>
      </c>
      <c r="C1172" s="11" t="s">
        <v>1915</v>
      </c>
      <c r="D1172" s="11">
        <v>3</v>
      </c>
      <c r="E1172" s="33" t="s">
        <v>5193</v>
      </c>
      <c r="F1172" s="30" t="s">
        <v>3625</v>
      </c>
      <c r="G1172" s="11" t="s">
        <v>58</v>
      </c>
      <c r="H1172" s="11" t="s">
        <v>1506</v>
      </c>
      <c r="I1172" s="11" t="s">
        <v>15</v>
      </c>
      <c r="J1172" s="23">
        <v>120000000</v>
      </c>
      <c r="K1172" s="23">
        <v>785805000</v>
      </c>
      <c r="L1172" s="23">
        <v>30000000</v>
      </c>
      <c r="M1172" s="23">
        <f t="shared" si="18"/>
        <v>935805000</v>
      </c>
      <c r="N1172" s="30"/>
      <c r="O1172" s="11"/>
      <c r="P1172" s="11"/>
    </row>
    <row r="1173" spans="1:16" ht="18" customHeight="1" x14ac:dyDescent="0.15">
      <c r="A1173" s="11">
        <v>1168</v>
      </c>
      <c r="B1173" s="11" t="s">
        <v>3563</v>
      </c>
      <c r="C1173" s="11" t="s">
        <v>1915</v>
      </c>
      <c r="D1173" s="11">
        <v>3</v>
      </c>
      <c r="E1173" s="33" t="s">
        <v>5193</v>
      </c>
      <c r="F1173" s="30" t="s">
        <v>3626</v>
      </c>
      <c r="G1173" s="11" t="s">
        <v>58</v>
      </c>
      <c r="H1173" s="11" t="s">
        <v>1506</v>
      </c>
      <c r="I1173" s="11" t="s">
        <v>15</v>
      </c>
      <c r="J1173" s="23">
        <v>80000000</v>
      </c>
      <c r="K1173" s="23">
        <v>19342000</v>
      </c>
      <c r="L1173" s="23"/>
      <c r="M1173" s="23">
        <f t="shared" si="18"/>
        <v>99342000</v>
      </c>
      <c r="N1173" s="30"/>
      <c r="O1173" s="11"/>
      <c r="P1173" s="11"/>
    </row>
    <row r="1174" spans="1:16" ht="18" customHeight="1" x14ac:dyDescent="0.15">
      <c r="A1174" s="11">
        <v>1169</v>
      </c>
      <c r="B1174" s="11" t="s">
        <v>3563</v>
      </c>
      <c r="C1174" s="11" t="s">
        <v>1915</v>
      </c>
      <c r="D1174" s="11">
        <v>3</v>
      </c>
      <c r="E1174" s="33" t="s">
        <v>5193</v>
      </c>
      <c r="F1174" s="30" t="s">
        <v>3627</v>
      </c>
      <c r="G1174" s="11" t="s">
        <v>58</v>
      </c>
      <c r="H1174" s="11" t="s">
        <v>1506</v>
      </c>
      <c r="I1174" s="11" t="s">
        <v>15</v>
      </c>
      <c r="J1174" s="23">
        <v>80000000</v>
      </c>
      <c r="K1174" s="23">
        <v>83129000</v>
      </c>
      <c r="L1174" s="23"/>
      <c r="M1174" s="23">
        <f t="shared" si="18"/>
        <v>163129000</v>
      </c>
      <c r="N1174" s="30"/>
      <c r="O1174" s="11"/>
      <c r="P1174" s="11"/>
    </row>
    <row r="1175" spans="1:16" ht="18" customHeight="1" x14ac:dyDescent="0.15">
      <c r="A1175" s="11">
        <v>1170</v>
      </c>
      <c r="B1175" s="11" t="s">
        <v>3563</v>
      </c>
      <c r="C1175" s="11" t="s">
        <v>1915</v>
      </c>
      <c r="D1175" s="11">
        <v>3</v>
      </c>
      <c r="E1175" s="33" t="s">
        <v>5193</v>
      </c>
      <c r="F1175" s="30" t="s">
        <v>3634</v>
      </c>
      <c r="G1175" s="11" t="s">
        <v>58</v>
      </c>
      <c r="H1175" s="11" t="s">
        <v>1506</v>
      </c>
      <c r="I1175" s="11" t="s">
        <v>15</v>
      </c>
      <c r="J1175" s="23">
        <v>460000000</v>
      </c>
      <c r="K1175" s="23">
        <v>1399000000</v>
      </c>
      <c r="L1175" s="23">
        <v>72048000</v>
      </c>
      <c r="M1175" s="23">
        <f t="shared" si="18"/>
        <v>1931048000</v>
      </c>
      <c r="N1175" s="30"/>
      <c r="O1175" s="11"/>
      <c r="P1175" s="11"/>
    </row>
    <row r="1176" spans="1:16" ht="18" customHeight="1" x14ac:dyDescent="0.15">
      <c r="A1176" s="11">
        <v>1171</v>
      </c>
      <c r="B1176" s="11" t="s">
        <v>3563</v>
      </c>
      <c r="C1176" s="11" t="s">
        <v>1915</v>
      </c>
      <c r="D1176" s="11">
        <v>3</v>
      </c>
      <c r="E1176" s="33" t="s">
        <v>5193</v>
      </c>
      <c r="F1176" s="30" t="s">
        <v>3635</v>
      </c>
      <c r="G1176" s="11" t="s">
        <v>58</v>
      </c>
      <c r="H1176" s="11" t="s">
        <v>1506</v>
      </c>
      <c r="I1176" s="11" t="s">
        <v>15</v>
      </c>
      <c r="J1176" s="23">
        <v>230000000</v>
      </c>
      <c r="K1176" s="23">
        <v>2450000000</v>
      </c>
      <c r="L1176" s="23">
        <v>70000000</v>
      </c>
      <c r="M1176" s="23">
        <f t="shared" si="18"/>
        <v>2750000000</v>
      </c>
      <c r="N1176" s="30"/>
      <c r="O1176" s="11"/>
      <c r="P1176" s="11"/>
    </row>
    <row r="1177" spans="1:16" ht="18" customHeight="1" x14ac:dyDescent="0.15">
      <c r="A1177" s="11">
        <v>1172</v>
      </c>
      <c r="B1177" s="11" t="s">
        <v>3563</v>
      </c>
      <c r="C1177" s="11" t="s">
        <v>1915</v>
      </c>
      <c r="D1177" s="11">
        <v>3</v>
      </c>
      <c r="E1177" s="33" t="s">
        <v>5193</v>
      </c>
      <c r="F1177" s="30" t="s">
        <v>3636</v>
      </c>
      <c r="G1177" s="11" t="s">
        <v>58</v>
      </c>
      <c r="H1177" s="11" t="s">
        <v>1506</v>
      </c>
      <c r="I1177" s="11" t="s">
        <v>15</v>
      </c>
      <c r="J1177" s="23">
        <v>120000000</v>
      </c>
      <c r="K1177" s="23">
        <v>750000000</v>
      </c>
      <c r="L1177" s="23">
        <v>30000000</v>
      </c>
      <c r="M1177" s="23">
        <f t="shared" si="18"/>
        <v>900000000</v>
      </c>
      <c r="N1177" s="30"/>
      <c r="O1177" s="11"/>
      <c r="P1177" s="11"/>
    </row>
    <row r="1178" spans="1:16" ht="18" customHeight="1" x14ac:dyDescent="0.15">
      <c r="A1178" s="11">
        <v>1173</v>
      </c>
      <c r="B1178" s="11" t="s">
        <v>3563</v>
      </c>
      <c r="C1178" s="11" t="s">
        <v>1915</v>
      </c>
      <c r="D1178" s="11">
        <v>3</v>
      </c>
      <c r="E1178" s="33" t="s">
        <v>5193</v>
      </c>
      <c r="F1178" s="30" t="s">
        <v>3639</v>
      </c>
      <c r="G1178" s="11" t="s">
        <v>73</v>
      </c>
      <c r="H1178" s="11" t="s">
        <v>1506</v>
      </c>
      <c r="I1178" s="11" t="s">
        <v>22</v>
      </c>
      <c r="J1178" s="23">
        <v>60186649</v>
      </c>
      <c r="K1178" s="23">
        <v>578496000</v>
      </c>
      <c r="L1178" s="23">
        <v>24042351</v>
      </c>
      <c r="M1178" s="23">
        <f t="shared" si="18"/>
        <v>662725000</v>
      </c>
      <c r="N1178" s="30"/>
      <c r="O1178" s="11"/>
      <c r="P1178" s="11"/>
    </row>
    <row r="1179" spans="1:16" ht="18" customHeight="1" x14ac:dyDescent="0.15">
      <c r="A1179" s="11">
        <v>1174</v>
      </c>
      <c r="B1179" s="11" t="s">
        <v>3563</v>
      </c>
      <c r="C1179" s="11" t="s">
        <v>3642</v>
      </c>
      <c r="D1179" s="11">
        <v>3</v>
      </c>
      <c r="E1179" s="33" t="s">
        <v>5193</v>
      </c>
      <c r="F1179" s="30" t="s">
        <v>3643</v>
      </c>
      <c r="G1179" s="11" t="s">
        <v>114</v>
      </c>
      <c r="H1179" s="11" t="s">
        <v>1506</v>
      </c>
      <c r="I1179" s="11" t="s">
        <v>22</v>
      </c>
      <c r="J1179" s="23">
        <v>1500000000</v>
      </c>
      <c r="K1179" s="23">
        <v>600000000</v>
      </c>
      <c r="L1179" s="23"/>
      <c r="M1179" s="23">
        <f t="shared" si="18"/>
        <v>2100000000</v>
      </c>
      <c r="N1179" s="30"/>
      <c r="O1179" s="11"/>
      <c r="P1179" s="11"/>
    </row>
    <row r="1180" spans="1:16" ht="18" customHeight="1" x14ac:dyDescent="0.15">
      <c r="A1180" s="11">
        <v>1175</v>
      </c>
      <c r="B1180" s="11" t="s">
        <v>3563</v>
      </c>
      <c r="C1180" s="11" t="s">
        <v>3648</v>
      </c>
      <c r="D1180" s="11">
        <v>3</v>
      </c>
      <c r="E1180" s="33" t="s">
        <v>5193</v>
      </c>
      <c r="F1180" s="30" t="s">
        <v>3652</v>
      </c>
      <c r="G1180" s="11" t="s">
        <v>114</v>
      </c>
      <c r="H1180" s="11" t="s">
        <v>1506</v>
      </c>
      <c r="I1180" s="11" t="s">
        <v>15</v>
      </c>
      <c r="J1180" s="23">
        <v>140000000</v>
      </c>
      <c r="K1180" s="23"/>
      <c r="L1180" s="23"/>
      <c r="M1180" s="23">
        <f t="shared" si="18"/>
        <v>140000000</v>
      </c>
      <c r="N1180" s="30"/>
      <c r="O1180" s="11"/>
      <c r="P1180" s="11" t="s">
        <v>48</v>
      </c>
    </row>
    <row r="1181" spans="1:16" ht="18" customHeight="1" x14ac:dyDescent="0.15">
      <c r="A1181" s="11">
        <v>1176</v>
      </c>
      <c r="B1181" s="11" t="s">
        <v>3563</v>
      </c>
      <c r="C1181" s="11" t="s">
        <v>3664</v>
      </c>
      <c r="D1181" s="11">
        <v>3</v>
      </c>
      <c r="E1181" s="33" t="s">
        <v>5193</v>
      </c>
      <c r="F1181" s="30" t="s">
        <v>3665</v>
      </c>
      <c r="G1181" s="11" t="s">
        <v>58</v>
      </c>
      <c r="H1181" s="11" t="s">
        <v>1506</v>
      </c>
      <c r="I1181" s="11" t="s">
        <v>16</v>
      </c>
      <c r="J1181" s="23">
        <v>150000000</v>
      </c>
      <c r="K1181" s="23">
        <v>77625000</v>
      </c>
      <c r="L1181" s="23"/>
      <c r="M1181" s="23">
        <f t="shared" si="18"/>
        <v>227625000</v>
      </c>
      <c r="N1181" s="30" t="s">
        <v>136</v>
      </c>
      <c r="O1181" s="11"/>
      <c r="P1181" s="11"/>
    </row>
    <row r="1182" spans="1:16" ht="18" customHeight="1" x14ac:dyDescent="0.15">
      <c r="A1182" s="11">
        <v>1177</v>
      </c>
      <c r="B1182" s="11" t="s">
        <v>3563</v>
      </c>
      <c r="C1182" s="11" t="s">
        <v>3664</v>
      </c>
      <c r="D1182" s="11">
        <v>3</v>
      </c>
      <c r="E1182" s="33" t="s">
        <v>5193</v>
      </c>
      <c r="F1182" s="30" t="s">
        <v>3667</v>
      </c>
      <c r="G1182" s="11" t="s">
        <v>58</v>
      </c>
      <c r="H1182" s="11" t="s">
        <v>1506</v>
      </c>
      <c r="I1182" s="11" t="s">
        <v>22</v>
      </c>
      <c r="J1182" s="23">
        <v>220000000</v>
      </c>
      <c r="K1182" s="23">
        <v>0</v>
      </c>
      <c r="L1182" s="23">
        <v>0</v>
      </c>
      <c r="M1182" s="23">
        <f t="shared" si="18"/>
        <v>220000000</v>
      </c>
      <c r="N1182" s="30"/>
      <c r="O1182" s="11"/>
      <c r="P1182" s="11"/>
    </row>
    <row r="1183" spans="1:16" ht="18" customHeight="1" x14ac:dyDescent="0.15">
      <c r="A1183" s="11">
        <v>1178</v>
      </c>
      <c r="B1183" s="11" t="s">
        <v>3563</v>
      </c>
      <c r="C1183" s="11" t="s">
        <v>3664</v>
      </c>
      <c r="D1183" s="11">
        <v>3</v>
      </c>
      <c r="E1183" s="33" t="s">
        <v>5193</v>
      </c>
      <c r="F1183" s="30" t="s">
        <v>3668</v>
      </c>
      <c r="G1183" s="11" t="s">
        <v>58</v>
      </c>
      <c r="H1183" s="11" t="s">
        <v>1506</v>
      </c>
      <c r="I1183" s="11" t="s">
        <v>22</v>
      </c>
      <c r="J1183" s="23">
        <v>150000000</v>
      </c>
      <c r="K1183" s="23">
        <v>0</v>
      </c>
      <c r="L1183" s="23">
        <v>0</v>
      </c>
      <c r="M1183" s="23">
        <f t="shared" si="18"/>
        <v>150000000</v>
      </c>
      <c r="N1183" s="30"/>
      <c r="O1183" s="11"/>
      <c r="P1183" s="11"/>
    </row>
    <row r="1184" spans="1:16" ht="18" customHeight="1" x14ac:dyDescent="0.15">
      <c r="A1184" s="11">
        <v>1179</v>
      </c>
      <c r="B1184" s="11" t="s">
        <v>3765</v>
      </c>
      <c r="C1184" s="11" t="s">
        <v>3773</v>
      </c>
      <c r="D1184" s="11">
        <v>3</v>
      </c>
      <c r="E1184" s="33" t="s">
        <v>5193</v>
      </c>
      <c r="F1184" s="30" t="s">
        <v>3774</v>
      </c>
      <c r="G1184" s="11" t="s">
        <v>114</v>
      </c>
      <c r="H1184" s="11" t="s">
        <v>1506</v>
      </c>
      <c r="I1184" s="11" t="s">
        <v>16</v>
      </c>
      <c r="J1184" s="23">
        <v>24000000</v>
      </c>
      <c r="K1184" s="23">
        <v>0</v>
      </c>
      <c r="L1184" s="23">
        <v>0</v>
      </c>
      <c r="M1184" s="23">
        <f t="shared" si="18"/>
        <v>24000000</v>
      </c>
      <c r="N1184" s="30" t="s">
        <v>143</v>
      </c>
      <c r="O1184" s="11"/>
      <c r="P1184" s="11"/>
    </row>
    <row r="1185" spans="1:16" ht="18" customHeight="1" x14ac:dyDescent="0.15">
      <c r="A1185" s="11">
        <v>1180</v>
      </c>
      <c r="B1185" s="11" t="s">
        <v>3765</v>
      </c>
      <c r="C1185" s="11" t="s">
        <v>3773</v>
      </c>
      <c r="D1185" s="11">
        <v>3</v>
      </c>
      <c r="E1185" s="33" t="s">
        <v>5193</v>
      </c>
      <c r="F1185" s="30" t="s">
        <v>3779</v>
      </c>
      <c r="G1185" s="11" t="s">
        <v>52</v>
      </c>
      <c r="H1185" s="11" t="s">
        <v>1506</v>
      </c>
      <c r="I1185" s="11" t="s">
        <v>22</v>
      </c>
      <c r="J1185" s="23">
        <v>75000000</v>
      </c>
      <c r="K1185" s="23"/>
      <c r="L1185" s="23"/>
      <c r="M1185" s="23">
        <f t="shared" si="18"/>
        <v>75000000</v>
      </c>
      <c r="N1185" s="30"/>
      <c r="O1185" s="11" t="s">
        <v>44</v>
      </c>
      <c r="P1185" s="11"/>
    </row>
    <row r="1186" spans="1:16" ht="18" customHeight="1" x14ac:dyDescent="0.15">
      <c r="A1186" s="11">
        <v>1181</v>
      </c>
      <c r="B1186" s="11" t="s">
        <v>3780</v>
      </c>
      <c r="C1186" s="11" t="s">
        <v>3791</v>
      </c>
      <c r="D1186" s="11">
        <v>3</v>
      </c>
      <c r="E1186" s="33" t="s">
        <v>5193</v>
      </c>
      <c r="F1186" s="30" t="s">
        <v>3792</v>
      </c>
      <c r="G1186" s="11" t="s">
        <v>73</v>
      </c>
      <c r="H1186" s="11" t="s">
        <v>294</v>
      </c>
      <c r="I1186" s="11" t="s">
        <v>15</v>
      </c>
      <c r="J1186" s="23">
        <v>100000000</v>
      </c>
      <c r="K1186" s="23">
        <v>100000000</v>
      </c>
      <c r="L1186" s="23"/>
      <c r="M1186" s="23">
        <f t="shared" si="18"/>
        <v>200000000</v>
      </c>
      <c r="N1186" s="30"/>
      <c r="O1186" s="11"/>
      <c r="P1186" s="11"/>
    </row>
    <row r="1187" spans="1:16" ht="18" customHeight="1" x14ac:dyDescent="0.15">
      <c r="A1187" s="11">
        <v>1182</v>
      </c>
      <c r="B1187" s="11" t="s">
        <v>3780</v>
      </c>
      <c r="C1187" s="11" t="s">
        <v>3794</v>
      </c>
      <c r="D1187" s="11">
        <v>3</v>
      </c>
      <c r="E1187" s="33" t="s">
        <v>5193</v>
      </c>
      <c r="F1187" s="30" t="s">
        <v>3798</v>
      </c>
      <c r="G1187" s="11" t="s">
        <v>114</v>
      </c>
      <c r="H1187" s="11" t="s">
        <v>294</v>
      </c>
      <c r="I1187" s="11" t="s">
        <v>22</v>
      </c>
      <c r="J1187" s="23">
        <v>850468643</v>
      </c>
      <c r="K1187" s="23">
        <v>720018991</v>
      </c>
      <c r="L1187" s="23">
        <v>14321331</v>
      </c>
      <c r="M1187" s="23">
        <f t="shared" si="18"/>
        <v>1584808965</v>
      </c>
      <c r="N1187" s="30"/>
      <c r="O1187" s="11"/>
      <c r="P1187" s="11"/>
    </row>
    <row r="1188" spans="1:16" ht="18" customHeight="1" x14ac:dyDescent="0.15">
      <c r="A1188" s="11">
        <v>1183</v>
      </c>
      <c r="B1188" s="11" t="s">
        <v>3780</v>
      </c>
      <c r="C1188" s="11" t="s">
        <v>3794</v>
      </c>
      <c r="D1188" s="11">
        <v>3</v>
      </c>
      <c r="E1188" s="33" t="s">
        <v>5193</v>
      </c>
      <c r="F1188" s="30" t="s">
        <v>3799</v>
      </c>
      <c r="G1188" s="11" t="s">
        <v>114</v>
      </c>
      <c r="H1188" s="11" t="s">
        <v>294</v>
      </c>
      <c r="I1188" s="11" t="s">
        <v>22</v>
      </c>
      <c r="J1188" s="23">
        <v>263344456</v>
      </c>
      <c r="K1188" s="23">
        <v>36113750</v>
      </c>
      <c r="L1188" s="23">
        <v>54695374</v>
      </c>
      <c r="M1188" s="23">
        <f t="shared" si="18"/>
        <v>354153580</v>
      </c>
      <c r="N1188" s="30"/>
      <c r="O1188" s="11"/>
      <c r="P1188" s="11"/>
    </row>
    <row r="1189" spans="1:16" ht="18" customHeight="1" x14ac:dyDescent="0.15">
      <c r="A1189" s="11">
        <v>1184</v>
      </c>
      <c r="B1189" s="11" t="s">
        <v>3780</v>
      </c>
      <c r="C1189" s="11" t="s">
        <v>3794</v>
      </c>
      <c r="D1189" s="11">
        <v>3</v>
      </c>
      <c r="E1189" s="33" t="s">
        <v>5193</v>
      </c>
      <c r="F1189" s="30" t="s">
        <v>3800</v>
      </c>
      <c r="G1189" s="11" t="s">
        <v>114</v>
      </c>
      <c r="H1189" s="11" t="s">
        <v>294</v>
      </c>
      <c r="I1189" s="11" t="s">
        <v>22</v>
      </c>
      <c r="J1189" s="23">
        <v>3200000000</v>
      </c>
      <c r="K1189" s="23">
        <v>2100000000</v>
      </c>
      <c r="L1189" s="23"/>
      <c r="M1189" s="23">
        <f t="shared" si="18"/>
        <v>5300000000</v>
      </c>
      <c r="N1189" s="30"/>
      <c r="O1189" s="11"/>
      <c r="P1189" s="11"/>
    </row>
    <row r="1190" spans="1:16" ht="18" customHeight="1" x14ac:dyDescent="0.15">
      <c r="A1190" s="11">
        <v>1185</v>
      </c>
      <c r="B1190" s="11" t="s">
        <v>3780</v>
      </c>
      <c r="C1190" s="11" t="s">
        <v>3794</v>
      </c>
      <c r="D1190" s="11">
        <v>3</v>
      </c>
      <c r="E1190" s="33" t="s">
        <v>5193</v>
      </c>
      <c r="F1190" s="30" t="s">
        <v>3801</v>
      </c>
      <c r="G1190" s="11" t="s">
        <v>114</v>
      </c>
      <c r="H1190" s="11" t="s">
        <v>294</v>
      </c>
      <c r="I1190" s="11" t="s">
        <v>22</v>
      </c>
      <c r="J1190" s="23">
        <v>190000000</v>
      </c>
      <c r="K1190" s="23">
        <v>113000000</v>
      </c>
      <c r="L1190" s="23"/>
      <c r="M1190" s="23">
        <f t="shared" si="18"/>
        <v>303000000</v>
      </c>
      <c r="N1190" s="30"/>
      <c r="O1190" s="11"/>
      <c r="P1190" s="11"/>
    </row>
    <row r="1191" spans="1:16" ht="18" customHeight="1" x14ac:dyDescent="0.15">
      <c r="A1191" s="11">
        <v>1186</v>
      </c>
      <c r="B1191" s="11" t="s">
        <v>3780</v>
      </c>
      <c r="C1191" s="11" t="s">
        <v>3794</v>
      </c>
      <c r="D1191" s="11">
        <v>3</v>
      </c>
      <c r="E1191" s="33" t="s">
        <v>5193</v>
      </c>
      <c r="F1191" s="30" t="s">
        <v>3802</v>
      </c>
      <c r="G1191" s="11" t="s">
        <v>114</v>
      </c>
      <c r="H1191" s="11" t="s">
        <v>294</v>
      </c>
      <c r="I1191" s="11" t="s">
        <v>22</v>
      </c>
      <c r="J1191" s="23">
        <v>20000000</v>
      </c>
      <c r="K1191" s="23">
        <v>0</v>
      </c>
      <c r="L1191" s="23">
        <v>0</v>
      </c>
      <c r="M1191" s="23">
        <f t="shared" si="18"/>
        <v>20000000</v>
      </c>
      <c r="N1191" s="30"/>
      <c r="O1191" s="11"/>
      <c r="P1191" s="11"/>
    </row>
    <row r="1192" spans="1:16" ht="18" customHeight="1" x14ac:dyDescent="0.15">
      <c r="A1192" s="11">
        <v>1187</v>
      </c>
      <c r="B1192" s="11" t="s">
        <v>3780</v>
      </c>
      <c r="C1192" s="11" t="s">
        <v>3813</v>
      </c>
      <c r="D1192" s="11">
        <v>3</v>
      </c>
      <c r="E1192" s="33" t="s">
        <v>5193</v>
      </c>
      <c r="F1192" s="30" t="s">
        <v>3819</v>
      </c>
      <c r="G1192" s="11" t="s">
        <v>58</v>
      </c>
      <c r="H1192" s="11" t="s">
        <v>1530</v>
      </c>
      <c r="I1192" s="11" t="s">
        <v>22</v>
      </c>
      <c r="J1192" s="23">
        <v>183000000</v>
      </c>
      <c r="K1192" s="23">
        <v>0</v>
      </c>
      <c r="L1192" s="23">
        <v>0</v>
      </c>
      <c r="M1192" s="23">
        <f t="shared" si="18"/>
        <v>183000000</v>
      </c>
      <c r="N1192" s="30"/>
      <c r="O1192" s="11"/>
      <c r="P1192" s="11"/>
    </row>
    <row r="1193" spans="1:16" ht="18" customHeight="1" x14ac:dyDescent="0.15">
      <c r="A1193" s="11">
        <v>1188</v>
      </c>
      <c r="B1193" s="11" t="s">
        <v>3780</v>
      </c>
      <c r="C1193" s="11" t="s">
        <v>3813</v>
      </c>
      <c r="D1193" s="11">
        <v>3</v>
      </c>
      <c r="E1193" s="33" t="s">
        <v>5193</v>
      </c>
      <c r="F1193" s="30" t="s">
        <v>3820</v>
      </c>
      <c r="G1193" s="11" t="s">
        <v>73</v>
      </c>
      <c r="H1193" s="11" t="s">
        <v>1530</v>
      </c>
      <c r="I1193" s="11" t="s">
        <v>22</v>
      </c>
      <c r="J1193" s="23">
        <v>50000000</v>
      </c>
      <c r="K1193" s="23">
        <v>250000000</v>
      </c>
      <c r="L1193" s="23"/>
      <c r="M1193" s="23">
        <f t="shared" si="18"/>
        <v>300000000</v>
      </c>
      <c r="N1193" s="30"/>
      <c r="O1193" s="11"/>
      <c r="P1193" s="11"/>
    </row>
    <row r="1194" spans="1:16" ht="18" customHeight="1" x14ac:dyDescent="0.15">
      <c r="A1194" s="11">
        <v>1189</v>
      </c>
      <c r="B1194" s="11" t="s">
        <v>3780</v>
      </c>
      <c r="C1194" s="11" t="s">
        <v>3835</v>
      </c>
      <c r="D1194" s="11">
        <v>3</v>
      </c>
      <c r="E1194" s="33" t="s">
        <v>5193</v>
      </c>
      <c r="F1194" s="30" t="s">
        <v>3837</v>
      </c>
      <c r="G1194" s="11" t="s">
        <v>114</v>
      </c>
      <c r="H1194" s="11" t="s">
        <v>1530</v>
      </c>
      <c r="I1194" s="11" t="s">
        <v>22</v>
      </c>
      <c r="J1194" s="23">
        <v>400000000</v>
      </c>
      <c r="K1194" s="23">
        <v>0</v>
      </c>
      <c r="L1194" s="23">
        <v>0</v>
      </c>
      <c r="M1194" s="23">
        <f t="shared" si="18"/>
        <v>400000000</v>
      </c>
      <c r="N1194" s="30"/>
      <c r="O1194" s="11"/>
      <c r="P1194" s="11"/>
    </row>
    <row r="1195" spans="1:16" ht="18" customHeight="1" x14ac:dyDescent="0.15">
      <c r="A1195" s="11">
        <v>1190</v>
      </c>
      <c r="B1195" s="11" t="s">
        <v>3780</v>
      </c>
      <c r="C1195" s="11" t="s">
        <v>3842</v>
      </c>
      <c r="D1195" s="11">
        <v>3</v>
      </c>
      <c r="E1195" s="33" t="s">
        <v>5193</v>
      </c>
      <c r="F1195" s="30" t="s">
        <v>3843</v>
      </c>
      <c r="G1195" s="11" t="s">
        <v>73</v>
      </c>
      <c r="H1195" s="11" t="s">
        <v>294</v>
      </c>
      <c r="I1195" s="11" t="s">
        <v>15</v>
      </c>
      <c r="J1195" s="23">
        <v>150000000</v>
      </c>
      <c r="K1195" s="23">
        <v>150000000</v>
      </c>
      <c r="L1195" s="23"/>
      <c r="M1195" s="23">
        <f t="shared" si="18"/>
        <v>300000000</v>
      </c>
      <c r="N1195" s="30"/>
      <c r="O1195" s="11"/>
      <c r="P1195" s="11"/>
    </row>
    <row r="1196" spans="1:16" ht="18" customHeight="1" x14ac:dyDescent="0.15">
      <c r="A1196" s="11">
        <v>1191</v>
      </c>
      <c r="B1196" s="11" t="s">
        <v>3780</v>
      </c>
      <c r="C1196" s="11" t="s">
        <v>3842</v>
      </c>
      <c r="D1196" s="11">
        <v>3</v>
      </c>
      <c r="E1196" s="33" t="s">
        <v>5193</v>
      </c>
      <c r="F1196" s="30" t="s">
        <v>3846</v>
      </c>
      <c r="G1196" s="11" t="s">
        <v>58</v>
      </c>
      <c r="H1196" s="11" t="s">
        <v>294</v>
      </c>
      <c r="I1196" s="11" t="s">
        <v>22</v>
      </c>
      <c r="J1196" s="23">
        <v>140000000</v>
      </c>
      <c r="K1196" s="23">
        <v>70000000</v>
      </c>
      <c r="L1196" s="23"/>
      <c r="M1196" s="23">
        <f t="shared" si="18"/>
        <v>210000000</v>
      </c>
      <c r="N1196" s="30"/>
      <c r="O1196" s="11"/>
      <c r="P1196" s="11"/>
    </row>
    <row r="1197" spans="1:16" ht="18" customHeight="1" x14ac:dyDescent="0.15">
      <c r="A1197" s="11">
        <v>1192</v>
      </c>
      <c r="B1197" s="11" t="s">
        <v>3780</v>
      </c>
      <c r="C1197" s="11" t="s">
        <v>3854</v>
      </c>
      <c r="D1197" s="11">
        <v>3</v>
      </c>
      <c r="E1197" s="33" t="s">
        <v>5193</v>
      </c>
      <c r="F1197" s="30" t="s">
        <v>3855</v>
      </c>
      <c r="G1197" s="11" t="s">
        <v>114</v>
      </c>
      <c r="H1197" s="11" t="s">
        <v>1530</v>
      </c>
      <c r="I1197" s="11" t="s">
        <v>22</v>
      </c>
      <c r="J1197" s="23">
        <v>30000000</v>
      </c>
      <c r="K1197" s="23"/>
      <c r="L1197" s="23"/>
      <c r="M1197" s="23">
        <f t="shared" si="18"/>
        <v>30000000</v>
      </c>
      <c r="N1197" s="30"/>
      <c r="O1197" s="11"/>
      <c r="P1197" s="11"/>
    </row>
    <row r="1198" spans="1:16" ht="18" customHeight="1" x14ac:dyDescent="0.15">
      <c r="A1198" s="11">
        <v>1193</v>
      </c>
      <c r="B1198" s="11" t="s">
        <v>3780</v>
      </c>
      <c r="C1198" s="11" t="s">
        <v>5197</v>
      </c>
      <c r="D1198" s="11">
        <v>3</v>
      </c>
      <c r="E1198" s="33" t="s">
        <v>5193</v>
      </c>
      <c r="F1198" s="30" t="s">
        <v>3859</v>
      </c>
      <c r="G1198" s="11" t="s">
        <v>58</v>
      </c>
      <c r="H1198" s="11" t="s">
        <v>1530</v>
      </c>
      <c r="I1198" s="11" t="s">
        <v>22</v>
      </c>
      <c r="J1198" s="23">
        <v>270000000</v>
      </c>
      <c r="K1198" s="23"/>
      <c r="L1198" s="23"/>
      <c r="M1198" s="23">
        <f t="shared" si="18"/>
        <v>270000000</v>
      </c>
      <c r="N1198" s="30"/>
      <c r="O1198" s="11"/>
      <c r="P1198" s="11"/>
    </row>
    <row r="1199" spans="1:16" ht="18" customHeight="1" x14ac:dyDescent="0.15">
      <c r="A1199" s="11">
        <v>1194</v>
      </c>
      <c r="B1199" s="11" t="s">
        <v>3780</v>
      </c>
      <c r="C1199" s="11" t="s">
        <v>5200</v>
      </c>
      <c r="D1199" s="11">
        <v>3</v>
      </c>
      <c r="E1199" s="33" t="s">
        <v>5193</v>
      </c>
      <c r="F1199" s="30" t="s">
        <v>3869</v>
      </c>
      <c r="G1199" s="11" t="s">
        <v>58</v>
      </c>
      <c r="H1199" s="11" t="s">
        <v>1530</v>
      </c>
      <c r="I1199" s="11" t="s">
        <v>15</v>
      </c>
      <c r="J1199" s="23">
        <v>200000000</v>
      </c>
      <c r="K1199" s="23">
        <v>200000000</v>
      </c>
      <c r="L1199" s="23"/>
      <c r="M1199" s="23">
        <f t="shared" si="18"/>
        <v>400000000</v>
      </c>
      <c r="N1199" s="30"/>
      <c r="O1199" s="11"/>
      <c r="P1199" s="11"/>
    </row>
    <row r="1200" spans="1:16" ht="18" customHeight="1" x14ac:dyDescent="0.15">
      <c r="A1200" s="11">
        <v>1195</v>
      </c>
      <c r="B1200" s="11" t="s">
        <v>3780</v>
      </c>
      <c r="C1200" s="11" t="s">
        <v>5200</v>
      </c>
      <c r="D1200" s="11">
        <v>3</v>
      </c>
      <c r="E1200" s="33" t="s">
        <v>5193</v>
      </c>
      <c r="F1200" s="30" t="s">
        <v>3870</v>
      </c>
      <c r="G1200" s="11" t="s">
        <v>58</v>
      </c>
      <c r="H1200" s="11" t="s">
        <v>1530</v>
      </c>
      <c r="I1200" s="11" t="s">
        <v>15</v>
      </c>
      <c r="J1200" s="23">
        <v>280000000</v>
      </c>
      <c r="K1200" s="23">
        <v>2300000000</v>
      </c>
      <c r="L1200" s="23"/>
      <c r="M1200" s="23">
        <f t="shared" si="18"/>
        <v>2580000000</v>
      </c>
      <c r="N1200" s="30"/>
      <c r="O1200" s="11"/>
      <c r="P1200" s="11"/>
    </row>
    <row r="1201" spans="1:16" ht="18" customHeight="1" x14ac:dyDescent="0.15">
      <c r="A1201" s="11">
        <v>1196</v>
      </c>
      <c r="B1201" s="11" t="s">
        <v>3780</v>
      </c>
      <c r="C1201" s="11" t="s">
        <v>5200</v>
      </c>
      <c r="D1201" s="11">
        <v>3</v>
      </c>
      <c r="E1201" s="33" t="s">
        <v>5193</v>
      </c>
      <c r="F1201" s="30" t="s">
        <v>3871</v>
      </c>
      <c r="G1201" s="11" t="s">
        <v>58</v>
      </c>
      <c r="H1201" s="11" t="s">
        <v>1530</v>
      </c>
      <c r="I1201" s="11" t="s">
        <v>15</v>
      </c>
      <c r="J1201" s="23">
        <v>70000000</v>
      </c>
      <c r="K1201" s="23">
        <v>20000000</v>
      </c>
      <c r="L1201" s="23"/>
      <c r="M1201" s="23">
        <f t="shared" si="18"/>
        <v>90000000</v>
      </c>
      <c r="N1201" s="30"/>
      <c r="O1201" s="11"/>
      <c r="P1201" s="11"/>
    </row>
    <row r="1202" spans="1:16" ht="18" customHeight="1" x14ac:dyDescent="0.15">
      <c r="A1202" s="11">
        <v>1197</v>
      </c>
      <c r="B1202" s="11" t="s">
        <v>3780</v>
      </c>
      <c r="C1202" s="11" t="s">
        <v>5200</v>
      </c>
      <c r="D1202" s="11">
        <v>3</v>
      </c>
      <c r="E1202" s="33" t="s">
        <v>5193</v>
      </c>
      <c r="F1202" s="30" t="s">
        <v>3872</v>
      </c>
      <c r="G1202" s="11" t="s">
        <v>58</v>
      </c>
      <c r="H1202" s="11" t="s">
        <v>1530</v>
      </c>
      <c r="I1202" s="11" t="s">
        <v>15</v>
      </c>
      <c r="J1202" s="23">
        <v>150000000</v>
      </c>
      <c r="K1202" s="23">
        <v>1300000000</v>
      </c>
      <c r="L1202" s="23"/>
      <c r="M1202" s="23">
        <f t="shared" si="18"/>
        <v>1450000000</v>
      </c>
      <c r="N1202" s="30"/>
      <c r="O1202" s="11"/>
      <c r="P1202" s="11"/>
    </row>
    <row r="1203" spans="1:16" ht="18" customHeight="1" x14ac:dyDescent="0.15">
      <c r="A1203" s="11">
        <v>1198</v>
      </c>
      <c r="B1203" s="11" t="s">
        <v>3780</v>
      </c>
      <c r="C1203" s="11" t="s">
        <v>5206</v>
      </c>
      <c r="D1203" s="11">
        <v>3</v>
      </c>
      <c r="E1203" s="33" t="s">
        <v>5193</v>
      </c>
      <c r="F1203" s="30" t="s">
        <v>3889</v>
      </c>
      <c r="G1203" s="11" t="s">
        <v>42</v>
      </c>
      <c r="H1203" s="11" t="s">
        <v>5230</v>
      </c>
      <c r="I1203" s="11" t="s">
        <v>22</v>
      </c>
      <c r="J1203" s="23">
        <v>200000000</v>
      </c>
      <c r="K1203" s="23"/>
      <c r="L1203" s="23"/>
      <c r="M1203" s="23">
        <f t="shared" si="18"/>
        <v>200000000</v>
      </c>
      <c r="N1203" s="30"/>
      <c r="O1203" s="11" t="s">
        <v>44</v>
      </c>
      <c r="P1203" s="11"/>
    </row>
    <row r="1204" spans="1:16" ht="18" customHeight="1" x14ac:dyDescent="0.15">
      <c r="A1204" s="11">
        <v>1199</v>
      </c>
      <c r="B1204" s="11" t="s">
        <v>3780</v>
      </c>
      <c r="C1204" s="11" t="s">
        <v>5206</v>
      </c>
      <c r="D1204" s="11">
        <v>3</v>
      </c>
      <c r="E1204" s="33" t="s">
        <v>5193</v>
      </c>
      <c r="F1204" s="30" t="s">
        <v>3890</v>
      </c>
      <c r="G1204" s="11" t="s">
        <v>532</v>
      </c>
      <c r="H1204" s="11" t="s">
        <v>1530</v>
      </c>
      <c r="I1204" s="11" t="s">
        <v>22</v>
      </c>
      <c r="J1204" s="23">
        <v>30000000</v>
      </c>
      <c r="K1204" s="23"/>
      <c r="L1204" s="23"/>
      <c r="M1204" s="23">
        <f t="shared" si="18"/>
        <v>30000000</v>
      </c>
      <c r="N1204" s="30"/>
      <c r="O1204" s="11" t="s">
        <v>44</v>
      </c>
      <c r="P1204" s="11"/>
    </row>
    <row r="1205" spans="1:16" ht="18" customHeight="1" x14ac:dyDescent="0.15">
      <c r="A1205" s="11">
        <v>1200</v>
      </c>
      <c r="B1205" s="11" t="s">
        <v>3780</v>
      </c>
      <c r="C1205" s="11" t="s">
        <v>5204</v>
      </c>
      <c r="D1205" s="11">
        <v>3</v>
      </c>
      <c r="E1205" s="33" t="s">
        <v>5193</v>
      </c>
      <c r="F1205" s="30" t="s">
        <v>3894</v>
      </c>
      <c r="G1205" s="11" t="s">
        <v>114</v>
      </c>
      <c r="H1205" s="11" t="s">
        <v>1530</v>
      </c>
      <c r="I1205" s="11" t="s">
        <v>15</v>
      </c>
      <c r="J1205" s="23">
        <v>929645310</v>
      </c>
      <c r="K1205" s="23">
        <v>595843334</v>
      </c>
      <c r="L1205" s="23">
        <v>6232724</v>
      </c>
      <c r="M1205" s="23">
        <f t="shared" si="18"/>
        <v>1531721368</v>
      </c>
      <c r="N1205" s="30"/>
      <c r="O1205" s="11"/>
      <c r="P1205" s="11" t="s">
        <v>48</v>
      </c>
    </row>
    <row r="1206" spans="1:16" ht="18" customHeight="1" x14ac:dyDescent="0.15">
      <c r="A1206" s="11">
        <v>1201</v>
      </c>
      <c r="B1206" s="11" t="s">
        <v>3780</v>
      </c>
      <c r="C1206" s="11" t="s">
        <v>5204</v>
      </c>
      <c r="D1206" s="11">
        <v>3</v>
      </c>
      <c r="E1206" s="33" t="s">
        <v>5193</v>
      </c>
      <c r="F1206" s="30" t="s">
        <v>3895</v>
      </c>
      <c r="G1206" s="11" t="s">
        <v>114</v>
      </c>
      <c r="H1206" s="11" t="s">
        <v>1530</v>
      </c>
      <c r="I1206" s="11" t="s">
        <v>15</v>
      </c>
      <c r="J1206" s="23">
        <v>28472606</v>
      </c>
      <c r="K1206" s="23">
        <v>0</v>
      </c>
      <c r="L1206" s="23"/>
      <c r="M1206" s="23">
        <f t="shared" si="18"/>
        <v>28472606</v>
      </c>
      <c r="N1206" s="30"/>
      <c r="O1206" s="11"/>
      <c r="P1206" s="11" t="s">
        <v>48</v>
      </c>
    </row>
    <row r="1207" spans="1:16" ht="18" customHeight="1" x14ac:dyDescent="0.15">
      <c r="A1207" s="11">
        <v>1202</v>
      </c>
      <c r="B1207" s="11" t="s">
        <v>3780</v>
      </c>
      <c r="C1207" s="11" t="s">
        <v>5204</v>
      </c>
      <c r="D1207" s="11">
        <v>3</v>
      </c>
      <c r="E1207" s="33" t="s">
        <v>5193</v>
      </c>
      <c r="F1207" s="30" t="s">
        <v>3904</v>
      </c>
      <c r="G1207" s="11" t="s">
        <v>114</v>
      </c>
      <c r="H1207" s="11" t="s">
        <v>1530</v>
      </c>
      <c r="I1207" s="11" t="s">
        <v>15</v>
      </c>
      <c r="J1207" s="23">
        <v>897518503</v>
      </c>
      <c r="K1207" s="23">
        <v>2532519914</v>
      </c>
      <c r="L1207" s="23">
        <v>34153108</v>
      </c>
      <c r="M1207" s="23">
        <f t="shared" si="18"/>
        <v>3464191525</v>
      </c>
      <c r="N1207" s="30"/>
      <c r="O1207" s="11"/>
      <c r="P1207" s="11" t="s">
        <v>48</v>
      </c>
    </row>
    <row r="1208" spans="1:16" ht="18" customHeight="1" x14ac:dyDescent="0.15">
      <c r="A1208" s="11">
        <v>1203</v>
      </c>
      <c r="B1208" s="11" t="s">
        <v>3780</v>
      </c>
      <c r="C1208" s="11" t="s">
        <v>5204</v>
      </c>
      <c r="D1208" s="11">
        <v>3</v>
      </c>
      <c r="E1208" s="33" t="s">
        <v>5193</v>
      </c>
      <c r="F1208" s="30" t="s">
        <v>3905</v>
      </c>
      <c r="G1208" s="11" t="s">
        <v>114</v>
      </c>
      <c r="H1208" s="11" t="s">
        <v>1530</v>
      </c>
      <c r="I1208" s="11" t="s">
        <v>15</v>
      </c>
      <c r="J1208" s="23">
        <v>1925316810</v>
      </c>
      <c r="K1208" s="23">
        <v>5381549519</v>
      </c>
      <c r="L1208" s="23">
        <v>110825639</v>
      </c>
      <c r="M1208" s="23">
        <f t="shared" si="18"/>
        <v>7417691968</v>
      </c>
      <c r="N1208" s="30"/>
      <c r="O1208" s="11"/>
      <c r="P1208" s="11" t="s">
        <v>48</v>
      </c>
    </row>
    <row r="1209" spans="1:16" ht="18" customHeight="1" x14ac:dyDescent="0.15">
      <c r="A1209" s="11">
        <v>1204</v>
      </c>
      <c r="B1209" s="11" t="s">
        <v>3780</v>
      </c>
      <c r="C1209" s="11" t="s">
        <v>5204</v>
      </c>
      <c r="D1209" s="11">
        <v>3</v>
      </c>
      <c r="E1209" s="33" t="s">
        <v>5193</v>
      </c>
      <c r="F1209" s="30" t="s">
        <v>3906</v>
      </c>
      <c r="G1209" s="11" t="s">
        <v>114</v>
      </c>
      <c r="H1209" s="11" t="s">
        <v>1530</v>
      </c>
      <c r="I1209" s="11" t="s">
        <v>15</v>
      </c>
      <c r="J1209" s="23">
        <v>1168211132</v>
      </c>
      <c r="K1209" s="23">
        <v>2967296455</v>
      </c>
      <c r="L1209" s="23">
        <v>59364697</v>
      </c>
      <c r="M1209" s="23">
        <f t="shared" si="18"/>
        <v>4194872284</v>
      </c>
      <c r="N1209" s="30"/>
      <c r="O1209" s="11"/>
      <c r="P1209" s="11" t="s">
        <v>48</v>
      </c>
    </row>
    <row r="1210" spans="1:16" ht="18" customHeight="1" x14ac:dyDescent="0.15">
      <c r="A1210" s="11">
        <v>1205</v>
      </c>
      <c r="B1210" s="11" t="s">
        <v>3780</v>
      </c>
      <c r="C1210" s="11" t="s">
        <v>5204</v>
      </c>
      <c r="D1210" s="11">
        <v>3</v>
      </c>
      <c r="E1210" s="33" t="s">
        <v>5193</v>
      </c>
      <c r="F1210" s="30" t="s">
        <v>3907</v>
      </c>
      <c r="G1210" s="11" t="s">
        <v>114</v>
      </c>
      <c r="H1210" s="11" t="s">
        <v>1530</v>
      </c>
      <c r="I1210" s="11" t="s">
        <v>15</v>
      </c>
      <c r="J1210" s="23">
        <v>448874813</v>
      </c>
      <c r="K1210" s="23">
        <v>1126066451</v>
      </c>
      <c r="L1210" s="23">
        <v>26047821</v>
      </c>
      <c r="M1210" s="23">
        <f t="shared" si="18"/>
        <v>1600989085</v>
      </c>
      <c r="N1210" s="30"/>
      <c r="O1210" s="11"/>
      <c r="P1210" s="11" t="s">
        <v>48</v>
      </c>
    </row>
    <row r="1211" spans="1:16" ht="18" customHeight="1" x14ac:dyDescent="0.15">
      <c r="A1211" s="11">
        <v>1206</v>
      </c>
      <c r="B1211" s="11" t="s">
        <v>3780</v>
      </c>
      <c r="C1211" s="11" t="s">
        <v>5205</v>
      </c>
      <c r="D1211" s="11">
        <v>3</v>
      </c>
      <c r="E1211" s="33" t="s">
        <v>5193</v>
      </c>
      <c r="F1211" s="30" t="s">
        <v>3913</v>
      </c>
      <c r="G1211" s="11" t="s">
        <v>114</v>
      </c>
      <c r="H1211" s="11" t="s">
        <v>1530</v>
      </c>
      <c r="I1211" s="11" t="s">
        <v>22</v>
      </c>
      <c r="J1211" s="23">
        <v>280421383</v>
      </c>
      <c r="K1211" s="23">
        <v>85556648</v>
      </c>
      <c r="L1211" s="23"/>
      <c r="M1211" s="23">
        <f t="shared" si="18"/>
        <v>365978031</v>
      </c>
      <c r="N1211" s="30"/>
      <c r="O1211" s="11"/>
      <c r="P1211" s="11"/>
    </row>
    <row r="1212" spans="1:16" ht="18" customHeight="1" x14ac:dyDescent="0.15">
      <c r="A1212" s="11">
        <v>1207</v>
      </c>
      <c r="B1212" s="11" t="s">
        <v>5214</v>
      </c>
      <c r="C1212" s="11" t="s">
        <v>126</v>
      </c>
      <c r="D1212" s="11">
        <v>3</v>
      </c>
      <c r="E1212" s="33" t="s">
        <v>5193</v>
      </c>
      <c r="F1212" s="30" t="s">
        <v>2450</v>
      </c>
      <c r="G1212" s="11" t="s">
        <v>58</v>
      </c>
      <c r="H1212" s="11" t="s">
        <v>1506</v>
      </c>
      <c r="I1212" s="11" t="s">
        <v>15</v>
      </c>
      <c r="J1212" s="23">
        <v>100000000</v>
      </c>
      <c r="K1212" s="23">
        <v>332000000</v>
      </c>
      <c r="L1212" s="23">
        <v>0</v>
      </c>
      <c r="M1212" s="23">
        <f t="shared" si="18"/>
        <v>432000000</v>
      </c>
      <c r="N1212" s="30"/>
      <c r="O1212" s="11" t="s">
        <v>88</v>
      </c>
      <c r="P1212" s="11"/>
    </row>
    <row r="1213" spans="1:16" ht="18" customHeight="1" x14ac:dyDescent="0.15">
      <c r="A1213" s="11">
        <v>1208</v>
      </c>
      <c r="B1213" s="11" t="s">
        <v>5214</v>
      </c>
      <c r="C1213" s="11" t="s">
        <v>126</v>
      </c>
      <c r="D1213" s="11">
        <v>3</v>
      </c>
      <c r="E1213" s="33" t="s">
        <v>5193</v>
      </c>
      <c r="F1213" s="30" t="s">
        <v>2451</v>
      </c>
      <c r="G1213" s="11" t="s">
        <v>58</v>
      </c>
      <c r="H1213" s="11" t="s">
        <v>1506</v>
      </c>
      <c r="I1213" s="11" t="s">
        <v>15</v>
      </c>
      <c r="J1213" s="23">
        <v>60000000</v>
      </c>
      <c r="K1213" s="23">
        <v>82000000</v>
      </c>
      <c r="L1213" s="23">
        <v>0</v>
      </c>
      <c r="M1213" s="23">
        <f t="shared" si="18"/>
        <v>142000000</v>
      </c>
      <c r="N1213" s="30"/>
      <c r="O1213" s="11"/>
      <c r="P1213" s="11"/>
    </row>
    <row r="1214" spans="1:16" ht="18" customHeight="1" x14ac:dyDescent="0.15">
      <c r="A1214" s="11">
        <v>1209</v>
      </c>
      <c r="B1214" s="11" t="s">
        <v>5215</v>
      </c>
      <c r="C1214" s="11" t="s">
        <v>3370</v>
      </c>
      <c r="D1214" s="11">
        <v>3</v>
      </c>
      <c r="E1214" s="33" t="s">
        <v>5193</v>
      </c>
      <c r="F1214" s="30" t="s">
        <v>3371</v>
      </c>
      <c r="G1214" s="11" t="s">
        <v>73</v>
      </c>
      <c r="H1214" s="11" t="s">
        <v>5220</v>
      </c>
      <c r="I1214" s="11" t="s">
        <v>16</v>
      </c>
      <c r="J1214" s="23">
        <v>500000000</v>
      </c>
      <c r="K1214" s="23">
        <v>0</v>
      </c>
      <c r="L1214" s="23">
        <v>0</v>
      </c>
      <c r="M1214" s="23">
        <f t="shared" si="18"/>
        <v>500000000</v>
      </c>
      <c r="N1214" s="30" t="s">
        <v>125</v>
      </c>
      <c r="O1214" s="11"/>
      <c r="P1214" s="11"/>
    </row>
    <row r="1215" spans="1:16" ht="18" customHeight="1" x14ac:dyDescent="0.15">
      <c r="A1215" s="11">
        <v>1210</v>
      </c>
      <c r="B1215" s="11" t="s">
        <v>4025</v>
      </c>
      <c r="C1215" s="11" t="s">
        <v>4034</v>
      </c>
      <c r="D1215" s="11">
        <v>3</v>
      </c>
      <c r="E1215" s="33" t="s">
        <v>5193</v>
      </c>
      <c r="F1215" s="30" t="s">
        <v>4035</v>
      </c>
      <c r="G1215" s="11" t="s">
        <v>73</v>
      </c>
      <c r="H1215" s="11" t="s">
        <v>3016</v>
      </c>
      <c r="I1215" s="11" t="s">
        <v>15</v>
      </c>
      <c r="J1215" s="23">
        <v>50000000</v>
      </c>
      <c r="K1215" s="23">
        <v>0</v>
      </c>
      <c r="L1215" s="23">
        <v>0</v>
      </c>
      <c r="M1215" s="23">
        <f t="shared" si="18"/>
        <v>50000000</v>
      </c>
      <c r="N1215" s="30"/>
      <c r="O1215" s="11"/>
      <c r="P1215" s="11"/>
    </row>
    <row r="1216" spans="1:16" ht="18" customHeight="1" x14ac:dyDescent="0.15">
      <c r="A1216" s="11">
        <v>1211</v>
      </c>
      <c r="B1216" s="11" t="s">
        <v>4025</v>
      </c>
      <c r="C1216" s="11" t="s">
        <v>4036</v>
      </c>
      <c r="D1216" s="11">
        <v>3</v>
      </c>
      <c r="E1216" s="33" t="s">
        <v>5193</v>
      </c>
      <c r="F1216" s="30" t="s">
        <v>4037</v>
      </c>
      <c r="G1216" s="11" t="s">
        <v>46</v>
      </c>
      <c r="H1216" s="11" t="s">
        <v>3505</v>
      </c>
      <c r="I1216" s="11" t="s">
        <v>15</v>
      </c>
      <c r="J1216" s="23">
        <v>200000000</v>
      </c>
      <c r="K1216" s="23">
        <v>0</v>
      </c>
      <c r="L1216" s="23">
        <v>0</v>
      </c>
      <c r="M1216" s="23">
        <f t="shared" si="18"/>
        <v>200000000</v>
      </c>
      <c r="N1216" s="30"/>
      <c r="O1216" s="11" t="s">
        <v>44</v>
      </c>
      <c r="P1216" s="11"/>
    </row>
    <row r="1217" spans="1:16" ht="18" customHeight="1" x14ac:dyDescent="0.15">
      <c r="A1217" s="11">
        <v>1212</v>
      </c>
      <c r="B1217" s="11" t="s">
        <v>4025</v>
      </c>
      <c r="C1217" s="11" t="s">
        <v>4036</v>
      </c>
      <c r="D1217" s="11">
        <v>3</v>
      </c>
      <c r="E1217" s="33" t="s">
        <v>5193</v>
      </c>
      <c r="F1217" s="30" t="s">
        <v>4038</v>
      </c>
      <c r="G1217" s="11" t="s">
        <v>42</v>
      </c>
      <c r="H1217" s="11" t="s">
        <v>3016</v>
      </c>
      <c r="I1217" s="11" t="s">
        <v>15</v>
      </c>
      <c r="J1217" s="23">
        <v>958962000</v>
      </c>
      <c r="K1217" s="23">
        <v>71435000</v>
      </c>
      <c r="L1217" s="23">
        <v>45813000</v>
      </c>
      <c r="M1217" s="23">
        <f t="shared" si="18"/>
        <v>1076210000</v>
      </c>
      <c r="N1217" s="30"/>
      <c r="O1217" s="11" t="s">
        <v>88</v>
      </c>
      <c r="P1217" s="11"/>
    </row>
    <row r="1218" spans="1:16" ht="18" customHeight="1" x14ac:dyDescent="0.15">
      <c r="A1218" s="11">
        <v>1213</v>
      </c>
      <c r="B1218" s="11" t="s">
        <v>4025</v>
      </c>
      <c r="C1218" s="11" t="s">
        <v>4036</v>
      </c>
      <c r="D1218" s="11">
        <v>3</v>
      </c>
      <c r="E1218" s="33" t="s">
        <v>5193</v>
      </c>
      <c r="F1218" s="30" t="s">
        <v>4039</v>
      </c>
      <c r="G1218" s="11" t="s">
        <v>42</v>
      </c>
      <c r="H1218" s="11" t="s">
        <v>1497</v>
      </c>
      <c r="I1218" s="11" t="s">
        <v>15</v>
      </c>
      <c r="J1218" s="23">
        <v>560000000</v>
      </c>
      <c r="K1218" s="23">
        <v>150000000</v>
      </c>
      <c r="L1218" s="23">
        <v>50000000</v>
      </c>
      <c r="M1218" s="23">
        <f t="shared" si="18"/>
        <v>760000000</v>
      </c>
      <c r="N1218" s="30"/>
      <c r="O1218" s="11" t="s">
        <v>88</v>
      </c>
      <c r="P1218" s="11"/>
    </row>
    <row r="1219" spans="1:16" ht="18" customHeight="1" x14ac:dyDescent="0.15">
      <c r="A1219" s="11">
        <v>1214</v>
      </c>
      <c r="B1219" s="11" t="s">
        <v>4170</v>
      </c>
      <c r="C1219" s="11" t="s">
        <v>4171</v>
      </c>
      <c r="D1219" s="11">
        <v>3</v>
      </c>
      <c r="E1219" s="33" t="s">
        <v>5193</v>
      </c>
      <c r="F1219" s="30" t="s">
        <v>4176</v>
      </c>
      <c r="G1219" s="11" t="s">
        <v>114</v>
      </c>
      <c r="H1219" s="11" t="s">
        <v>3505</v>
      </c>
      <c r="I1219" s="11" t="s">
        <v>22</v>
      </c>
      <c r="J1219" s="23">
        <v>1442000000</v>
      </c>
      <c r="K1219" s="23">
        <v>726000000</v>
      </c>
      <c r="L1219" s="23">
        <v>39000000</v>
      </c>
      <c r="M1219" s="23">
        <f t="shared" si="18"/>
        <v>2207000000</v>
      </c>
      <c r="N1219" s="30"/>
      <c r="O1219" s="11"/>
      <c r="P1219" s="11"/>
    </row>
    <row r="1220" spans="1:16" ht="18" customHeight="1" x14ac:dyDescent="0.15">
      <c r="A1220" s="11">
        <v>1215</v>
      </c>
      <c r="B1220" s="11" t="s">
        <v>4170</v>
      </c>
      <c r="C1220" s="11" t="s">
        <v>40</v>
      </c>
      <c r="D1220" s="11">
        <v>3</v>
      </c>
      <c r="E1220" s="33" t="s">
        <v>5193</v>
      </c>
      <c r="F1220" s="30" t="s">
        <v>4192</v>
      </c>
      <c r="G1220" s="11" t="s">
        <v>532</v>
      </c>
      <c r="H1220" s="11" t="s">
        <v>3505</v>
      </c>
      <c r="I1220" s="11" t="s">
        <v>22</v>
      </c>
      <c r="J1220" s="23">
        <v>127000000</v>
      </c>
      <c r="K1220" s="23">
        <v>0</v>
      </c>
      <c r="L1220" s="23">
        <v>0</v>
      </c>
      <c r="M1220" s="23">
        <f t="shared" si="18"/>
        <v>127000000</v>
      </c>
      <c r="N1220" s="30"/>
      <c r="O1220" s="11" t="s">
        <v>88</v>
      </c>
      <c r="P1220" s="11"/>
    </row>
    <row r="1221" spans="1:16" ht="18" customHeight="1" x14ac:dyDescent="0.15">
      <c r="A1221" s="11">
        <v>1216</v>
      </c>
      <c r="B1221" s="11" t="s">
        <v>4170</v>
      </c>
      <c r="C1221" s="11" t="s">
        <v>40</v>
      </c>
      <c r="D1221" s="11">
        <v>3</v>
      </c>
      <c r="E1221" s="33" t="s">
        <v>5193</v>
      </c>
      <c r="F1221" s="30" t="s">
        <v>4193</v>
      </c>
      <c r="G1221" s="11" t="s">
        <v>532</v>
      </c>
      <c r="H1221" s="11" t="s">
        <v>3505</v>
      </c>
      <c r="I1221" s="11" t="s">
        <v>22</v>
      </c>
      <c r="J1221" s="23">
        <v>420000000</v>
      </c>
      <c r="K1221" s="23">
        <v>70000000</v>
      </c>
      <c r="L1221" s="23">
        <v>0</v>
      </c>
      <c r="M1221" s="23">
        <f t="shared" si="18"/>
        <v>490000000</v>
      </c>
      <c r="N1221" s="30"/>
      <c r="O1221" s="11" t="s">
        <v>88</v>
      </c>
      <c r="P1221" s="11"/>
    </row>
    <row r="1222" spans="1:16" ht="18" customHeight="1" x14ac:dyDescent="0.15">
      <c r="A1222" s="11">
        <v>1217</v>
      </c>
      <c r="B1222" s="11" t="s">
        <v>4170</v>
      </c>
      <c r="C1222" s="11" t="s">
        <v>3884</v>
      </c>
      <c r="D1222" s="11">
        <v>3</v>
      </c>
      <c r="E1222" s="33" t="s">
        <v>5193</v>
      </c>
      <c r="F1222" s="30" t="s">
        <v>4199</v>
      </c>
      <c r="G1222" s="11" t="s">
        <v>73</v>
      </c>
      <c r="H1222" s="11" t="s">
        <v>3505</v>
      </c>
      <c r="I1222" s="11" t="s">
        <v>16</v>
      </c>
      <c r="J1222" s="23">
        <v>105000000</v>
      </c>
      <c r="K1222" s="23">
        <v>15000000</v>
      </c>
      <c r="L1222" s="23"/>
      <c r="M1222" s="23">
        <f t="shared" ref="M1222:M1285" si="19">J1222+K1222+L1222</f>
        <v>120000000</v>
      </c>
      <c r="N1222" s="30" t="s">
        <v>4200</v>
      </c>
      <c r="O1222" s="11"/>
      <c r="P1222" s="11"/>
    </row>
    <row r="1223" spans="1:16" ht="18" customHeight="1" x14ac:dyDescent="0.15">
      <c r="A1223" s="11">
        <v>1218</v>
      </c>
      <c r="B1223" s="11" t="s">
        <v>4170</v>
      </c>
      <c r="C1223" s="11" t="s">
        <v>3884</v>
      </c>
      <c r="D1223" s="11">
        <v>3</v>
      </c>
      <c r="E1223" s="33" t="s">
        <v>5193</v>
      </c>
      <c r="F1223" s="30" t="s">
        <v>4201</v>
      </c>
      <c r="G1223" s="11" t="s">
        <v>73</v>
      </c>
      <c r="H1223" s="11" t="s">
        <v>3505</v>
      </c>
      <c r="I1223" s="11" t="s">
        <v>16</v>
      </c>
      <c r="J1223" s="23">
        <v>20000000</v>
      </c>
      <c r="K1223" s="23"/>
      <c r="L1223" s="23"/>
      <c r="M1223" s="23">
        <f t="shared" si="19"/>
        <v>20000000</v>
      </c>
      <c r="N1223" s="30" t="s">
        <v>4202</v>
      </c>
      <c r="O1223" s="11"/>
      <c r="P1223" s="11"/>
    </row>
    <row r="1224" spans="1:16" ht="18" customHeight="1" x14ac:dyDescent="0.15">
      <c r="A1224" s="11">
        <v>1219</v>
      </c>
      <c r="B1224" s="11" t="s">
        <v>4170</v>
      </c>
      <c r="C1224" s="11" t="s">
        <v>3884</v>
      </c>
      <c r="D1224" s="11">
        <v>3</v>
      </c>
      <c r="E1224" s="33" t="s">
        <v>5193</v>
      </c>
      <c r="F1224" s="30" t="s">
        <v>4205</v>
      </c>
      <c r="G1224" s="11" t="s">
        <v>73</v>
      </c>
      <c r="H1224" s="11" t="s">
        <v>3505</v>
      </c>
      <c r="I1224" s="11" t="s">
        <v>16</v>
      </c>
      <c r="J1224" s="23">
        <v>610000000</v>
      </c>
      <c r="K1224" s="23">
        <v>110000000</v>
      </c>
      <c r="L1224" s="23"/>
      <c r="M1224" s="23">
        <f t="shared" si="19"/>
        <v>720000000</v>
      </c>
      <c r="N1224" s="30" t="s">
        <v>4206</v>
      </c>
      <c r="O1224" s="11"/>
      <c r="P1224" s="11"/>
    </row>
    <row r="1225" spans="1:16" ht="18" customHeight="1" x14ac:dyDescent="0.15">
      <c r="A1225" s="11">
        <v>1220</v>
      </c>
      <c r="B1225" s="11" t="s">
        <v>4170</v>
      </c>
      <c r="C1225" s="11" t="s">
        <v>4223</v>
      </c>
      <c r="D1225" s="11">
        <v>3</v>
      </c>
      <c r="E1225" s="33" t="s">
        <v>5193</v>
      </c>
      <c r="F1225" s="30" t="s">
        <v>4229</v>
      </c>
      <c r="G1225" s="11" t="s">
        <v>114</v>
      </c>
      <c r="H1225" s="11" t="s">
        <v>3505</v>
      </c>
      <c r="I1225" s="11" t="s">
        <v>15</v>
      </c>
      <c r="J1225" s="23">
        <v>154637926</v>
      </c>
      <c r="K1225" s="23">
        <v>105721190</v>
      </c>
      <c r="L1225" s="23">
        <v>9683140</v>
      </c>
      <c r="M1225" s="23">
        <f t="shared" si="19"/>
        <v>270042256</v>
      </c>
      <c r="N1225" s="30"/>
      <c r="O1225" s="11"/>
      <c r="P1225" s="11"/>
    </row>
    <row r="1226" spans="1:16" ht="18" customHeight="1" x14ac:dyDescent="0.15">
      <c r="A1226" s="11">
        <v>1221</v>
      </c>
      <c r="B1226" s="11" t="s">
        <v>4170</v>
      </c>
      <c r="C1226" s="11" t="s">
        <v>4223</v>
      </c>
      <c r="D1226" s="11">
        <v>3</v>
      </c>
      <c r="E1226" s="33" t="s">
        <v>5193</v>
      </c>
      <c r="F1226" s="30" t="s">
        <v>4230</v>
      </c>
      <c r="G1226" s="11" t="s">
        <v>114</v>
      </c>
      <c r="H1226" s="11" t="s">
        <v>3505</v>
      </c>
      <c r="I1226" s="11" t="s">
        <v>15</v>
      </c>
      <c r="J1226" s="23">
        <v>168045337</v>
      </c>
      <c r="K1226" s="23">
        <v>94809280</v>
      </c>
      <c r="L1226" s="23">
        <v>2187891</v>
      </c>
      <c r="M1226" s="23">
        <f t="shared" si="19"/>
        <v>265042508</v>
      </c>
      <c r="N1226" s="30"/>
      <c r="O1226" s="11"/>
      <c r="P1226" s="11"/>
    </row>
    <row r="1227" spans="1:16" ht="18" customHeight="1" x14ac:dyDescent="0.15">
      <c r="A1227" s="11">
        <v>1222</v>
      </c>
      <c r="B1227" s="11" t="s">
        <v>4170</v>
      </c>
      <c r="C1227" s="11" t="s">
        <v>4233</v>
      </c>
      <c r="D1227" s="11">
        <v>3</v>
      </c>
      <c r="E1227" s="33" t="s">
        <v>5193</v>
      </c>
      <c r="F1227" s="30" t="s">
        <v>4237</v>
      </c>
      <c r="G1227" s="11" t="s">
        <v>58</v>
      </c>
      <c r="H1227" s="11" t="s">
        <v>3505</v>
      </c>
      <c r="I1227" s="11" t="s">
        <v>15</v>
      </c>
      <c r="J1227" s="23">
        <v>550000000</v>
      </c>
      <c r="K1227" s="23">
        <v>300000000</v>
      </c>
      <c r="L1227" s="23"/>
      <c r="M1227" s="23">
        <f t="shared" si="19"/>
        <v>850000000</v>
      </c>
      <c r="N1227" s="30"/>
      <c r="O1227" s="11"/>
      <c r="P1227" s="11" t="s">
        <v>48</v>
      </c>
    </row>
    <row r="1228" spans="1:16" ht="18" customHeight="1" x14ac:dyDescent="0.15">
      <c r="A1228" s="11">
        <v>1223</v>
      </c>
      <c r="B1228" s="11" t="s">
        <v>4170</v>
      </c>
      <c r="C1228" s="11" t="s">
        <v>4233</v>
      </c>
      <c r="D1228" s="11">
        <v>3</v>
      </c>
      <c r="E1228" s="33" t="s">
        <v>5193</v>
      </c>
      <c r="F1228" s="30" t="s">
        <v>4238</v>
      </c>
      <c r="G1228" s="11" t="s">
        <v>58</v>
      </c>
      <c r="H1228" s="11" t="s">
        <v>3505</v>
      </c>
      <c r="I1228" s="11" t="s">
        <v>15</v>
      </c>
      <c r="J1228" s="23">
        <v>200000000</v>
      </c>
      <c r="K1228" s="23">
        <v>2500000</v>
      </c>
      <c r="L1228" s="23"/>
      <c r="M1228" s="23">
        <f t="shared" si="19"/>
        <v>202500000</v>
      </c>
      <c r="N1228" s="30"/>
      <c r="O1228" s="11"/>
      <c r="P1228" s="11"/>
    </row>
    <row r="1229" spans="1:16" ht="18" customHeight="1" x14ac:dyDescent="0.15">
      <c r="A1229" s="11">
        <v>1224</v>
      </c>
      <c r="B1229" s="11" t="s">
        <v>4170</v>
      </c>
      <c r="C1229" s="11" t="s">
        <v>4233</v>
      </c>
      <c r="D1229" s="11">
        <v>3</v>
      </c>
      <c r="E1229" s="33" t="s">
        <v>5193</v>
      </c>
      <c r="F1229" s="30" t="s">
        <v>4239</v>
      </c>
      <c r="G1229" s="11" t="s">
        <v>58</v>
      </c>
      <c r="H1229" s="11" t="s">
        <v>3505</v>
      </c>
      <c r="I1229" s="11" t="s">
        <v>15</v>
      </c>
      <c r="J1229" s="23">
        <v>120000000</v>
      </c>
      <c r="K1229" s="23">
        <v>1000000</v>
      </c>
      <c r="L1229" s="23"/>
      <c r="M1229" s="23">
        <f t="shared" si="19"/>
        <v>121000000</v>
      </c>
      <c r="N1229" s="30"/>
      <c r="O1229" s="11"/>
      <c r="P1229" s="11"/>
    </row>
    <row r="1230" spans="1:16" ht="18" customHeight="1" x14ac:dyDescent="0.15">
      <c r="A1230" s="11">
        <v>1225</v>
      </c>
      <c r="B1230" s="11" t="s">
        <v>4170</v>
      </c>
      <c r="C1230" s="11" t="s">
        <v>4233</v>
      </c>
      <c r="D1230" s="11">
        <v>3</v>
      </c>
      <c r="E1230" s="33" t="s">
        <v>5193</v>
      </c>
      <c r="F1230" s="30" t="s">
        <v>4240</v>
      </c>
      <c r="G1230" s="11" t="s">
        <v>58</v>
      </c>
      <c r="H1230" s="11" t="s">
        <v>3505</v>
      </c>
      <c r="I1230" s="11" t="s">
        <v>15</v>
      </c>
      <c r="J1230" s="23">
        <v>200000000</v>
      </c>
      <c r="K1230" s="23">
        <v>20000000</v>
      </c>
      <c r="L1230" s="23"/>
      <c r="M1230" s="23">
        <f t="shared" si="19"/>
        <v>220000000</v>
      </c>
      <c r="N1230" s="30"/>
      <c r="O1230" s="11"/>
      <c r="P1230" s="11"/>
    </row>
    <row r="1231" spans="1:16" ht="18" customHeight="1" x14ac:dyDescent="0.15">
      <c r="A1231" s="11">
        <v>1226</v>
      </c>
      <c r="B1231" s="11" t="s">
        <v>4170</v>
      </c>
      <c r="C1231" s="11" t="s">
        <v>4233</v>
      </c>
      <c r="D1231" s="11">
        <v>3</v>
      </c>
      <c r="E1231" s="33" t="s">
        <v>5193</v>
      </c>
      <c r="F1231" s="30" t="s">
        <v>4241</v>
      </c>
      <c r="G1231" s="11" t="s">
        <v>58</v>
      </c>
      <c r="H1231" s="11" t="s">
        <v>3505</v>
      </c>
      <c r="I1231" s="11" t="s">
        <v>15</v>
      </c>
      <c r="J1231" s="23">
        <v>200000000</v>
      </c>
      <c r="K1231" s="23">
        <v>2000000</v>
      </c>
      <c r="L1231" s="23"/>
      <c r="M1231" s="23">
        <f t="shared" si="19"/>
        <v>202000000</v>
      </c>
      <c r="N1231" s="30"/>
      <c r="O1231" s="11"/>
      <c r="P1231" s="11"/>
    </row>
    <row r="1232" spans="1:16" ht="18" customHeight="1" x14ac:dyDescent="0.15">
      <c r="A1232" s="11">
        <v>1227</v>
      </c>
      <c r="B1232" s="11" t="s">
        <v>4170</v>
      </c>
      <c r="C1232" s="11" t="s">
        <v>4233</v>
      </c>
      <c r="D1232" s="11">
        <v>3</v>
      </c>
      <c r="E1232" s="33" t="s">
        <v>5193</v>
      </c>
      <c r="F1232" s="30" t="s">
        <v>4242</v>
      </c>
      <c r="G1232" s="11" t="s">
        <v>58</v>
      </c>
      <c r="H1232" s="11" t="s">
        <v>3505</v>
      </c>
      <c r="I1232" s="11" t="s">
        <v>15</v>
      </c>
      <c r="J1232" s="23">
        <v>100000000</v>
      </c>
      <c r="K1232" s="23"/>
      <c r="L1232" s="23"/>
      <c r="M1232" s="23">
        <f t="shared" si="19"/>
        <v>100000000</v>
      </c>
      <c r="N1232" s="30"/>
      <c r="O1232" s="11"/>
      <c r="P1232" s="11"/>
    </row>
    <row r="1233" spans="1:16" ht="18" customHeight="1" x14ac:dyDescent="0.15">
      <c r="A1233" s="11">
        <v>1228</v>
      </c>
      <c r="B1233" s="11" t="s">
        <v>4170</v>
      </c>
      <c r="C1233" s="11" t="s">
        <v>4233</v>
      </c>
      <c r="D1233" s="11">
        <v>3</v>
      </c>
      <c r="E1233" s="33" t="s">
        <v>5193</v>
      </c>
      <c r="F1233" s="30" t="s">
        <v>4243</v>
      </c>
      <c r="G1233" s="11" t="s">
        <v>58</v>
      </c>
      <c r="H1233" s="11" t="s">
        <v>3505</v>
      </c>
      <c r="I1233" s="11" t="s">
        <v>16</v>
      </c>
      <c r="J1233" s="23">
        <v>45000000</v>
      </c>
      <c r="K1233" s="23"/>
      <c r="L1233" s="23"/>
      <c r="M1233" s="23">
        <f t="shared" si="19"/>
        <v>45000000</v>
      </c>
      <c r="N1233" s="30" t="s">
        <v>143</v>
      </c>
      <c r="O1233" s="11"/>
      <c r="P1233" s="11"/>
    </row>
    <row r="1234" spans="1:16" ht="18" customHeight="1" x14ac:dyDescent="0.15">
      <c r="A1234" s="11">
        <v>1229</v>
      </c>
      <c r="B1234" s="11" t="s">
        <v>4170</v>
      </c>
      <c r="C1234" s="11" t="s">
        <v>126</v>
      </c>
      <c r="D1234" s="11">
        <v>3</v>
      </c>
      <c r="E1234" s="33" t="s">
        <v>5193</v>
      </c>
      <c r="F1234" s="30" t="s">
        <v>4261</v>
      </c>
      <c r="G1234" s="11" t="s">
        <v>58</v>
      </c>
      <c r="H1234" s="11" t="s">
        <v>3505</v>
      </c>
      <c r="I1234" s="11" t="s">
        <v>22</v>
      </c>
      <c r="J1234" s="23">
        <v>200000000</v>
      </c>
      <c r="K1234" s="23">
        <v>1000000000</v>
      </c>
      <c r="L1234" s="23"/>
      <c r="M1234" s="23">
        <f t="shared" si="19"/>
        <v>1200000000</v>
      </c>
      <c r="N1234" s="30"/>
      <c r="O1234" s="11"/>
      <c r="P1234" s="11"/>
    </row>
    <row r="1235" spans="1:16" ht="18" customHeight="1" x14ac:dyDescent="0.15">
      <c r="A1235" s="11">
        <v>1230</v>
      </c>
      <c r="B1235" s="11" t="s">
        <v>4170</v>
      </c>
      <c r="C1235" s="11" t="s">
        <v>67</v>
      </c>
      <c r="D1235" s="11">
        <v>3</v>
      </c>
      <c r="E1235" s="33" t="s">
        <v>5193</v>
      </c>
      <c r="F1235" s="30" t="s">
        <v>4270</v>
      </c>
      <c r="G1235" s="11" t="s">
        <v>58</v>
      </c>
      <c r="H1235" s="11" t="s">
        <v>3505</v>
      </c>
      <c r="I1235" s="11" t="s">
        <v>15</v>
      </c>
      <c r="J1235" s="23">
        <v>1660000000</v>
      </c>
      <c r="K1235" s="23">
        <v>890000000</v>
      </c>
      <c r="L1235" s="23">
        <v>0</v>
      </c>
      <c r="M1235" s="23">
        <f t="shared" si="19"/>
        <v>2550000000</v>
      </c>
      <c r="N1235" s="30"/>
      <c r="O1235" s="11"/>
      <c r="P1235" s="11"/>
    </row>
    <row r="1236" spans="1:16" ht="18" customHeight="1" x14ac:dyDescent="0.15">
      <c r="A1236" s="11">
        <v>1231</v>
      </c>
      <c r="B1236" s="11" t="s">
        <v>4170</v>
      </c>
      <c r="C1236" s="11" t="s">
        <v>67</v>
      </c>
      <c r="D1236" s="11">
        <v>3</v>
      </c>
      <c r="E1236" s="33" t="s">
        <v>5193</v>
      </c>
      <c r="F1236" s="30" t="s">
        <v>4271</v>
      </c>
      <c r="G1236" s="11" t="s">
        <v>58</v>
      </c>
      <c r="H1236" s="11" t="s">
        <v>3505</v>
      </c>
      <c r="I1236" s="11" t="s">
        <v>15</v>
      </c>
      <c r="J1236" s="23">
        <v>4100000000</v>
      </c>
      <c r="K1236" s="23">
        <v>2190000000</v>
      </c>
      <c r="L1236" s="23">
        <v>0</v>
      </c>
      <c r="M1236" s="23">
        <f t="shared" si="19"/>
        <v>6290000000</v>
      </c>
      <c r="N1236" s="30"/>
      <c r="O1236" s="11"/>
      <c r="P1236" s="11"/>
    </row>
    <row r="1237" spans="1:16" ht="18" customHeight="1" x14ac:dyDescent="0.15">
      <c r="A1237" s="11">
        <v>1232</v>
      </c>
      <c r="B1237" s="11" t="s">
        <v>4365</v>
      </c>
      <c r="C1237" s="11" t="s">
        <v>4366</v>
      </c>
      <c r="D1237" s="11">
        <v>3</v>
      </c>
      <c r="E1237" s="33" t="s">
        <v>5193</v>
      </c>
      <c r="F1237" s="30" t="s">
        <v>4370</v>
      </c>
      <c r="G1237" s="11" t="s">
        <v>73</v>
      </c>
      <c r="H1237" s="11" t="s">
        <v>4368</v>
      </c>
      <c r="I1237" s="11" t="s">
        <v>22</v>
      </c>
      <c r="J1237" s="23">
        <v>310000000</v>
      </c>
      <c r="K1237" s="23">
        <v>10000000</v>
      </c>
      <c r="L1237" s="23"/>
      <c r="M1237" s="23">
        <f t="shared" si="19"/>
        <v>320000000</v>
      </c>
      <c r="N1237" s="30"/>
      <c r="O1237" s="11"/>
      <c r="P1237" s="11"/>
    </row>
    <row r="1238" spans="1:16" ht="18" customHeight="1" x14ac:dyDescent="0.15">
      <c r="A1238" s="11">
        <v>1233</v>
      </c>
      <c r="B1238" s="11" t="s">
        <v>4365</v>
      </c>
      <c r="C1238" s="11" t="s">
        <v>4375</v>
      </c>
      <c r="D1238" s="11">
        <v>3</v>
      </c>
      <c r="E1238" s="33" t="s">
        <v>5193</v>
      </c>
      <c r="F1238" s="30" t="s">
        <v>4377</v>
      </c>
      <c r="G1238" s="11" t="s">
        <v>58</v>
      </c>
      <c r="H1238" s="11" t="s">
        <v>4368</v>
      </c>
      <c r="I1238" s="11" t="s">
        <v>22</v>
      </c>
      <c r="J1238" s="23">
        <v>500000000</v>
      </c>
      <c r="K1238" s="23">
        <v>200000000</v>
      </c>
      <c r="L1238" s="23">
        <v>0</v>
      </c>
      <c r="M1238" s="23">
        <f t="shared" si="19"/>
        <v>700000000</v>
      </c>
      <c r="N1238" s="30"/>
      <c r="O1238" s="11"/>
      <c r="P1238" s="11"/>
    </row>
    <row r="1239" spans="1:16" ht="18" customHeight="1" x14ac:dyDescent="0.15">
      <c r="A1239" s="11">
        <v>1234</v>
      </c>
      <c r="B1239" s="11" t="s">
        <v>4365</v>
      </c>
      <c r="C1239" s="11" t="s">
        <v>4375</v>
      </c>
      <c r="D1239" s="11">
        <v>3</v>
      </c>
      <c r="E1239" s="33" t="s">
        <v>5193</v>
      </c>
      <c r="F1239" s="30" t="s">
        <v>4386</v>
      </c>
      <c r="G1239" s="11" t="s">
        <v>46</v>
      </c>
      <c r="H1239" s="11" t="s">
        <v>4368</v>
      </c>
      <c r="I1239" s="11" t="s">
        <v>22</v>
      </c>
      <c r="J1239" s="23">
        <v>40000000</v>
      </c>
      <c r="K1239" s="23"/>
      <c r="L1239" s="23"/>
      <c r="M1239" s="23">
        <f t="shared" si="19"/>
        <v>40000000</v>
      </c>
      <c r="N1239" s="30"/>
      <c r="O1239" s="11" t="s">
        <v>44</v>
      </c>
      <c r="P1239" s="11"/>
    </row>
    <row r="1240" spans="1:16" ht="18" customHeight="1" x14ac:dyDescent="0.15">
      <c r="A1240" s="11">
        <v>1235</v>
      </c>
      <c r="B1240" s="11" t="s">
        <v>4365</v>
      </c>
      <c r="C1240" s="11" t="s">
        <v>4375</v>
      </c>
      <c r="D1240" s="11">
        <v>3</v>
      </c>
      <c r="E1240" s="33" t="s">
        <v>5193</v>
      </c>
      <c r="F1240" s="30" t="s">
        <v>4387</v>
      </c>
      <c r="G1240" s="11" t="s">
        <v>46</v>
      </c>
      <c r="H1240" s="11" t="s">
        <v>4368</v>
      </c>
      <c r="I1240" s="11" t="s">
        <v>22</v>
      </c>
      <c r="J1240" s="23">
        <v>150000000</v>
      </c>
      <c r="K1240" s="23"/>
      <c r="L1240" s="23"/>
      <c r="M1240" s="23">
        <f t="shared" si="19"/>
        <v>150000000</v>
      </c>
      <c r="N1240" s="30"/>
      <c r="O1240" s="11" t="s">
        <v>44</v>
      </c>
      <c r="P1240" s="11"/>
    </row>
    <row r="1241" spans="1:16" ht="18" customHeight="1" x14ac:dyDescent="0.15">
      <c r="A1241" s="11">
        <v>1236</v>
      </c>
      <c r="B1241" s="11" t="s">
        <v>4365</v>
      </c>
      <c r="C1241" s="11" t="s">
        <v>4375</v>
      </c>
      <c r="D1241" s="11">
        <v>3</v>
      </c>
      <c r="E1241" s="33" t="s">
        <v>5193</v>
      </c>
      <c r="F1241" s="30" t="s">
        <v>4388</v>
      </c>
      <c r="G1241" s="11" t="s">
        <v>46</v>
      </c>
      <c r="H1241" s="11" t="s">
        <v>4368</v>
      </c>
      <c r="I1241" s="11" t="s">
        <v>22</v>
      </c>
      <c r="J1241" s="23">
        <v>150000000</v>
      </c>
      <c r="K1241" s="23"/>
      <c r="L1241" s="23"/>
      <c r="M1241" s="23">
        <f t="shared" si="19"/>
        <v>150000000</v>
      </c>
      <c r="N1241" s="30"/>
      <c r="O1241" s="11" t="s">
        <v>44</v>
      </c>
      <c r="P1241" s="11"/>
    </row>
    <row r="1242" spans="1:16" ht="18" customHeight="1" x14ac:dyDescent="0.15">
      <c r="A1242" s="11">
        <v>1237</v>
      </c>
      <c r="B1242" s="11" t="s">
        <v>4365</v>
      </c>
      <c r="C1242" s="11" t="s">
        <v>700</v>
      </c>
      <c r="D1242" s="11">
        <v>3</v>
      </c>
      <c r="E1242" s="33" t="s">
        <v>5193</v>
      </c>
      <c r="F1242" s="30" t="s">
        <v>4400</v>
      </c>
      <c r="G1242" s="11" t="s">
        <v>114</v>
      </c>
      <c r="H1242" s="11" t="s">
        <v>4368</v>
      </c>
      <c r="I1242" s="11" t="s">
        <v>22</v>
      </c>
      <c r="J1242" s="23">
        <v>236000000</v>
      </c>
      <c r="K1242" s="23">
        <v>147000000</v>
      </c>
      <c r="L1242" s="23">
        <v>14000000</v>
      </c>
      <c r="M1242" s="23">
        <f t="shared" si="19"/>
        <v>397000000</v>
      </c>
      <c r="N1242" s="30"/>
      <c r="O1242" s="11"/>
      <c r="P1242" s="11"/>
    </row>
    <row r="1243" spans="1:16" ht="18" customHeight="1" x14ac:dyDescent="0.15">
      <c r="A1243" s="11">
        <v>1238</v>
      </c>
      <c r="B1243" s="21" t="s">
        <v>4457</v>
      </c>
      <c r="C1243" s="21" t="s">
        <v>4458</v>
      </c>
      <c r="D1243" s="21">
        <v>3</v>
      </c>
      <c r="E1243" s="33" t="s">
        <v>5193</v>
      </c>
      <c r="F1243" s="40" t="s">
        <v>4462</v>
      </c>
      <c r="G1243" s="21" t="s">
        <v>1580</v>
      </c>
      <c r="H1243" s="21" t="s">
        <v>4463</v>
      </c>
      <c r="I1243" s="21" t="s">
        <v>15</v>
      </c>
      <c r="J1243" s="60">
        <v>650550000</v>
      </c>
      <c r="K1243" s="60">
        <v>421796000</v>
      </c>
      <c r="L1243" s="60">
        <v>8574000</v>
      </c>
      <c r="M1243" s="23">
        <f t="shared" si="19"/>
        <v>1080920000</v>
      </c>
      <c r="N1243" s="40"/>
      <c r="O1243" s="21"/>
      <c r="P1243" s="21"/>
    </row>
    <row r="1244" spans="1:16" ht="18" customHeight="1" x14ac:dyDescent="0.15">
      <c r="A1244" s="11">
        <v>1239</v>
      </c>
      <c r="B1244" s="21" t="s">
        <v>4457</v>
      </c>
      <c r="C1244" s="21" t="s">
        <v>4458</v>
      </c>
      <c r="D1244" s="21">
        <v>3</v>
      </c>
      <c r="E1244" s="33" t="s">
        <v>5193</v>
      </c>
      <c r="F1244" s="40" t="s">
        <v>4474</v>
      </c>
      <c r="G1244" s="21" t="s">
        <v>1707</v>
      </c>
      <c r="H1244" s="21" t="s">
        <v>4475</v>
      </c>
      <c r="I1244" s="21" t="s">
        <v>15</v>
      </c>
      <c r="J1244" s="60">
        <v>56026000</v>
      </c>
      <c r="K1244" s="60">
        <v>35534000</v>
      </c>
      <c r="L1244" s="60"/>
      <c r="M1244" s="23">
        <f t="shared" si="19"/>
        <v>91560000</v>
      </c>
      <c r="N1244" s="15"/>
      <c r="O1244" s="21"/>
      <c r="P1244" s="21"/>
    </row>
    <row r="1245" spans="1:16" ht="18" customHeight="1" x14ac:dyDescent="0.15">
      <c r="A1245" s="11">
        <v>1240</v>
      </c>
      <c r="B1245" s="21" t="s">
        <v>4457</v>
      </c>
      <c r="C1245" s="21" t="s">
        <v>1619</v>
      </c>
      <c r="D1245" s="21">
        <v>3</v>
      </c>
      <c r="E1245" s="33" t="s">
        <v>5193</v>
      </c>
      <c r="F1245" s="63" t="s">
        <v>4501</v>
      </c>
      <c r="G1245" s="21" t="s">
        <v>1621</v>
      </c>
      <c r="H1245" s="21" t="s">
        <v>4502</v>
      </c>
      <c r="I1245" s="21" t="s">
        <v>15</v>
      </c>
      <c r="J1245" s="60">
        <v>1146000000</v>
      </c>
      <c r="K1245" s="60">
        <v>132000000</v>
      </c>
      <c r="L1245" s="60"/>
      <c r="M1245" s="23">
        <f t="shared" si="19"/>
        <v>1278000000</v>
      </c>
      <c r="N1245" s="15"/>
      <c r="O1245" s="21" t="s">
        <v>10</v>
      </c>
      <c r="P1245" s="21" t="s">
        <v>12</v>
      </c>
    </row>
    <row r="1246" spans="1:16" ht="18" customHeight="1" x14ac:dyDescent="0.15">
      <c r="A1246" s="11">
        <v>1241</v>
      </c>
      <c r="B1246" s="21" t="s">
        <v>4457</v>
      </c>
      <c r="C1246" s="21" t="s">
        <v>1619</v>
      </c>
      <c r="D1246" s="21">
        <v>3</v>
      </c>
      <c r="E1246" s="33" t="s">
        <v>5193</v>
      </c>
      <c r="F1246" s="63" t="s">
        <v>4503</v>
      </c>
      <c r="G1246" s="21" t="s">
        <v>1621</v>
      </c>
      <c r="H1246" s="21" t="s">
        <v>3073</v>
      </c>
      <c r="I1246" s="21" t="s">
        <v>15</v>
      </c>
      <c r="J1246" s="60">
        <v>8526674000</v>
      </c>
      <c r="K1246" s="60">
        <v>853937000</v>
      </c>
      <c r="L1246" s="60"/>
      <c r="M1246" s="23">
        <f t="shared" si="19"/>
        <v>9380611000</v>
      </c>
      <c r="N1246" s="15"/>
      <c r="O1246" s="21" t="s">
        <v>10</v>
      </c>
      <c r="P1246" s="21" t="s">
        <v>12</v>
      </c>
    </row>
    <row r="1247" spans="1:16" ht="18" customHeight="1" x14ac:dyDescent="0.15">
      <c r="A1247" s="11">
        <v>1242</v>
      </c>
      <c r="B1247" s="21" t="s">
        <v>4457</v>
      </c>
      <c r="C1247" s="21" t="s">
        <v>1633</v>
      </c>
      <c r="D1247" s="21">
        <v>3</v>
      </c>
      <c r="E1247" s="33" t="s">
        <v>5193</v>
      </c>
      <c r="F1247" s="40" t="s">
        <v>4514</v>
      </c>
      <c r="G1247" s="21" t="s">
        <v>11</v>
      </c>
      <c r="H1247" s="21" t="s">
        <v>4463</v>
      </c>
      <c r="I1247" s="21" t="s">
        <v>22</v>
      </c>
      <c r="J1247" s="60">
        <v>80000000</v>
      </c>
      <c r="K1247" s="60"/>
      <c r="L1247" s="60"/>
      <c r="M1247" s="23">
        <f t="shared" si="19"/>
        <v>80000000</v>
      </c>
      <c r="N1247" s="40"/>
      <c r="O1247" s="21"/>
      <c r="P1247" s="21"/>
    </row>
    <row r="1248" spans="1:16" ht="18" customHeight="1" x14ac:dyDescent="0.15">
      <c r="A1248" s="11">
        <v>1243</v>
      </c>
      <c r="B1248" s="21" t="s">
        <v>4457</v>
      </c>
      <c r="C1248" s="21" t="s">
        <v>1633</v>
      </c>
      <c r="D1248" s="21">
        <v>3</v>
      </c>
      <c r="E1248" s="33" t="s">
        <v>5193</v>
      </c>
      <c r="F1248" s="40" t="s">
        <v>4515</v>
      </c>
      <c r="G1248" s="21" t="s">
        <v>1730</v>
      </c>
      <c r="H1248" s="21" t="s">
        <v>3073</v>
      </c>
      <c r="I1248" s="21" t="s">
        <v>16</v>
      </c>
      <c r="J1248" s="60">
        <v>30000000</v>
      </c>
      <c r="K1248" s="60">
        <v>0</v>
      </c>
      <c r="L1248" s="60">
        <v>0</v>
      </c>
      <c r="M1248" s="23">
        <f t="shared" si="19"/>
        <v>30000000</v>
      </c>
      <c r="N1248" s="61" t="s">
        <v>3125</v>
      </c>
      <c r="O1248" s="21"/>
      <c r="P1248" s="21"/>
    </row>
    <row r="1249" spans="1:16" ht="18" customHeight="1" x14ac:dyDescent="0.15">
      <c r="A1249" s="11">
        <v>1244</v>
      </c>
      <c r="B1249" s="21" t="s">
        <v>4457</v>
      </c>
      <c r="C1249" s="21" t="s">
        <v>4520</v>
      </c>
      <c r="D1249" s="21">
        <v>3</v>
      </c>
      <c r="E1249" s="33" t="s">
        <v>5193</v>
      </c>
      <c r="F1249" s="40" t="s">
        <v>4523</v>
      </c>
      <c r="G1249" s="21" t="s">
        <v>1580</v>
      </c>
      <c r="H1249" s="21" t="s">
        <v>19</v>
      </c>
      <c r="I1249" s="21" t="s">
        <v>22</v>
      </c>
      <c r="J1249" s="60">
        <v>150000000</v>
      </c>
      <c r="K1249" s="60">
        <v>450000000</v>
      </c>
      <c r="L1249" s="60">
        <v>0</v>
      </c>
      <c r="M1249" s="23">
        <f t="shared" si="19"/>
        <v>600000000</v>
      </c>
      <c r="N1249" s="40"/>
      <c r="O1249" s="21" t="s">
        <v>14</v>
      </c>
      <c r="P1249" s="21"/>
    </row>
    <row r="1250" spans="1:16" ht="18" customHeight="1" x14ac:dyDescent="0.15">
      <c r="A1250" s="11">
        <v>1245</v>
      </c>
      <c r="B1250" s="21" t="s">
        <v>4457</v>
      </c>
      <c r="C1250" s="21" t="s">
        <v>4520</v>
      </c>
      <c r="D1250" s="21">
        <v>3</v>
      </c>
      <c r="E1250" s="33" t="s">
        <v>5193</v>
      </c>
      <c r="F1250" s="40" t="s">
        <v>4524</v>
      </c>
      <c r="G1250" s="21" t="s">
        <v>1580</v>
      </c>
      <c r="H1250" s="21" t="s">
        <v>3073</v>
      </c>
      <c r="I1250" s="21" t="s">
        <v>22</v>
      </c>
      <c r="J1250" s="60">
        <v>130000000</v>
      </c>
      <c r="K1250" s="60">
        <v>400000000</v>
      </c>
      <c r="L1250" s="60">
        <v>0</v>
      </c>
      <c r="M1250" s="23">
        <f t="shared" si="19"/>
        <v>530000000</v>
      </c>
      <c r="N1250" s="40"/>
      <c r="O1250" s="21" t="s">
        <v>14</v>
      </c>
      <c r="P1250" s="21"/>
    </row>
    <row r="1251" spans="1:16" ht="18" customHeight="1" x14ac:dyDescent="0.15">
      <c r="A1251" s="11">
        <v>1246</v>
      </c>
      <c r="B1251" s="21" t="s">
        <v>4457</v>
      </c>
      <c r="C1251" s="21" t="s">
        <v>4520</v>
      </c>
      <c r="D1251" s="21">
        <v>3</v>
      </c>
      <c r="E1251" s="33" t="s">
        <v>5193</v>
      </c>
      <c r="F1251" s="40" t="s">
        <v>4525</v>
      </c>
      <c r="G1251" s="21" t="s">
        <v>1580</v>
      </c>
      <c r="H1251" s="21" t="s">
        <v>19</v>
      </c>
      <c r="I1251" s="21" t="s">
        <v>17</v>
      </c>
      <c r="J1251" s="60">
        <v>100000000</v>
      </c>
      <c r="K1251" s="60">
        <v>300000000</v>
      </c>
      <c r="L1251" s="60">
        <v>0</v>
      </c>
      <c r="M1251" s="23">
        <f t="shared" si="19"/>
        <v>400000000</v>
      </c>
      <c r="N1251" s="40" t="s">
        <v>4526</v>
      </c>
      <c r="O1251" s="21" t="s">
        <v>14</v>
      </c>
      <c r="P1251" s="21"/>
    </row>
    <row r="1252" spans="1:16" ht="18" customHeight="1" x14ac:dyDescent="0.15">
      <c r="A1252" s="11">
        <v>1247</v>
      </c>
      <c r="B1252" s="21" t="s">
        <v>4457</v>
      </c>
      <c r="C1252" s="21" t="s">
        <v>4520</v>
      </c>
      <c r="D1252" s="21">
        <v>3</v>
      </c>
      <c r="E1252" s="33" t="s">
        <v>5193</v>
      </c>
      <c r="F1252" s="40" t="s">
        <v>4527</v>
      </c>
      <c r="G1252" s="21" t="s">
        <v>1580</v>
      </c>
      <c r="H1252" s="21" t="s">
        <v>3073</v>
      </c>
      <c r="I1252" s="21" t="s">
        <v>17</v>
      </c>
      <c r="J1252" s="60">
        <v>100000000</v>
      </c>
      <c r="K1252" s="60">
        <v>300000000</v>
      </c>
      <c r="L1252" s="60">
        <v>0</v>
      </c>
      <c r="M1252" s="23">
        <f t="shared" si="19"/>
        <v>400000000</v>
      </c>
      <c r="N1252" s="40" t="s">
        <v>4526</v>
      </c>
      <c r="O1252" s="21" t="s">
        <v>14</v>
      </c>
      <c r="P1252" s="21"/>
    </row>
    <row r="1253" spans="1:16" ht="18" customHeight="1" x14ac:dyDescent="0.15">
      <c r="A1253" s="11">
        <v>1248</v>
      </c>
      <c r="B1253" s="21" t="s">
        <v>4457</v>
      </c>
      <c r="C1253" s="21" t="s">
        <v>4520</v>
      </c>
      <c r="D1253" s="21">
        <v>3</v>
      </c>
      <c r="E1253" s="33" t="s">
        <v>5193</v>
      </c>
      <c r="F1253" s="40" t="s">
        <v>4528</v>
      </c>
      <c r="G1253" s="21" t="s">
        <v>1580</v>
      </c>
      <c r="H1253" s="21" t="s">
        <v>5226</v>
      </c>
      <c r="I1253" s="21" t="s">
        <v>17</v>
      </c>
      <c r="J1253" s="60">
        <v>500000000</v>
      </c>
      <c r="K1253" s="60">
        <v>0</v>
      </c>
      <c r="L1253" s="60">
        <v>0</v>
      </c>
      <c r="M1253" s="23">
        <f t="shared" si="19"/>
        <v>500000000</v>
      </c>
      <c r="N1253" s="40" t="s">
        <v>4450</v>
      </c>
      <c r="O1253" s="21" t="s">
        <v>14</v>
      </c>
      <c r="P1253" s="21"/>
    </row>
    <row r="1254" spans="1:16" ht="18" customHeight="1" x14ac:dyDescent="0.15">
      <c r="A1254" s="11">
        <v>1249</v>
      </c>
      <c r="B1254" s="21" t="s">
        <v>4457</v>
      </c>
      <c r="C1254" s="21" t="s">
        <v>4566</v>
      </c>
      <c r="D1254" s="21">
        <v>3</v>
      </c>
      <c r="E1254" s="33" t="s">
        <v>5193</v>
      </c>
      <c r="F1254" s="40" t="s">
        <v>4570</v>
      </c>
      <c r="G1254" s="21" t="s">
        <v>1730</v>
      </c>
      <c r="H1254" s="21" t="s">
        <v>4481</v>
      </c>
      <c r="I1254" s="21" t="s">
        <v>15</v>
      </c>
      <c r="J1254" s="60">
        <v>719000000</v>
      </c>
      <c r="K1254" s="60">
        <v>0</v>
      </c>
      <c r="L1254" s="60"/>
      <c r="M1254" s="23">
        <f t="shared" si="19"/>
        <v>719000000</v>
      </c>
      <c r="N1254" s="40"/>
      <c r="O1254" s="21" t="s">
        <v>10</v>
      </c>
      <c r="P1254" s="21" t="s">
        <v>12</v>
      </c>
    </row>
    <row r="1255" spans="1:16" ht="18" customHeight="1" x14ac:dyDescent="0.15">
      <c r="A1255" s="11">
        <v>1250</v>
      </c>
      <c r="B1255" s="21" t="s">
        <v>4457</v>
      </c>
      <c r="C1255" s="21" t="s">
        <v>4566</v>
      </c>
      <c r="D1255" s="21">
        <v>3</v>
      </c>
      <c r="E1255" s="33" t="s">
        <v>5193</v>
      </c>
      <c r="F1255" s="40" t="s">
        <v>4571</v>
      </c>
      <c r="G1255" s="21" t="s">
        <v>1730</v>
      </c>
      <c r="H1255" s="21" t="s">
        <v>4572</v>
      </c>
      <c r="I1255" s="21" t="s">
        <v>15</v>
      </c>
      <c r="J1255" s="60">
        <v>510000000</v>
      </c>
      <c r="K1255" s="60">
        <v>0</v>
      </c>
      <c r="L1255" s="60">
        <v>0</v>
      </c>
      <c r="M1255" s="23">
        <f t="shared" si="19"/>
        <v>510000000</v>
      </c>
      <c r="N1255" s="40"/>
      <c r="O1255" s="21" t="s">
        <v>10</v>
      </c>
      <c r="P1255" s="21" t="s">
        <v>12</v>
      </c>
    </row>
    <row r="1256" spans="1:16" ht="18" customHeight="1" x14ac:dyDescent="0.15">
      <c r="A1256" s="11">
        <v>1251</v>
      </c>
      <c r="B1256" s="67" t="s">
        <v>4457</v>
      </c>
      <c r="C1256" s="21" t="s">
        <v>4576</v>
      </c>
      <c r="D1256" s="67">
        <v>3</v>
      </c>
      <c r="E1256" s="33" t="s">
        <v>5193</v>
      </c>
      <c r="F1256" s="68" t="s">
        <v>4580</v>
      </c>
      <c r="G1256" s="21" t="s">
        <v>1580</v>
      </c>
      <c r="H1256" s="21" t="s">
        <v>4463</v>
      </c>
      <c r="I1256" s="21" t="s">
        <v>22</v>
      </c>
      <c r="J1256" s="69">
        <v>177000000</v>
      </c>
      <c r="K1256" s="69">
        <v>46000000</v>
      </c>
      <c r="L1256" s="70"/>
      <c r="M1256" s="23">
        <f t="shared" si="19"/>
        <v>223000000</v>
      </c>
      <c r="N1256" s="15"/>
      <c r="O1256" s="21"/>
      <c r="P1256" s="21"/>
    </row>
    <row r="1257" spans="1:16" ht="18" customHeight="1" x14ac:dyDescent="0.15">
      <c r="A1257" s="11">
        <v>1252</v>
      </c>
      <c r="B1257" s="67" t="s">
        <v>4457</v>
      </c>
      <c r="C1257" s="21" t="s">
        <v>4576</v>
      </c>
      <c r="D1257" s="67">
        <v>3</v>
      </c>
      <c r="E1257" s="33" t="s">
        <v>5193</v>
      </c>
      <c r="F1257" s="68" t="s">
        <v>4584</v>
      </c>
      <c r="G1257" s="67" t="s">
        <v>1580</v>
      </c>
      <c r="H1257" s="67" t="s">
        <v>4463</v>
      </c>
      <c r="I1257" s="67" t="s">
        <v>16</v>
      </c>
      <c r="J1257" s="69">
        <v>600000000</v>
      </c>
      <c r="K1257" s="69">
        <v>5590000000</v>
      </c>
      <c r="L1257" s="71">
        <v>0</v>
      </c>
      <c r="M1257" s="23">
        <f t="shared" si="19"/>
        <v>6190000000</v>
      </c>
      <c r="N1257" s="55" t="s">
        <v>4526</v>
      </c>
      <c r="O1257" s="21"/>
      <c r="P1257" s="21" t="s">
        <v>12</v>
      </c>
    </row>
    <row r="1258" spans="1:16" ht="18" customHeight="1" x14ac:dyDescent="0.15">
      <c r="A1258" s="11">
        <v>1253</v>
      </c>
      <c r="B1258" s="67" t="s">
        <v>4457</v>
      </c>
      <c r="C1258" s="21" t="s">
        <v>4576</v>
      </c>
      <c r="D1258" s="67">
        <v>3</v>
      </c>
      <c r="E1258" s="33" t="s">
        <v>5193</v>
      </c>
      <c r="F1258" s="68" t="s">
        <v>4589</v>
      </c>
      <c r="G1258" s="67" t="s">
        <v>1580</v>
      </c>
      <c r="H1258" s="67" t="s">
        <v>20</v>
      </c>
      <c r="I1258" s="67" t="s">
        <v>22</v>
      </c>
      <c r="J1258" s="69">
        <v>829982000</v>
      </c>
      <c r="K1258" s="69">
        <v>3485000000</v>
      </c>
      <c r="L1258" s="70"/>
      <c r="M1258" s="23">
        <f t="shared" si="19"/>
        <v>4314982000</v>
      </c>
      <c r="N1258" s="55"/>
      <c r="O1258" s="21"/>
      <c r="P1258" s="21"/>
    </row>
    <row r="1259" spans="1:16" ht="18" customHeight="1" x14ac:dyDescent="0.15">
      <c r="A1259" s="11">
        <v>1254</v>
      </c>
      <c r="B1259" s="21" t="s">
        <v>4457</v>
      </c>
      <c r="C1259" s="21" t="s">
        <v>4576</v>
      </c>
      <c r="D1259" s="21">
        <v>3</v>
      </c>
      <c r="E1259" s="33" t="s">
        <v>5193</v>
      </c>
      <c r="F1259" s="40" t="s">
        <v>4603</v>
      </c>
      <c r="G1259" s="21" t="s">
        <v>1635</v>
      </c>
      <c r="H1259" s="21" t="s">
        <v>4463</v>
      </c>
      <c r="I1259" s="21" t="s">
        <v>8</v>
      </c>
      <c r="J1259" s="60">
        <v>2752000000</v>
      </c>
      <c r="K1259" s="60">
        <v>1823000000</v>
      </c>
      <c r="L1259" s="60"/>
      <c r="M1259" s="23">
        <f t="shared" si="19"/>
        <v>4575000000</v>
      </c>
      <c r="N1259" s="15"/>
      <c r="O1259" s="21" t="s">
        <v>10</v>
      </c>
      <c r="P1259" s="11" t="s">
        <v>12</v>
      </c>
    </row>
    <row r="1260" spans="1:16" ht="18" customHeight="1" x14ac:dyDescent="0.15">
      <c r="A1260" s="11">
        <v>1255</v>
      </c>
      <c r="B1260" s="11" t="s">
        <v>4457</v>
      </c>
      <c r="C1260" s="11" t="s">
        <v>4605</v>
      </c>
      <c r="D1260" s="11">
        <v>3</v>
      </c>
      <c r="E1260" s="33" t="s">
        <v>5193</v>
      </c>
      <c r="F1260" s="30" t="s">
        <v>4608</v>
      </c>
      <c r="G1260" s="11" t="s">
        <v>1580</v>
      </c>
      <c r="H1260" s="11" t="s">
        <v>4475</v>
      </c>
      <c r="I1260" s="11" t="s">
        <v>22</v>
      </c>
      <c r="J1260" s="51">
        <v>1048000000</v>
      </c>
      <c r="K1260" s="51">
        <v>1295000000</v>
      </c>
      <c r="L1260" s="51">
        <v>23000000</v>
      </c>
      <c r="M1260" s="23">
        <f t="shared" si="19"/>
        <v>2366000000</v>
      </c>
      <c r="N1260" s="30"/>
      <c r="O1260" s="11" t="s">
        <v>14</v>
      </c>
      <c r="P1260" s="11"/>
    </row>
    <row r="1261" spans="1:16" ht="18" customHeight="1" x14ac:dyDescent="0.15">
      <c r="A1261" s="11">
        <v>1256</v>
      </c>
      <c r="B1261" s="11" t="s">
        <v>4446</v>
      </c>
      <c r="C1261" s="11" t="s">
        <v>4605</v>
      </c>
      <c r="D1261" s="11">
        <v>3</v>
      </c>
      <c r="E1261" s="33" t="s">
        <v>5193</v>
      </c>
      <c r="F1261" s="30" t="s">
        <v>4611</v>
      </c>
      <c r="G1261" s="11" t="s">
        <v>58</v>
      </c>
      <c r="H1261" s="11" t="s">
        <v>3505</v>
      </c>
      <c r="I1261" s="11" t="s">
        <v>22</v>
      </c>
      <c r="J1261" s="51">
        <v>586000000</v>
      </c>
      <c r="K1261" s="51">
        <v>4382000000</v>
      </c>
      <c r="L1261" s="51"/>
      <c r="M1261" s="23">
        <f t="shared" si="19"/>
        <v>4968000000</v>
      </c>
      <c r="N1261" s="30"/>
      <c r="O1261" s="11"/>
      <c r="P1261" s="11"/>
    </row>
    <row r="1262" spans="1:16" ht="18" customHeight="1" x14ac:dyDescent="0.15">
      <c r="A1262" s="11">
        <v>1257</v>
      </c>
      <c r="B1262" s="11" t="s">
        <v>4457</v>
      </c>
      <c r="C1262" s="11" t="s">
        <v>4623</v>
      </c>
      <c r="D1262" s="11">
        <v>3</v>
      </c>
      <c r="E1262" s="33" t="s">
        <v>5193</v>
      </c>
      <c r="F1262" s="30" t="s">
        <v>4625</v>
      </c>
      <c r="G1262" s="11" t="s">
        <v>1580</v>
      </c>
      <c r="H1262" s="11" t="s">
        <v>4481</v>
      </c>
      <c r="I1262" s="11" t="s">
        <v>22</v>
      </c>
      <c r="J1262" s="51">
        <v>850000000</v>
      </c>
      <c r="K1262" s="51">
        <v>6460235000</v>
      </c>
      <c r="L1262" s="51"/>
      <c r="M1262" s="23">
        <f t="shared" si="19"/>
        <v>7310235000</v>
      </c>
      <c r="N1262" s="12" t="s">
        <v>4526</v>
      </c>
      <c r="O1262" s="11" t="s">
        <v>14</v>
      </c>
      <c r="P1262" s="11" t="s">
        <v>4626</v>
      </c>
    </row>
    <row r="1263" spans="1:16" ht="18" customHeight="1" x14ac:dyDescent="0.15">
      <c r="A1263" s="11">
        <v>1258</v>
      </c>
      <c r="B1263" s="11" t="s">
        <v>4457</v>
      </c>
      <c r="C1263" s="11" t="s">
        <v>4623</v>
      </c>
      <c r="D1263" s="11">
        <v>3</v>
      </c>
      <c r="E1263" s="33" t="s">
        <v>5193</v>
      </c>
      <c r="F1263" s="30" t="s">
        <v>4625</v>
      </c>
      <c r="G1263" s="11" t="s">
        <v>1580</v>
      </c>
      <c r="H1263" s="11" t="s">
        <v>4481</v>
      </c>
      <c r="I1263" s="11" t="s">
        <v>22</v>
      </c>
      <c r="J1263" s="51">
        <v>850000000</v>
      </c>
      <c r="K1263" s="51">
        <v>6460235000</v>
      </c>
      <c r="L1263" s="51"/>
      <c r="M1263" s="23">
        <f t="shared" si="19"/>
        <v>7310235000</v>
      </c>
      <c r="N1263" s="12" t="s">
        <v>4526</v>
      </c>
      <c r="O1263" s="11" t="s">
        <v>14</v>
      </c>
      <c r="P1263" s="11" t="s">
        <v>4626</v>
      </c>
    </row>
    <row r="1264" spans="1:16" ht="18" customHeight="1" x14ac:dyDescent="0.15">
      <c r="A1264" s="11">
        <v>1259</v>
      </c>
      <c r="B1264" s="11" t="s">
        <v>4457</v>
      </c>
      <c r="C1264" s="11" t="s">
        <v>4623</v>
      </c>
      <c r="D1264" s="11">
        <v>3</v>
      </c>
      <c r="E1264" s="33" t="s">
        <v>5193</v>
      </c>
      <c r="F1264" s="30" t="s">
        <v>4627</v>
      </c>
      <c r="G1264" s="11" t="s">
        <v>11</v>
      </c>
      <c r="H1264" s="11" t="s">
        <v>4481</v>
      </c>
      <c r="I1264" s="11" t="s">
        <v>16</v>
      </c>
      <c r="J1264" s="51">
        <v>142000000</v>
      </c>
      <c r="K1264" s="51">
        <v>126000000</v>
      </c>
      <c r="L1264" s="51">
        <v>1000000</v>
      </c>
      <c r="M1264" s="23">
        <f t="shared" si="19"/>
        <v>269000000</v>
      </c>
      <c r="N1264" s="13" t="s">
        <v>4628</v>
      </c>
      <c r="O1264" s="11"/>
      <c r="P1264" s="11"/>
    </row>
    <row r="1265" spans="1:16" ht="18" customHeight="1" x14ac:dyDescent="0.15">
      <c r="A1265" s="11">
        <v>1260</v>
      </c>
      <c r="B1265" s="11" t="s">
        <v>4824</v>
      </c>
      <c r="C1265" s="11" t="s">
        <v>122</v>
      </c>
      <c r="D1265" s="11">
        <v>3</v>
      </c>
      <c r="E1265" s="33" t="s">
        <v>5193</v>
      </c>
      <c r="F1265" s="30" t="s">
        <v>4889</v>
      </c>
      <c r="G1265" s="11" t="s">
        <v>73</v>
      </c>
      <c r="H1265" s="11" t="s">
        <v>3509</v>
      </c>
      <c r="I1265" s="11" t="s">
        <v>22</v>
      </c>
      <c r="J1265" s="23">
        <v>38000000</v>
      </c>
      <c r="K1265" s="23">
        <v>11000000</v>
      </c>
      <c r="L1265" s="23">
        <v>300000</v>
      </c>
      <c r="M1265" s="23">
        <f t="shared" si="19"/>
        <v>49300000</v>
      </c>
      <c r="N1265" s="30"/>
      <c r="O1265" s="11"/>
      <c r="P1265" s="11"/>
    </row>
    <row r="1266" spans="1:16" ht="18" customHeight="1" x14ac:dyDescent="0.15">
      <c r="A1266" s="11">
        <v>1261</v>
      </c>
      <c r="B1266" s="11" t="s">
        <v>4824</v>
      </c>
      <c r="C1266" s="11" t="s">
        <v>40</v>
      </c>
      <c r="D1266" s="11">
        <v>3</v>
      </c>
      <c r="E1266" s="33" t="s">
        <v>5193</v>
      </c>
      <c r="F1266" s="30" t="s">
        <v>4890</v>
      </c>
      <c r="G1266" s="11" t="s">
        <v>532</v>
      </c>
      <c r="H1266" s="11" t="s">
        <v>3509</v>
      </c>
      <c r="I1266" s="11" t="s">
        <v>22</v>
      </c>
      <c r="J1266" s="23">
        <v>20000000</v>
      </c>
      <c r="K1266" s="23">
        <v>0</v>
      </c>
      <c r="L1266" s="23">
        <v>0</v>
      </c>
      <c r="M1266" s="23">
        <f t="shared" si="19"/>
        <v>20000000</v>
      </c>
      <c r="N1266" s="30"/>
      <c r="O1266" s="11" t="s">
        <v>44</v>
      </c>
      <c r="P1266" s="11"/>
    </row>
    <row r="1267" spans="1:16" ht="18" customHeight="1" x14ac:dyDescent="0.15">
      <c r="A1267" s="11">
        <v>1262</v>
      </c>
      <c r="B1267" s="11" t="s">
        <v>4824</v>
      </c>
      <c r="C1267" s="11" t="s">
        <v>158</v>
      </c>
      <c r="D1267" s="11">
        <v>3</v>
      </c>
      <c r="E1267" s="33" t="s">
        <v>5193</v>
      </c>
      <c r="F1267" s="30" t="s">
        <v>4891</v>
      </c>
      <c r="G1267" s="11" t="s">
        <v>114</v>
      </c>
      <c r="H1267" s="11" t="s">
        <v>3509</v>
      </c>
      <c r="I1267" s="11" t="s">
        <v>16</v>
      </c>
      <c r="J1267" s="23">
        <v>1801358095</v>
      </c>
      <c r="K1267" s="23">
        <v>1575077908</v>
      </c>
      <c r="L1267" s="23">
        <v>76934188</v>
      </c>
      <c r="M1267" s="23">
        <f t="shared" si="19"/>
        <v>3453370191</v>
      </c>
      <c r="N1267" s="30" t="s">
        <v>125</v>
      </c>
      <c r="O1267" s="11" t="s">
        <v>44</v>
      </c>
      <c r="P1267" s="11" t="s">
        <v>48</v>
      </c>
    </row>
    <row r="1268" spans="1:16" ht="18" customHeight="1" x14ac:dyDescent="0.15">
      <c r="A1268" s="11">
        <v>1263</v>
      </c>
      <c r="B1268" s="11" t="s">
        <v>4824</v>
      </c>
      <c r="C1268" s="11" t="s">
        <v>158</v>
      </c>
      <c r="D1268" s="11">
        <v>3</v>
      </c>
      <c r="E1268" s="33" t="s">
        <v>5193</v>
      </c>
      <c r="F1268" s="30" t="s">
        <v>4892</v>
      </c>
      <c r="G1268" s="11" t="s">
        <v>114</v>
      </c>
      <c r="H1268" s="11" t="s">
        <v>3509</v>
      </c>
      <c r="I1268" s="11" t="s">
        <v>22</v>
      </c>
      <c r="J1268" s="23">
        <v>1398437160</v>
      </c>
      <c r="K1268" s="23">
        <v>3160119354</v>
      </c>
      <c r="L1268" s="23">
        <v>645090210</v>
      </c>
      <c r="M1268" s="23">
        <f t="shared" si="19"/>
        <v>5203646724</v>
      </c>
      <c r="N1268" s="30"/>
      <c r="O1268" s="11" t="s">
        <v>44</v>
      </c>
      <c r="P1268" s="11" t="s">
        <v>48</v>
      </c>
    </row>
    <row r="1269" spans="1:16" ht="18" customHeight="1" x14ac:dyDescent="0.15">
      <c r="A1269" s="11">
        <v>1264</v>
      </c>
      <c r="B1269" s="11" t="s">
        <v>4824</v>
      </c>
      <c r="C1269" s="11" t="s">
        <v>158</v>
      </c>
      <c r="D1269" s="11">
        <v>3</v>
      </c>
      <c r="E1269" s="33" t="s">
        <v>5193</v>
      </c>
      <c r="F1269" s="30" t="s">
        <v>4893</v>
      </c>
      <c r="G1269" s="11" t="s">
        <v>114</v>
      </c>
      <c r="H1269" s="11" t="s">
        <v>3509</v>
      </c>
      <c r="I1269" s="11" t="s">
        <v>22</v>
      </c>
      <c r="J1269" s="23">
        <v>283206645</v>
      </c>
      <c r="K1269" s="23">
        <v>0</v>
      </c>
      <c r="L1269" s="23">
        <v>0</v>
      </c>
      <c r="M1269" s="23">
        <f t="shared" si="19"/>
        <v>283206645</v>
      </c>
      <c r="N1269" s="30"/>
      <c r="O1269" s="11" t="s">
        <v>44</v>
      </c>
      <c r="P1269" s="11"/>
    </row>
    <row r="1270" spans="1:16" ht="18" customHeight="1" x14ac:dyDescent="0.15">
      <c r="A1270" s="11">
        <v>1265</v>
      </c>
      <c r="B1270" s="11" t="s">
        <v>4824</v>
      </c>
      <c r="C1270" s="11" t="s">
        <v>158</v>
      </c>
      <c r="D1270" s="11">
        <v>3</v>
      </c>
      <c r="E1270" s="33" t="s">
        <v>5193</v>
      </c>
      <c r="F1270" s="30" t="s">
        <v>4894</v>
      </c>
      <c r="G1270" s="11" t="s">
        <v>114</v>
      </c>
      <c r="H1270" s="11" t="s">
        <v>3509</v>
      </c>
      <c r="I1270" s="11" t="s">
        <v>16</v>
      </c>
      <c r="J1270" s="23">
        <v>500000000</v>
      </c>
      <c r="K1270" s="23">
        <v>400000000</v>
      </c>
      <c r="L1270" s="23">
        <v>150000000</v>
      </c>
      <c r="M1270" s="23">
        <f t="shared" si="19"/>
        <v>1050000000</v>
      </c>
      <c r="N1270" s="30" t="s">
        <v>125</v>
      </c>
      <c r="O1270" s="11" t="s">
        <v>44</v>
      </c>
      <c r="P1270" s="11" t="s">
        <v>48</v>
      </c>
    </row>
    <row r="1271" spans="1:16" ht="18" customHeight="1" x14ac:dyDescent="0.15">
      <c r="A1271" s="11">
        <v>1266</v>
      </c>
      <c r="B1271" s="11" t="s">
        <v>4824</v>
      </c>
      <c r="C1271" s="11" t="s">
        <v>158</v>
      </c>
      <c r="D1271" s="11">
        <v>3</v>
      </c>
      <c r="E1271" s="33" t="s">
        <v>5193</v>
      </c>
      <c r="F1271" s="30" t="s">
        <v>4895</v>
      </c>
      <c r="G1271" s="11" t="s">
        <v>114</v>
      </c>
      <c r="H1271" s="11" t="s">
        <v>3509</v>
      </c>
      <c r="I1271" s="11" t="s">
        <v>22</v>
      </c>
      <c r="J1271" s="23">
        <v>100000000</v>
      </c>
      <c r="K1271" s="23">
        <v>0</v>
      </c>
      <c r="L1271" s="23">
        <v>0</v>
      </c>
      <c r="M1271" s="23">
        <f t="shared" si="19"/>
        <v>100000000</v>
      </c>
      <c r="N1271" s="30"/>
      <c r="O1271" s="11" t="s">
        <v>44</v>
      </c>
      <c r="P1271" s="11"/>
    </row>
    <row r="1272" spans="1:16" ht="18" customHeight="1" x14ac:dyDescent="0.15">
      <c r="A1272" s="11">
        <v>1267</v>
      </c>
      <c r="B1272" s="11" t="s">
        <v>4824</v>
      </c>
      <c r="C1272" s="11" t="s">
        <v>158</v>
      </c>
      <c r="D1272" s="11">
        <v>3</v>
      </c>
      <c r="E1272" s="33" t="s">
        <v>5193</v>
      </c>
      <c r="F1272" s="30" t="s">
        <v>4896</v>
      </c>
      <c r="G1272" s="11" t="s">
        <v>114</v>
      </c>
      <c r="H1272" s="11" t="s">
        <v>3509</v>
      </c>
      <c r="I1272" s="11" t="s">
        <v>22</v>
      </c>
      <c r="J1272" s="23">
        <v>4156358379</v>
      </c>
      <c r="K1272" s="23">
        <v>2179499156</v>
      </c>
      <c r="L1272" s="23">
        <v>500000000</v>
      </c>
      <c r="M1272" s="23">
        <f t="shared" si="19"/>
        <v>6835857535</v>
      </c>
      <c r="N1272" s="30"/>
      <c r="O1272" s="11" t="s">
        <v>44</v>
      </c>
      <c r="P1272" s="11" t="s">
        <v>48</v>
      </c>
    </row>
    <row r="1273" spans="1:16" ht="18" customHeight="1" x14ac:dyDescent="0.15">
      <c r="A1273" s="11">
        <v>1268</v>
      </c>
      <c r="B1273" s="11" t="s">
        <v>4824</v>
      </c>
      <c r="C1273" s="11" t="s">
        <v>158</v>
      </c>
      <c r="D1273" s="11">
        <v>3</v>
      </c>
      <c r="E1273" s="33" t="s">
        <v>5193</v>
      </c>
      <c r="F1273" s="30" t="s">
        <v>4897</v>
      </c>
      <c r="G1273" s="11" t="s">
        <v>114</v>
      </c>
      <c r="H1273" s="11" t="s">
        <v>3509</v>
      </c>
      <c r="I1273" s="11" t="s">
        <v>22</v>
      </c>
      <c r="J1273" s="23">
        <v>1985992454</v>
      </c>
      <c r="K1273" s="23">
        <v>6064453291</v>
      </c>
      <c r="L1273" s="23">
        <v>100000000</v>
      </c>
      <c r="M1273" s="23">
        <f t="shared" si="19"/>
        <v>8150445745</v>
      </c>
      <c r="N1273" s="30"/>
      <c r="O1273" s="11" t="s">
        <v>44</v>
      </c>
      <c r="P1273" s="11" t="s">
        <v>48</v>
      </c>
    </row>
    <row r="1274" spans="1:16" ht="18" customHeight="1" x14ac:dyDescent="0.15">
      <c r="A1274" s="11">
        <v>1269</v>
      </c>
      <c r="B1274" s="11" t="s">
        <v>4824</v>
      </c>
      <c r="C1274" s="11" t="s">
        <v>158</v>
      </c>
      <c r="D1274" s="11">
        <v>3</v>
      </c>
      <c r="E1274" s="33" t="s">
        <v>5193</v>
      </c>
      <c r="F1274" s="30" t="s">
        <v>4898</v>
      </c>
      <c r="G1274" s="11" t="s">
        <v>114</v>
      </c>
      <c r="H1274" s="11" t="s">
        <v>3509</v>
      </c>
      <c r="I1274" s="11" t="s">
        <v>22</v>
      </c>
      <c r="J1274" s="23">
        <v>375743571</v>
      </c>
      <c r="K1274" s="23">
        <v>0</v>
      </c>
      <c r="L1274" s="23">
        <v>0</v>
      </c>
      <c r="M1274" s="23">
        <f t="shared" si="19"/>
        <v>375743571</v>
      </c>
      <c r="N1274" s="30"/>
      <c r="O1274" s="11" t="s">
        <v>44</v>
      </c>
      <c r="P1274" s="11"/>
    </row>
    <row r="1275" spans="1:16" ht="18" customHeight="1" x14ac:dyDescent="0.15">
      <c r="A1275" s="11">
        <v>1270</v>
      </c>
      <c r="B1275" s="11" t="s">
        <v>4824</v>
      </c>
      <c r="C1275" s="11" t="s">
        <v>126</v>
      </c>
      <c r="D1275" s="11">
        <v>3</v>
      </c>
      <c r="E1275" s="33" t="s">
        <v>5193</v>
      </c>
      <c r="F1275" s="30" t="s">
        <v>4899</v>
      </c>
      <c r="G1275" s="11" t="s">
        <v>58</v>
      </c>
      <c r="H1275" s="11" t="s">
        <v>3509</v>
      </c>
      <c r="I1275" s="11" t="s">
        <v>22</v>
      </c>
      <c r="J1275" s="23">
        <v>160000000</v>
      </c>
      <c r="K1275" s="23">
        <v>0</v>
      </c>
      <c r="L1275" s="23">
        <v>0</v>
      </c>
      <c r="M1275" s="23">
        <f t="shared" si="19"/>
        <v>160000000</v>
      </c>
      <c r="N1275" s="30"/>
      <c r="O1275" s="11"/>
      <c r="P1275" s="11"/>
    </row>
    <row r="1276" spans="1:16" ht="18" customHeight="1" x14ac:dyDescent="0.15">
      <c r="A1276" s="11">
        <v>1271</v>
      </c>
      <c r="B1276" s="11" t="s">
        <v>4824</v>
      </c>
      <c r="C1276" s="11" t="s">
        <v>67</v>
      </c>
      <c r="D1276" s="11">
        <v>3</v>
      </c>
      <c r="E1276" s="33" t="s">
        <v>5193</v>
      </c>
      <c r="F1276" s="30" t="s">
        <v>4900</v>
      </c>
      <c r="G1276" s="11" t="s">
        <v>58</v>
      </c>
      <c r="H1276" s="11" t="s">
        <v>3509</v>
      </c>
      <c r="I1276" s="11" t="s">
        <v>22</v>
      </c>
      <c r="J1276" s="23">
        <v>500000000</v>
      </c>
      <c r="K1276" s="23">
        <v>300000000</v>
      </c>
      <c r="L1276" s="23">
        <v>100000000</v>
      </c>
      <c r="M1276" s="23">
        <f t="shared" si="19"/>
        <v>900000000</v>
      </c>
      <c r="N1276" s="30"/>
      <c r="O1276" s="11"/>
      <c r="P1276" s="11"/>
    </row>
    <row r="1277" spans="1:16" ht="18" customHeight="1" x14ac:dyDescent="0.15">
      <c r="A1277" s="11">
        <v>1272</v>
      </c>
      <c r="B1277" s="11" t="s">
        <v>4824</v>
      </c>
      <c r="C1277" s="11" t="s">
        <v>67</v>
      </c>
      <c r="D1277" s="11">
        <v>3</v>
      </c>
      <c r="E1277" s="33" t="s">
        <v>5193</v>
      </c>
      <c r="F1277" s="30" t="s">
        <v>4901</v>
      </c>
      <c r="G1277" s="11" t="s">
        <v>58</v>
      </c>
      <c r="H1277" s="11" t="s">
        <v>3509</v>
      </c>
      <c r="I1277" s="11" t="s">
        <v>22</v>
      </c>
      <c r="J1277" s="23">
        <v>190000000</v>
      </c>
      <c r="K1277" s="23">
        <v>360000000</v>
      </c>
      <c r="L1277" s="23">
        <v>0</v>
      </c>
      <c r="M1277" s="23">
        <f t="shared" si="19"/>
        <v>550000000</v>
      </c>
      <c r="N1277" s="30"/>
      <c r="O1277" s="11"/>
      <c r="P1277" s="11"/>
    </row>
    <row r="1278" spans="1:16" ht="18" customHeight="1" x14ac:dyDescent="0.15">
      <c r="A1278" s="11">
        <v>1273</v>
      </c>
      <c r="B1278" s="11" t="s">
        <v>4824</v>
      </c>
      <c r="C1278" s="11" t="s">
        <v>94</v>
      </c>
      <c r="D1278" s="11">
        <v>3</v>
      </c>
      <c r="E1278" s="33" t="s">
        <v>5193</v>
      </c>
      <c r="F1278" s="30" t="s">
        <v>4902</v>
      </c>
      <c r="G1278" s="11" t="s">
        <v>46</v>
      </c>
      <c r="H1278" s="11" t="s">
        <v>3509</v>
      </c>
      <c r="I1278" s="11" t="s">
        <v>22</v>
      </c>
      <c r="J1278" s="23">
        <v>30000000</v>
      </c>
      <c r="K1278" s="23">
        <v>0</v>
      </c>
      <c r="L1278" s="23">
        <v>0</v>
      </c>
      <c r="M1278" s="23">
        <f t="shared" si="19"/>
        <v>30000000</v>
      </c>
      <c r="N1278" s="30"/>
      <c r="O1278" s="11" t="s">
        <v>44</v>
      </c>
      <c r="P1278" s="11"/>
    </row>
    <row r="1279" spans="1:16" ht="18" customHeight="1" x14ac:dyDescent="0.15">
      <c r="A1279" s="11">
        <v>1274</v>
      </c>
      <c r="B1279" s="11" t="s">
        <v>4824</v>
      </c>
      <c r="C1279" s="11" t="s">
        <v>94</v>
      </c>
      <c r="D1279" s="11">
        <v>3</v>
      </c>
      <c r="E1279" s="33" t="s">
        <v>5193</v>
      </c>
      <c r="F1279" s="30" t="s">
        <v>4903</v>
      </c>
      <c r="G1279" s="11" t="s">
        <v>42</v>
      </c>
      <c r="H1279" s="11" t="s">
        <v>3509</v>
      </c>
      <c r="I1279" s="11" t="s">
        <v>22</v>
      </c>
      <c r="J1279" s="23">
        <v>300000000</v>
      </c>
      <c r="K1279" s="23">
        <v>0</v>
      </c>
      <c r="L1279" s="23">
        <v>0</v>
      </c>
      <c r="M1279" s="23">
        <f t="shared" si="19"/>
        <v>300000000</v>
      </c>
      <c r="N1279" s="30"/>
      <c r="O1279" s="11" t="s">
        <v>44</v>
      </c>
      <c r="P1279" s="11"/>
    </row>
    <row r="1280" spans="1:16" ht="18" customHeight="1" x14ac:dyDescent="0.15">
      <c r="A1280" s="11">
        <v>1275</v>
      </c>
      <c r="B1280" s="11" t="s">
        <v>4824</v>
      </c>
      <c r="C1280" s="11" t="s">
        <v>94</v>
      </c>
      <c r="D1280" s="11">
        <v>3</v>
      </c>
      <c r="E1280" s="33" t="s">
        <v>5193</v>
      </c>
      <c r="F1280" s="30" t="s">
        <v>4904</v>
      </c>
      <c r="G1280" s="11" t="s">
        <v>46</v>
      </c>
      <c r="H1280" s="11" t="s">
        <v>3509</v>
      </c>
      <c r="I1280" s="11" t="s">
        <v>22</v>
      </c>
      <c r="J1280" s="23">
        <v>40000000</v>
      </c>
      <c r="K1280" s="23">
        <v>0</v>
      </c>
      <c r="L1280" s="23">
        <v>0</v>
      </c>
      <c r="M1280" s="23">
        <f t="shared" si="19"/>
        <v>40000000</v>
      </c>
      <c r="N1280" s="30"/>
      <c r="O1280" s="11" t="s">
        <v>44</v>
      </c>
      <c r="P1280" s="11"/>
    </row>
    <row r="1281" spans="1:16" ht="18" customHeight="1" x14ac:dyDescent="0.15">
      <c r="A1281" s="11">
        <v>1276</v>
      </c>
      <c r="B1281" s="11" t="s">
        <v>4824</v>
      </c>
      <c r="C1281" s="11" t="s">
        <v>94</v>
      </c>
      <c r="D1281" s="11">
        <v>3</v>
      </c>
      <c r="E1281" s="33" t="s">
        <v>5193</v>
      </c>
      <c r="F1281" s="30" t="s">
        <v>4905</v>
      </c>
      <c r="G1281" s="11" t="s">
        <v>52</v>
      </c>
      <c r="H1281" s="11" t="s">
        <v>3509</v>
      </c>
      <c r="I1281" s="11" t="s">
        <v>22</v>
      </c>
      <c r="J1281" s="23">
        <v>200000000</v>
      </c>
      <c r="K1281" s="23">
        <v>0</v>
      </c>
      <c r="L1281" s="23">
        <v>0</v>
      </c>
      <c r="M1281" s="23">
        <f t="shared" si="19"/>
        <v>200000000</v>
      </c>
      <c r="N1281" s="30"/>
      <c r="O1281" s="11"/>
      <c r="P1281" s="11"/>
    </row>
    <row r="1282" spans="1:16" ht="18" customHeight="1" x14ac:dyDescent="0.15">
      <c r="A1282" s="11">
        <v>1277</v>
      </c>
      <c r="B1282" s="11" t="s">
        <v>4824</v>
      </c>
      <c r="C1282" s="11" t="s">
        <v>71</v>
      </c>
      <c r="D1282" s="11">
        <v>3</v>
      </c>
      <c r="E1282" s="33" t="s">
        <v>5193</v>
      </c>
      <c r="F1282" s="30" t="s">
        <v>4906</v>
      </c>
      <c r="G1282" s="11" t="s">
        <v>73</v>
      </c>
      <c r="H1282" s="11" t="s">
        <v>3509</v>
      </c>
      <c r="I1282" s="11" t="s">
        <v>15</v>
      </c>
      <c r="J1282" s="23">
        <v>30000000</v>
      </c>
      <c r="K1282" s="23">
        <v>120000000</v>
      </c>
      <c r="L1282" s="23">
        <v>0</v>
      </c>
      <c r="M1282" s="23">
        <f t="shared" si="19"/>
        <v>150000000</v>
      </c>
      <c r="N1282" s="30"/>
      <c r="O1282" s="11"/>
      <c r="P1282" s="11"/>
    </row>
    <row r="1283" spans="1:16" ht="18" customHeight="1" x14ac:dyDescent="0.15">
      <c r="A1283" s="11">
        <v>1278</v>
      </c>
      <c r="B1283" s="11" t="s">
        <v>4824</v>
      </c>
      <c r="C1283" s="11" t="s">
        <v>71</v>
      </c>
      <c r="D1283" s="11">
        <v>3</v>
      </c>
      <c r="E1283" s="33" t="s">
        <v>5193</v>
      </c>
      <c r="F1283" s="30" t="s">
        <v>4907</v>
      </c>
      <c r="G1283" s="11" t="s">
        <v>73</v>
      </c>
      <c r="H1283" s="11" t="s">
        <v>3509</v>
      </c>
      <c r="I1283" s="11" t="s">
        <v>15</v>
      </c>
      <c r="J1283" s="23">
        <v>20000000</v>
      </c>
      <c r="K1283" s="23">
        <v>35000000</v>
      </c>
      <c r="L1283" s="23">
        <v>0</v>
      </c>
      <c r="M1283" s="23">
        <f t="shared" si="19"/>
        <v>55000000</v>
      </c>
      <c r="N1283" s="30"/>
      <c r="O1283" s="11"/>
      <c r="P1283" s="11"/>
    </row>
    <row r="1284" spans="1:16" ht="18" customHeight="1" x14ac:dyDescent="0.15">
      <c r="A1284" s="11">
        <v>1279</v>
      </c>
      <c r="B1284" s="11" t="s">
        <v>4824</v>
      </c>
      <c r="C1284" s="11" t="s">
        <v>4846</v>
      </c>
      <c r="D1284" s="11">
        <v>3</v>
      </c>
      <c r="E1284" s="33" t="s">
        <v>5193</v>
      </c>
      <c r="F1284" s="30" t="s">
        <v>4908</v>
      </c>
      <c r="G1284" s="11" t="s">
        <v>114</v>
      </c>
      <c r="H1284" s="11" t="s">
        <v>3509</v>
      </c>
      <c r="I1284" s="11" t="s">
        <v>22</v>
      </c>
      <c r="J1284" s="23">
        <v>176453579</v>
      </c>
      <c r="K1284" s="23">
        <v>56744123</v>
      </c>
      <c r="L1284" s="23">
        <v>0</v>
      </c>
      <c r="M1284" s="23">
        <f t="shared" si="19"/>
        <v>233197702</v>
      </c>
      <c r="N1284" s="30"/>
      <c r="O1284" s="11"/>
      <c r="P1284" s="11"/>
    </row>
    <row r="1285" spans="1:16" ht="18" customHeight="1" x14ac:dyDescent="0.15">
      <c r="A1285" s="11">
        <v>1280</v>
      </c>
      <c r="B1285" s="11" t="s">
        <v>4824</v>
      </c>
      <c r="C1285" s="11" t="s">
        <v>4848</v>
      </c>
      <c r="D1285" s="11">
        <v>3</v>
      </c>
      <c r="E1285" s="33" t="s">
        <v>5193</v>
      </c>
      <c r="F1285" s="30" t="s">
        <v>4909</v>
      </c>
      <c r="G1285" s="11" t="s">
        <v>114</v>
      </c>
      <c r="H1285" s="11" t="s">
        <v>3509</v>
      </c>
      <c r="I1285" s="11" t="s">
        <v>22</v>
      </c>
      <c r="J1285" s="23">
        <v>849000000</v>
      </c>
      <c r="K1285" s="23">
        <v>553000000</v>
      </c>
      <c r="L1285" s="23">
        <v>0</v>
      </c>
      <c r="M1285" s="23">
        <f t="shared" si="19"/>
        <v>1402000000</v>
      </c>
      <c r="N1285" s="30"/>
      <c r="O1285" s="11"/>
      <c r="P1285" s="11" t="s">
        <v>48</v>
      </c>
    </row>
    <row r="1286" spans="1:16" ht="18" customHeight="1" x14ac:dyDescent="0.15">
      <c r="A1286" s="11">
        <v>1281</v>
      </c>
      <c r="B1286" s="11" t="s">
        <v>4824</v>
      </c>
      <c r="C1286" s="11" t="s">
        <v>4848</v>
      </c>
      <c r="D1286" s="11">
        <v>3</v>
      </c>
      <c r="E1286" s="33" t="s">
        <v>5193</v>
      </c>
      <c r="F1286" s="30" t="s">
        <v>4910</v>
      </c>
      <c r="G1286" s="11" t="s">
        <v>114</v>
      </c>
      <c r="H1286" s="11" t="s">
        <v>3509</v>
      </c>
      <c r="I1286" s="11" t="s">
        <v>22</v>
      </c>
      <c r="J1286" s="23">
        <v>191000000</v>
      </c>
      <c r="K1286" s="23">
        <v>70000000</v>
      </c>
      <c r="L1286" s="23">
        <v>0</v>
      </c>
      <c r="M1286" s="23">
        <f t="shared" ref="M1286:M1349" si="20">J1286+K1286+L1286</f>
        <v>261000000</v>
      </c>
      <c r="N1286" s="30"/>
      <c r="O1286" s="11"/>
      <c r="P1286" s="11"/>
    </row>
    <row r="1287" spans="1:16" ht="18" customHeight="1" x14ac:dyDescent="0.15">
      <c r="A1287" s="11">
        <v>1282</v>
      </c>
      <c r="B1287" s="11" t="s">
        <v>4824</v>
      </c>
      <c r="C1287" s="11" t="s">
        <v>4848</v>
      </c>
      <c r="D1287" s="11">
        <v>3</v>
      </c>
      <c r="E1287" s="33" t="s">
        <v>5193</v>
      </c>
      <c r="F1287" s="30" t="s">
        <v>4911</v>
      </c>
      <c r="G1287" s="11" t="s">
        <v>114</v>
      </c>
      <c r="H1287" s="11" t="s">
        <v>3509</v>
      </c>
      <c r="I1287" s="11" t="s">
        <v>22</v>
      </c>
      <c r="J1287" s="23">
        <v>450000000</v>
      </c>
      <c r="K1287" s="23">
        <v>140000000</v>
      </c>
      <c r="L1287" s="23">
        <v>0</v>
      </c>
      <c r="M1287" s="23">
        <f t="shared" si="20"/>
        <v>590000000</v>
      </c>
      <c r="N1287" s="30"/>
      <c r="O1287" s="11"/>
      <c r="P1287" s="11" t="s">
        <v>48</v>
      </c>
    </row>
    <row r="1288" spans="1:16" ht="18" customHeight="1" x14ac:dyDescent="0.15">
      <c r="A1288" s="11">
        <v>1283</v>
      </c>
      <c r="B1288" s="11" t="s">
        <v>4824</v>
      </c>
      <c r="C1288" s="11" t="s">
        <v>4855</v>
      </c>
      <c r="D1288" s="11">
        <v>3</v>
      </c>
      <c r="E1288" s="33" t="s">
        <v>5193</v>
      </c>
      <c r="F1288" s="30" t="s">
        <v>4912</v>
      </c>
      <c r="G1288" s="11" t="s">
        <v>114</v>
      </c>
      <c r="H1288" s="11" t="s">
        <v>3509</v>
      </c>
      <c r="I1288" s="11" t="s">
        <v>22</v>
      </c>
      <c r="J1288" s="23">
        <v>320200000</v>
      </c>
      <c r="K1288" s="23">
        <v>100000000</v>
      </c>
      <c r="L1288" s="23">
        <v>1500000</v>
      </c>
      <c r="M1288" s="23">
        <f t="shared" si="20"/>
        <v>421700000</v>
      </c>
      <c r="N1288" s="30"/>
      <c r="O1288" s="11"/>
      <c r="P1288" s="11" t="s">
        <v>48</v>
      </c>
    </row>
    <row r="1289" spans="1:16" ht="18" customHeight="1" x14ac:dyDescent="0.15">
      <c r="A1289" s="11">
        <v>1284</v>
      </c>
      <c r="B1289" s="11" t="s">
        <v>4824</v>
      </c>
      <c r="C1289" s="11" t="s">
        <v>4913</v>
      </c>
      <c r="D1289" s="11">
        <v>3</v>
      </c>
      <c r="E1289" s="33" t="s">
        <v>5193</v>
      </c>
      <c r="F1289" s="30" t="s">
        <v>4914</v>
      </c>
      <c r="G1289" s="11" t="s">
        <v>114</v>
      </c>
      <c r="H1289" s="11" t="s">
        <v>3509</v>
      </c>
      <c r="I1289" s="11" t="s">
        <v>22</v>
      </c>
      <c r="J1289" s="23">
        <v>730034028</v>
      </c>
      <c r="K1289" s="23">
        <v>757131849</v>
      </c>
      <c r="L1289" s="23">
        <v>0</v>
      </c>
      <c r="M1289" s="23">
        <f t="shared" si="20"/>
        <v>1487165877</v>
      </c>
      <c r="N1289" s="30"/>
      <c r="O1289" s="11" t="s">
        <v>44</v>
      </c>
      <c r="P1289" s="11"/>
    </row>
    <row r="1290" spans="1:16" ht="18" customHeight="1" x14ac:dyDescent="0.15">
      <c r="A1290" s="11">
        <v>1285</v>
      </c>
      <c r="B1290" s="11" t="s">
        <v>4824</v>
      </c>
      <c r="C1290" s="11" t="s">
        <v>4913</v>
      </c>
      <c r="D1290" s="11">
        <v>3</v>
      </c>
      <c r="E1290" s="33" t="s">
        <v>5193</v>
      </c>
      <c r="F1290" s="30" t="s">
        <v>4915</v>
      </c>
      <c r="G1290" s="11" t="s">
        <v>114</v>
      </c>
      <c r="H1290" s="11" t="s">
        <v>3509</v>
      </c>
      <c r="I1290" s="11" t="s">
        <v>22</v>
      </c>
      <c r="J1290" s="23">
        <v>906823918</v>
      </c>
      <c r="K1290" s="23">
        <v>692471289</v>
      </c>
      <c r="L1290" s="23">
        <v>0</v>
      </c>
      <c r="M1290" s="23">
        <f t="shared" si="20"/>
        <v>1599295207</v>
      </c>
      <c r="N1290" s="30"/>
      <c r="O1290" s="11" t="s">
        <v>44</v>
      </c>
      <c r="P1290" s="11" t="s">
        <v>48</v>
      </c>
    </row>
    <row r="1291" spans="1:16" ht="18" customHeight="1" x14ac:dyDescent="0.15">
      <c r="A1291" s="11">
        <v>1286</v>
      </c>
      <c r="B1291" s="11" t="s">
        <v>4824</v>
      </c>
      <c r="C1291" s="11" t="s">
        <v>4913</v>
      </c>
      <c r="D1291" s="11">
        <v>3</v>
      </c>
      <c r="E1291" s="33" t="s">
        <v>5193</v>
      </c>
      <c r="F1291" s="30" t="s">
        <v>4916</v>
      </c>
      <c r="G1291" s="11" t="s">
        <v>114</v>
      </c>
      <c r="H1291" s="11" t="s">
        <v>3509</v>
      </c>
      <c r="I1291" s="11" t="s">
        <v>22</v>
      </c>
      <c r="J1291" s="23">
        <v>611094250</v>
      </c>
      <c r="K1291" s="23">
        <v>323961112</v>
      </c>
      <c r="L1291" s="23">
        <v>0</v>
      </c>
      <c r="M1291" s="23">
        <f t="shared" si="20"/>
        <v>935055362</v>
      </c>
      <c r="N1291" s="30"/>
      <c r="O1291" s="11" t="s">
        <v>44</v>
      </c>
      <c r="P1291" s="11"/>
    </row>
    <row r="1292" spans="1:16" ht="18" customHeight="1" x14ac:dyDescent="0.15">
      <c r="A1292" s="11">
        <v>1287</v>
      </c>
      <c r="B1292" s="11" t="s">
        <v>4824</v>
      </c>
      <c r="C1292" s="11" t="s">
        <v>4859</v>
      </c>
      <c r="D1292" s="11">
        <v>3</v>
      </c>
      <c r="E1292" s="33" t="s">
        <v>5193</v>
      </c>
      <c r="F1292" s="30" t="s">
        <v>4917</v>
      </c>
      <c r="G1292" s="11" t="s">
        <v>58</v>
      </c>
      <c r="H1292" s="11" t="s">
        <v>3509</v>
      </c>
      <c r="I1292" s="11" t="s">
        <v>22</v>
      </c>
      <c r="J1292" s="23">
        <v>297072000</v>
      </c>
      <c r="K1292" s="23">
        <v>0</v>
      </c>
      <c r="L1292" s="23">
        <v>0</v>
      </c>
      <c r="M1292" s="23">
        <f t="shared" si="20"/>
        <v>297072000</v>
      </c>
      <c r="N1292" s="30"/>
      <c r="O1292" s="11" t="s">
        <v>44</v>
      </c>
      <c r="P1292" s="11"/>
    </row>
    <row r="1293" spans="1:16" ht="18" customHeight="1" x14ac:dyDescent="0.15">
      <c r="A1293" s="11">
        <v>1288</v>
      </c>
      <c r="B1293" s="11" t="s">
        <v>4824</v>
      </c>
      <c r="C1293" s="11" t="s">
        <v>4859</v>
      </c>
      <c r="D1293" s="11">
        <v>3</v>
      </c>
      <c r="E1293" s="33" t="s">
        <v>5193</v>
      </c>
      <c r="F1293" s="30" t="s">
        <v>4918</v>
      </c>
      <c r="G1293" s="11" t="s">
        <v>58</v>
      </c>
      <c r="H1293" s="11" t="s">
        <v>3509</v>
      </c>
      <c r="I1293" s="11" t="s">
        <v>22</v>
      </c>
      <c r="J1293" s="23">
        <v>425232000</v>
      </c>
      <c r="K1293" s="23">
        <v>0</v>
      </c>
      <c r="L1293" s="23">
        <v>0</v>
      </c>
      <c r="M1293" s="23">
        <f t="shared" si="20"/>
        <v>425232000</v>
      </c>
      <c r="N1293" s="30"/>
      <c r="O1293" s="11" t="s">
        <v>44</v>
      </c>
      <c r="P1293" s="11"/>
    </row>
    <row r="1294" spans="1:16" ht="18" customHeight="1" x14ac:dyDescent="0.15">
      <c r="A1294" s="11">
        <v>1289</v>
      </c>
      <c r="B1294" s="11" t="s">
        <v>4824</v>
      </c>
      <c r="C1294" s="11" t="s">
        <v>4886</v>
      </c>
      <c r="D1294" s="11">
        <v>3</v>
      </c>
      <c r="E1294" s="33" t="s">
        <v>5193</v>
      </c>
      <c r="F1294" s="30" t="s">
        <v>4919</v>
      </c>
      <c r="G1294" s="11" t="s">
        <v>58</v>
      </c>
      <c r="H1294" s="11" t="s">
        <v>3509</v>
      </c>
      <c r="I1294" s="11" t="s">
        <v>16</v>
      </c>
      <c r="J1294" s="23">
        <v>100000000</v>
      </c>
      <c r="K1294" s="23">
        <v>0</v>
      </c>
      <c r="L1294" s="23">
        <v>0</v>
      </c>
      <c r="M1294" s="23">
        <f t="shared" si="20"/>
        <v>100000000</v>
      </c>
      <c r="N1294" s="30" t="s">
        <v>143</v>
      </c>
      <c r="O1294" s="11"/>
      <c r="P1294" s="11"/>
    </row>
    <row r="1295" spans="1:16" ht="18" customHeight="1" x14ac:dyDescent="0.15">
      <c r="A1295" s="11">
        <v>1290</v>
      </c>
      <c r="B1295" s="11" t="s">
        <v>4824</v>
      </c>
      <c r="C1295" s="11" t="s">
        <v>4886</v>
      </c>
      <c r="D1295" s="11">
        <v>3</v>
      </c>
      <c r="E1295" s="33" t="s">
        <v>5193</v>
      </c>
      <c r="F1295" s="30" t="s">
        <v>4920</v>
      </c>
      <c r="G1295" s="11" t="s">
        <v>58</v>
      </c>
      <c r="H1295" s="11" t="s">
        <v>3509</v>
      </c>
      <c r="I1295" s="11" t="s">
        <v>15</v>
      </c>
      <c r="J1295" s="23">
        <v>100000000</v>
      </c>
      <c r="K1295" s="23">
        <v>900000000</v>
      </c>
      <c r="L1295" s="23">
        <v>0</v>
      </c>
      <c r="M1295" s="23">
        <f t="shared" si="20"/>
        <v>1000000000</v>
      </c>
      <c r="N1295" s="30"/>
      <c r="O1295" s="11"/>
      <c r="P1295" s="11"/>
    </row>
    <row r="1296" spans="1:16" ht="18" customHeight="1" x14ac:dyDescent="0.15">
      <c r="A1296" s="11">
        <v>1291</v>
      </c>
      <c r="B1296" s="36" t="s">
        <v>1687</v>
      </c>
      <c r="C1296" s="36" t="s">
        <v>1696</v>
      </c>
      <c r="D1296" s="36">
        <v>4</v>
      </c>
      <c r="E1296" s="36" t="s">
        <v>5194</v>
      </c>
      <c r="F1296" s="37" t="s">
        <v>1706</v>
      </c>
      <c r="G1296" s="36" t="s">
        <v>1707</v>
      </c>
      <c r="H1296" s="36" t="s">
        <v>19</v>
      </c>
      <c r="I1296" s="36" t="s">
        <v>15</v>
      </c>
      <c r="J1296" s="38">
        <v>55000000</v>
      </c>
      <c r="K1296" s="38"/>
      <c r="L1296" s="38"/>
      <c r="M1296" s="23">
        <f t="shared" si="20"/>
        <v>55000000</v>
      </c>
      <c r="N1296" s="39"/>
      <c r="O1296" s="36"/>
      <c r="P1296" s="36"/>
    </row>
    <row r="1297" spans="1:16" ht="18" customHeight="1" x14ac:dyDescent="0.15">
      <c r="A1297" s="11">
        <v>1292</v>
      </c>
      <c r="B1297" s="11" t="s">
        <v>39</v>
      </c>
      <c r="C1297" s="11" t="s">
        <v>40</v>
      </c>
      <c r="D1297" s="11">
        <v>4</v>
      </c>
      <c r="E1297" s="36" t="s">
        <v>5194</v>
      </c>
      <c r="F1297" s="30" t="s">
        <v>50</v>
      </c>
      <c r="G1297" s="11" t="s">
        <v>46</v>
      </c>
      <c r="H1297" s="11" t="s">
        <v>43</v>
      </c>
      <c r="I1297" s="11" t="s">
        <v>22</v>
      </c>
      <c r="J1297" s="23">
        <v>32000000</v>
      </c>
      <c r="K1297" s="23">
        <v>0</v>
      </c>
      <c r="L1297" s="23">
        <v>0</v>
      </c>
      <c r="M1297" s="23">
        <f t="shared" si="20"/>
        <v>32000000</v>
      </c>
      <c r="N1297" s="30"/>
      <c r="O1297" s="11" t="s">
        <v>44</v>
      </c>
      <c r="P1297" s="11"/>
    </row>
    <row r="1298" spans="1:16" ht="18" customHeight="1" x14ac:dyDescent="0.15">
      <c r="A1298" s="11">
        <v>1293</v>
      </c>
      <c r="B1298" s="11" t="s">
        <v>39</v>
      </c>
      <c r="C1298" s="11" t="s">
        <v>71</v>
      </c>
      <c r="D1298" s="11">
        <v>4</v>
      </c>
      <c r="E1298" s="36" t="s">
        <v>5194</v>
      </c>
      <c r="F1298" s="30" t="s">
        <v>77</v>
      </c>
      <c r="G1298" s="11" t="s">
        <v>73</v>
      </c>
      <c r="H1298" s="11" t="s">
        <v>43</v>
      </c>
      <c r="I1298" s="11" t="s">
        <v>22</v>
      </c>
      <c r="J1298" s="23">
        <v>100000000</v>
      </c>
      <c r="K1298" s="23">
        <v>0</v>
      </c>
      <c r="L1298" s="23"/>
      <c r="M1298" s="23">
        <f t="shared" si="20"/>
        <v>100000000</v>
      </c>
      <c r="N1298" s="30"/>
      <c r="O1298" s="11"/>
      <c r="P1298" s="11"/>
    </row>
    <row r="1299" spans="1:16" ht="18" customHeight="1" x14ac:dyDescent="0.15">
      <c r="A1299" s="11">
        <v>1294</v>
      </c>
      <c r="B1299" s="11" t="s">
        <v>39</v>
      </c>
      <c r="C1299" s="11" t="s">
        <v>78</v>
      </c>
      <c r="D1299" s="11">
        <v>4</v>
      </c>
      <c r="E1299" s="36" t="s">
        <v>5194</v>
      </c>
      <c r="F1299" s="30" t="s">
        <v>82</v>
      </c>
      <c r="G1299" s="11" t="s">
        <v>58</v>
      </c>
      <c r="H1299" s="11" t="s">
        <v>43</v>
      </c>
      <c r="I1299" s="11" t="s">
        <v>22</v>
      </c>
      <c r="J1299" s="23">
        <v>186039000</v>
      </c>
      <c r="K1299" s="23">
        <v>0</v>
      </c>
      <c r="L1299" s="23">
        <v>0</v>
      </c>
      <c r="M1299" s="23">
        <f t="shared" si="20"/>
        <v>186039000</v>
      </c>
      <c r="N1299" s="30"/>
      <c r="O1299" s="11"/>
      <c r="P1299" s="11"/>
    </row>
    <row r="1300" spans="1:16" ht="18" customHeight="1" x14ac:dyDescent="0.15">
      <c r="A1300" s="11">
        <v>1295</v>
      </c>
      <c r="B1300" s="11" t="s">
        <v>39</v>
      </c>
      <c r="C1300" s="11" t="s">
        <v>78</v>
      </c>
      <c r="D1300" s="11">
        <v>4</v>
      </c>
      <c r="E1300" s="36" t="s">
        <v>5194</v>
      </c>
      <c r="F1300" s="30" t="s">
        <v>85</v>
      </c>
      <c r="G1300" s="11" t="s">
        <v>73</v>
      </c>
      <c r="H1300" s="11" t="s">
        <v>43</v>
      </c>
      <c r="I1300" s="11" t="s">
        <v>15</v>
      </c>
      <c r="J1300" s="23">
        <v>100000000</v>
      </c>
      <c r="K1300" s="23">
        <v>0</v>
      </c>
      <c r="L1300" s="23">
        <v>0</v>
      </c>
      <c r="M1300" s="23">
        <f t="shared" si="20"/>
        <v>100000000</v>
      </c>
      <c r="N1300" s="30"/>
      <c r="O1300" s="11"/>
      <c r="P1300" s="11"/>
    </row>
    <row r="1301" spans="1:16" ht="18" customHeight="1" x14ac:dyDescent="0.15">
      <c r="A1301" s="11">
        <v>1296</v>
      </c>
      <c r="B1301" s="11" t="s">
        <v>39</v>
      </c>
      <c r="C1301" s="11" t="s">
        <v>94</v>
      </c>
      <c r="D1301" s="11">
        <v>4</v>
      </c>
      <c r="E1301" s="36" t="s">
        <v>5194</v>
      </c>
      <c r="F1301" s="30" t="s">
        <v>95</v>
      </c>
      <c r="G1301" s="11" t="s">
        <v>42</v>
      </c>
      <c r="H1301" s="11" t="s">
        <v>43</v>
      </c>
      <c r="I1301" s="11" t="s">
        <v>15</v>
      </c>
      <c r="J1301" s="23">
        <v>290000000</v>
      </c>
      <c r="K1301" s="23"/>
      <c r="L1301" s="23"/>
      <c r="M1301" s="23">
        <f t="shared" si="20"/>
        <v>290000000</v>
      </c>
      <c r="N1301" s="30"/>
      <c r="O1301" s="11" t="s">
        <v>44</v>
      </c>
      <c r="P1301" s="11"/>
    </row>
    <row r="1302" spans="1:16" ht="18" customHeight="1" x14ac:dyDescent="0.15">
      <c r="A1302" s="11">
        <v>1297</v>
      </c>
      <c r="B1302" s="11" t="s">
        <v>39</v>
      </c>
      <c r="C1302" s="11" t="s">
        <v>94</v>
      </c>
      <c r="D1302" s="11">
        <v>4</v>
      </c>
      <c r="E1302" s="36" t="s">
        <v>5194</v>
      </c>
      <c r="F1302" s="30" t="s">
        <v>103</v>
      </c>
      <c r="G1302" s="11" t="s">
        <v>46</v>
      </c>
      <c r="H1302" s="11" t="s">
        <v>43</v>
      </c>
      <c r="I1302" s="11" t="s">
        <v>22</v>
      </c>
      <c r="J1302" s="23">
        <v>300000000</v>
      </c>
      <c r="K1302" s="23">
        <v>0</v>
      </c>
      <c r="L1302" s="23">
        <v>0</v>
      </c>
      <c r="M1302" s="23">
        <f t="shared" si="20"/>
        <v>300000000</v>
      </c>
      <c r="N1302" s="30"/>
      <c r="O1302" s="11" t="s">
        <v>44</v>
      </c>
      <c r="P1302" s="11"/>
    </row>
    <row r="1303" spans="1:16" ht="18" customHeight="1" x14ac:dyDescent="0.15">
      <c r="A1303" s="11">
        <v>1298</v>
      </c>
      <c r="B1303" s="11" t="s">
        <v>39</v>
      </c>
      <c r="C1303" s="11" t="s">
        <v>94</v>
      </c>
      <c r="D1303" s="11">
        <v>4</v>
      </c>
      <c r="E1303" s="36" t="s">
        <v>5194</v>
      </c>
      <c r="F1303" s="30" t="s">
        <v>104</v>
      </c>
      <c r="G1303" s="11" t="s">
        <v>46</v>
      </c>
      <c r="H1303" s="11" t="s">
        <v>105</v>
      </c>
      <c r="I1303" s="11" t="s">
        <v>22</v>
      </c>
      <c r="J1303" s="23">
        <v>64000000</v>
      </c>
      <c r="K1303" s="23"/>
      <c r="L1303" s="23"/>
      <c r="M1303" s="23">
        <f t="shared" si="20"/>
        <v>64000000</v>
      </c>
      <c r="N1303" s="30"/>
      <c r="O1303" s="11" t="s">
        <v>44</v>
      </c>
      <c r="P1303" s="11"/>
    </row>
    <row r="1304" spans="1:16" ht="18" customHeight="1" x14ac:dyDescent="0.15">
      <c r="A1304" s="11">
        <v>1299</v>
      </c>
      <c r="B1304" s="11" t="s">
        <v>39</v>
      </c>
      <c r="C1304" s="11" t="s">
        <v>115</v>
      </c>
      <c r="D1304" s="11">
        <v>4</v>
      </c>
      <c r="E1304" s="36" t="s">
        <v>5194</v>
      </c>
      <c r="F1304" s="30" t="s">
        <v>116</v>
      </c>
      <c r="G1304" s="11" t="s">
        <v>114</v>
      </c>
      <c r="H1304" s="11" t="s">
        <v>43</v>
      </c>
      <c r="I1304" s="11" t="s">
        <v>22</v>
      </c>
      <c r="J1304" s="23">
        <v>20000000</v>
      </c>
      <c r="K1304" s="23"/>
      <c r="L1304" s="23"/>
      <c r="M1304" s="23">
        <f t="shared" si="20"/>
        <v>20000000</v>
      </c>
      <c r="N1304" s="30"/>
      <c r="O1304" s="11"/>
      <c r="P1304" s="11"/>
    </row>
    <row r="1305" spans="1:16" ht="18" customHeight="1" x14ac:dyDescent="0.15">
      <c r="A1305" s="11">
        <v>1300</v>
      </c>
      <c r="B1305" s="11" t="s">
        <v>39</v>
      </c>
      <c r="C1305" s="11" t="s">
        <v>119</v>
      </c>
      <c r="D1305" s="11">
        <v>4</v>
      </c>
      <c r="E1305" s="36" t="s">
        <v>5194</v>
      </c>
      <c r="F1305" s="30" t="s">
        <v>121</v>
      </c>
      <c r="G1305" s="11" t="s">
        <v>114</v>
      </c>
      <c r="H1305" s="11" t="s">
        <v>43</v>
      </c>
      <c r="I1305" s="11" t="s">
        <v>22</v>
      </c>
      <c r="J1305" s="23">
        <v>25000000</v>
      </c>
      <c r="K1305" s="23">
        <v>0</v>
      </c>
      <c r="L1305" s="23"/>
      <c r="M1305" s="23">
        <f t="shared" si="20"/>
        <v>25000000</v>
      </c>
      <c r="N1305" s="30"/>
      <c r="O1305" s="11"/>
      <c r="P1305" s="11"/>
    </row>
    <row r="1306" spans="1:16" ht="18" customHeight="1" x14ac:dyDescent="0.15">
      <c r="A1306" s="11">
        <v>1301</v>
      </c>
      <c r="B1306" s="11" t="s">
        <v>292</v>
      </c>
      <c r="C1306" s="11" t="s">
        <v>122</v>
      </c>
      <c r="D1306" s="11">
        <v>4</v>
      </c>
      <c r="E1306" s="36" t="s">
        <v>5194</v>
      </c>
      <c r="F1306" s="30" t="s">
        <v>296</v>
      </c>
      <c r="G1306" s="11" t="s">
        <v>73</v>
      </c>
      <c r="H1306" s="11" t="s">
        <v>294</v>
      </c>
      <c r="I1306" s="11" t="s">
        <v>16</v>
      </c>
      <c r="J1306" s="23">
        <v>729295500</v>
      </c>
      <c r="K1306" s="23">
        <v>749814063</v>
      </c>
      <c r="L1306" s="23">
        <v>0</v>
      </c>
      <c r="M1306" s="23">
        <f t="shared" si="20"/>
        <v>1479109563</v>
      </c>
      <c r="N1306" s="30" t="s">
        <v>74</v>
      </c>
      <c r="O1306" s="11"/>
      <c r="P1306" s="11"/>
    </row>
    <row r="1307" spans="1:16" ht="18" customHeight="1" x14ac:dyDescent="0.15">
      <c r="A1307" s="11">
        <v>1302</v>
      </c>
      <c r="B1307" s="11" t="s">
        <v>292</v>
      </c>
      <c r="C1307" s="11" t="s">
        <v>122</v>
      </c>
      <c r="D1307" s="11">
        <v>4</v>
      </c>
      <c r="E1307" s="36" t="s">
        <v>5194</v>
      </c>
      <c r="F1307" s="30" t="s">
        <v>307</v>
      </c>
      <c r="G1307" s="11" t="s">
        <v>73</v>
      </c>
      <c r="H1307" s="11" t="s">
        <v>294</v>
      </c>
      <c r="I1307" s="11" t="s">
        <v>22</v>
      </c>
      <c r="J1307" s="23">
        <v>300000000</v>
      </c>
      <c r="K1307" s="23">
        <v>0</v>
      </c>
      <c r="L1307" s="23">
        <v>0</v>
      </c>
      <c r="M1307" s="23">
        <f t="shared" si="20"/>
        <v>300000000</v>
      </c>
      <c r="N1307" s="30"/>
      <c r="O1307" s="11"/>
      <c r="P1307" s="11"/>
    </row>
    <row r="1308" spans="1:16" ht="18" customHeight="1" x14ac:dyDescent="0.15">
      <c r="A1308" s="11">
        <v>1303</v>
      </c>
      <c r="B1308" s="11" t="s">
        <v>292</v>
      </c>
      <c r="C1308" s="11" t="s">
        <v>40</v>
      </c>
      <c r="D1308" s="11">
        <v>4</v>
      </c>
      <c r="E1308" s="36" t="s">
        <v>5194</v>
      </c>
      <c r="F1308" s="30" t="s">
        <v>310</v>
      </c>
      <c r="G1308" s="11" t="s">
        <v>46</v>
      </c>
      <c r="H1308" s="11" t="s">
        <v>294</v>
      </c>
      <c r="I1308" s="11" t="s">
        <v>22</v>
      </c>
      <c r="J1308" s="23">
        <v>90000000</v>
      </c>
      <c r="K1308" s="23">
        <v>0</v>
      </c>
      <c r="L1308" s="23">
        <v>0</v>
      </c>
      <c r="M1308" s="23">
        <f t="shared" si="20"/>
        <v>90000000</v>
      </c>
      <c r="N1308" s="30"/>
      <c r="O1308" s="11" t="s">
        <v>44</v>
      </c>
      <c r="P1308" s="11"/>
    </row>
    <row r="1309" spans="1:16" ht="18" customHeight="1" x14ac:dyDescent="0.15">
      <c r="A1309" s="11">
        <v>1304</v>
      </c>
      <c r="B1309" s="11" t="s">
        <v>292</v>
      </c>
      <c r="C1309" s="11" t="s">
        <v>40</v>
      </c>
      <c r="D1309" s="11">
        <v>4</v>
      </c>
      <c r="E1309" s="36" t="s">
        <v>5194</v>
      </c>
      <c r="F1309" s="30" t="s">
        <v>311</v>
      </c>
      <c r="G1309" s="11" t="s">
        <v>46</v>
      </c>
      <c r="H1309" s="11" t="s">
        <v>294</v>
      </c>
      <c r="I1309" s="11" t="s">
        <v>22</v>
      </c>
      <c r="J1309" s="23">
        <v>91000000</v>
      </c>
      <c r="K1309" s="23">
        <v>0</v>
      </c>
      <c r="L1309" s="23">
        <v>0</v>
      </c>
      <c r="M1309" s="23">
        <f t="shared" si="20"/>
        <v>91000000</v>
      </c>
      <c r="N1309" s="30"/>
      <c r="O1309" s="11" t="s">
        <v>44</v>
      </c>
      <c r="P1309" s="11"/>
    </row>
    <row r="1310" spans="1:16" ht="18" customHeight="1" x14ac:dyDescent="0.15">
      <c r="A1310" s="11">
        <v>1305</v>
      </c>
      <c r="B1310" s="11" t="s">
        <v>292</v>
      </c>
      <c r="C1310" s="11" t="s">
        <v>40</v>
      </c>
      <c r="D1310" s="11">
        <v>4</v>
      </c>
      <c r="E1310" s="36" t="s">
        <v>5194</v>
      </c>
      <c r="F1310" s="30" t="s">
        <v>315</v>
      </c>
      <c r="G1310" s="11" t="s">
        <v>46</v>
      </c>
      <c r="H1310" s="11" t="s">
        <v>294</v>
      </c>
      <c r="I1310" s="11" t="s">
        <v>22</v>
      </c>
      <c r="J1310" s="23">
        <v>70000000</v>
      </c>
      <c r="K1310" s="23">
        <v>0</v>
      </c>
      <c r="L1310" s="23">
        <v>0</v>
      </c>
      <c r="M1310" s="23">
        <f t="shared" si="20"/>
        <v>70000000</v>
      </c>
      <c r="N1310" s="30"/>
      <c r="O1310" s="11" t="s">
        <v>44</v>
      </c>
      <c r="P1310" s="11"/>
    </row>
    <row r="1311" spans="1:16" ht="18" customHeight="1" x14ac:dyDescent="0.15">
      <c r="A1311" s="11">
        <v>1306</v>
      </c>
      <c r="B1311" s="11" t="s">
        <v>292</v>
      </c>
      <c r="C1311" s="11" t="s">
        <v>40</v>
      </c>
      <c r="D1311" s="11">
        <v>4</v>
      </c>
      <c r="E1311" s="36" t="s">
        <v>5194</v>
      </c>
      <c r="F1311" s="30" t="s">
        <v>318</v>
      </c>
      <c r="G1311" s="11" t="s">
        <v>46</v>
      </c>
      <c r="H1311" s="11" t="s">
        <v>294</v>
      </c>
      <c r="I1311" s="11" t="s">
        <v>22</v>
      </c>
      <c r="J1311" s="23">
        <v>80000000</v>
      </c>
      <c r="K1311" s="23">
        <v>0</v>
      </c>
      <c r="L1311" s="23">
        <v>0</v>
      </c>
      <c r="M1311" s="23">
        <f t="shared" si="20"/>
        <v>80000000</v>
      </c>
      <c r="N1311" s="30"/>
      <c r="O1311" s="11" t="s">
        <v>44</v>
      </c>
      <c r="P1311" s="11"/>
    </row>
    <row r="1312" spans="1:16" ht="18" customHeight="1" x14ac:dyDescent="0.15">
      <c r="A1312" s="11">
        <v>1307</v>
      </c>
      <c r="B1312" s="11" t="s">
        <v>292</v>
      </c>
      <c r="C1312" s="11" t="s">
        <v>334</v>
      </c>
      <c r="D1312" s="11">
        <v>4</v>
      </c>
      <c r="E1312" s="36" t="s">
        <v>5194</v>
      </c>
      <c r="F1312" s="30" t="s">
        <v>339</v>
      </c>
      <c r="G1312" s="11" t="s">
        <v>58</v>
      </c>
      <c r="H1312" s="11" t="s">
        <v>294</v>
      </c>
      <c r="I1312" s="11" t="s">
        <v>22</v>
      </c>
      <c r="J1312" s="23">
        <v>550000000</v>
      </c>
      <c r="K1312" s="23"/>
      <c r="L1312" s="23"/>
      <c r="M1312" s="23">
        <f t="shared" si="20"/>
        <v>550000000</v>
      </c>
      <c r="N1312" s="30"/>
      <c r="O1312" s="11"/>
      <c r="P1312" s="11"/>
    </row>
    <row r="1313" spans="1:16" ht="18" customHeight="1" x14ac:dyDescent="0.15">
      <c r="A1313" s="11">
        <v>1308</v>
      </c>
      <c r="B1313" s="11" t="s">
        <v>292</v>
      </c>
      <c r="C1313" s="11" t="s">
        <v>126</v>
      </c>
      <c r="D1313" s="11">
        <v>4</v>
      </c>
      <c r="E1313" s="36" t="s">
        <v>5194</v>
      </c>
      <c r="F1313" s="30" t="s">
        <v>383</v>
      </c>
      <c r="G1313" s="11" t="s">
        <v>58</v>
      </c>
      <c r="H1313" s="11" t="s">
        <v>294</v>
      </c>
      <c r="I1313" s="11" t="s">
        <v>22</v>
      </c>
      <c r="J1313" s="23">
        <v>310000000</v>
      </c>
      <c r="K1313" s="23">
        <v>1527000000</v>
      </c>
      <c r="L1313" s="23">
        <v>0</v>
      </c>
      <c r="M1313" s="23">
        <f t="shared" si="20"/>
        <v>1837000000</v>
      </c>
      <c r="N1313" s="30"/>
      <c r="O1313" s="11"/>
      <c r="P1313" s="11"/>
    </row>
    <row r="1314" spans="1:16" ht="18" customHeight="1" x14ac:dyDescent="0.15">
      <c r="A1314" s="11">
        <v>1309</v>
      </c>
      <c r="B1314" s="11" t="s">
        <v>292</v>
      </c>
      <c r="C1314" s="11" t="s">
        <v>126</v>
      </c>
      <c r="D1314" s="11">
        <v>4</v>
      </c>
      <c r="E1314" s="36" t="s">
        <v>5194</v>
      </c>
      <c r="F1314" s="30" t="s">
        <v>387</v>
      </c>
      <c r="G1314" s="11" t="s">
        <v>58</v>
      </c>
      <c r="H1314" s="11" t="s">
        <v>294</v>
      </c>
      <c r="I1314" s="11" t="s">
        <v>16</v>
      </c>
      <c r="J1314" s="23">
        <v>60000000</v>
      </c>
      <c r="K1314" s="23">
        <v>205000000</v>
      </c>
      <c r="L1314" s="23">
        <v>0</v>
      </c>
      <c r="M1314" s="23">
        <f t="shared" si="20"/>
        <v>265000000</v>
      </c>
      <c r="N1314" s="30" t="s">
        <v>143</v>
      </c>
      <c r="O1314" s="11"/>
      <c r="P1314" s="11"/>
    </row>
    <row r="1315" spans="1:16" ht="18" customHeight="1" x14ac:dyDescent="0.15">
      <c r="A1315" s="11">
        <v>1310</v>
      </c>
      <c r="B1315" s="11" t="s">
        <v>292</v>
      </c>
      <c r="C1315" s="11" t="s">
        <v>391</v>
      </c>
      <c r="D1315" s="11">
        <v>4</v>
      </c>
      <c r="E1315" s="36" t="s">
        <v>5194</v>
      </c>
      <c r="F1315" s="30" t="s">
        <v>393</v>
      </c>
      <c r="G1315" s="11" t="s">
        <v>114</v>
      </c>
      <c r="H1315" s="11" t="s">
        <v>294</v>
      </c>
      <c r="I1315" s="11" t="s">
        <v>22</v>
      </c>
      <c r="J1315" s="23">
        <v>10000000</v>
      </c>
      <c r="K1315" s="23">
        <v>2000000</v>
      </c>
      <c r="L1315" s="23"/>
      <c r="M1315" s="23">
        <f t="shared" si="20"/>
        <v>12000000</v>
      </c>
      <c r="N1315" s="30"/>
      <c r="O1315" s="11"/>
      <c r="P1315" s="11"/>
    </row>
    <row r="1316" spans="1:16" ht="18" customHeight="1" x14ac:dyDescent="0.15">
      <c r="A1316" s="11">
        <v>1311</v>
      </c>
      <c r="B1316" s="11" t="s">
        <v>292</v>
      </c>
      <c r="C1316" s="11" t="s">
        <v>394</v>
      </c>
      <c r="D1316" s="11">
        <v>4</v>
      </c>
      <c r="E1316" s="36" t="s">
        <v>5194</v>
      </c>
      <c r="F1316" s="30" t="s">
        <v>399</v>
      </c>
      <c r="G1316" s="11" t="s">
        <v>114</v>
      </c>
      <c r="H1316" s="11" t="s">
        <v>294</v>
      </c>
      <c r="I1316" s="11" t="s">
        <v>22</v>
      </c>
      <c r="J1316" s="23">
        <v>113539666</v>
      </c>
      <c r="K1316" s="23">
        <v>0</v>
      </c>
      <c r="L1316" s="23">
        <v>0</v>
      </c>
      <c r="M1316" s="23">
        <f t="shared" si="20"/>
        <v>113539666</v>
      </c>
      <c r="N1316" s="30"/>
      <c r="O1316" s="11"/>
      <c r="P1316" s="11"/>
    </row>
    <row r="1317" spans="1:16" ht="18" customHeight="1" x14ac:dyDescent="0.15">
      <c r="A1317" s="11">
        <v>1312</v>
      </c>
      <c r="B1317" s="11" t="s">
        <v>292</v>
      </c>
      <c r="C1317" s="11" t="s">
        <v>402</v>
      </c>
      <c r="D1317" s="11">
        <v>4</v>
      </c>
      <c r="E1317" s="36" t="s">
        <v>5194</v>
      </c>
      <c r="F1317" s="30" t="s">
        <v>405</v>
      </c>
      <c r="G1317" s="11" t="s">
        <v>58</v>
      </c>
      <c r="H1317" s="11" t="s">
        <v>294</v>
      </c>
      <c r="I1317" s="11" t="s">
        <v>22</v>
      </c>
      <c r="J1317" s="23">
        <v>102096000</v>
      </c>
      <c r="K1317" s="23">
        <v>0</v>
      </c>
      <c r="L1317" s="23"/>
      <c r="M1317" s="23">
        <f t="shared" si="20"/>
        <v>102096000</v>
      </c>
      <c r="N1317" s="30"/>
      <c r="O1317" s="11"/>
      <c r="P1317" s="11"/>
    </row>
    <row r="1318" spans="1:16" ht="18" customHeight="1" x14ac:dyDescent="0.15">
      <c r="A1318" s="11">
        <v>1313</v>
      </c>
      <c r="B1318" s="11" t="s">
        <v>292</v>
      </c>
      <c r="C1318" s="11" t="s">
        <v>402</v>
      </c>
      <c r="D1318" s="11">
        <v>4</v>
      </c>
      <c r="E1318" s="36" t="s">
        <v>5194</v>
      </c>
      <c r="F1318" s="30" t="s">
        <v>406</v>
      </c>
      <c r="G1318" s="11" t="s">
        <v>58</v>
      </c>
      <c r="H1318" s="11" t="s">
        <v>294</v>
      </c>
      <c r="I1318" s="11" t="s">
        <v>22</v>
      </c>
      <c r="J1318" s="23">
        <v>74132000</v>
      </c>
      <c r="K1318" s="23">
        <v>0</v>
      </c>
      <c r="L1318" s="23"/>
      <c r="M1318" s="23">
        <f t="shared" si="20"/>
        <v>74132000</v>
      </c>
      <c r="N1318" s="30"/>
      <c r="O1318" s="11"/>
      <c r="P1318" s="11"/>
    </row>
    <row r="1319" spans="1:16" ht="18" customHeight="1" x14ac:dyDescent="0.15">
      <c r="A1319" s="11">
        <v>1314</v>
      </c>
      <c r="B1319" s="11" t="s">
        <v>292</v>
      </c>
      <c r="C1319" s="11" t="s">
        <v>402</v>
      </c>
      <c r="D1319" s="11">
        <v>4</v>
      </c>
      <c r="E1319" s="36" t="s">
        <v>5194</v>
      </c>
      <c r="F1319" s="30" t="s">
        <v>407</v>
      </c>
      <c r="G1319" s="11" t="s">
        <v>58</v>
      </c>
      <c r="H1319" s="11" t="s">
        <v>294</v>
      </c>
      <c r="I1319" s="11" t="s">
        <v>22</v>
      </c>
      <c r="J1319" s="23">
        <v>129049000</v>
      </c>
      <c r="K1319" s="23">
        <v>276853000</v>
      </c>
      <c r="L1319" s="23"/>
      <c r="M1319" s="23">
        <f t="shared" si="20"/>
        <v>405902000</v>
      </c>
      <c r="N1319" s="30"/>
      <c r="O1319" s="11"/>
      <c r="P1319" s="11"/>
    </row>
    <row r="1320" spans="1:16" ht="18" customHeight="1" x14ac:dyDescent="0.15">
      <c r="A1320" s="11">
        <v>1315</v>
      </c>
      <c r="B1320" s="11" t="s">
        <v>292</v>
      </c>
      <c r="C1320" s="11" t="s">
        <v>402</v>
      </c>
      <c r="D1320" s="11">
        <v>4</v>
      </c>
      <c r="E1320" s="36" t="s">
        <v>5194</v>
      </c>
      <c r="F1320" s="30" t="s">
        <v>408</v>
      </c>
      <c r="G1320" s="11" t="s">
        <v>58</v>
      </c>
      <c r="H1320" s="11" t="s">
        <v>294</v>
      </c>
      <c r="I1320" s="11" t="s">
        <v>22</v>
      </c>
      <c r="J1320" s="23">
        <v>100000000</v>
      </c>
      <c r="K1320" s="23">
        <v>0</v>
      </c>
      <c r="L1320" s="23"/>
      <c r="M1320" s="23">
        <f t="shared" si="20"/>
        <v>100000000</v>
      </c>
      <c r="N1320" s="30"/>
      <c r="O1320" s="11"/>
      <c r="P1320" s="11"/>
    </row>
    <row r="1321" spans="1:16" ht="18" customHeight="1" x14ac:dyDescent="0.15">
      <c r="A1321" s="11">
        <v>1316</v>
      </c>
      <c r="B1321" s="11" t="s">
        <v>292</v>
      </c>
      <c r="C1321" s="11" t="s">
        <v>402</v>
      </c>
      <c r="D1321" s="11">
        <v>4</v>
      </c>
      <c r="E1321" s="36" t="s">
        <v>5194</v>
      </c>
      <c r="F1321" s="30" t="s">
        <v>417</v>
      </c>
      <c r="G1321" s="11" t="s">
        <v>58</v>
      </c>
      <c r="H1321" s="11" t="s">
        <v>294</v>
      </c>
      <c r="I1321" s="11" t="s">
        <v>22</v>
      </c>
      <c r="J1321" s="23">
        <v>100000000</v>
      </c>
      <c r="K1321" s="23">
        <v>20000000</v>
      </c>
      <c r="L1321" s="23">
        <v>0</v>
      </c>
      <c r="M1321" s="23">
        <f t="shared" si="20"/>
        <v>120000000</v>
      </c>
      <c r="N1321" s="30"/>
      <c r="O1321" s="11"/>
      <c r="P1321" s="11"/>
    </row>
    <row r="1322" spans="1:16" ht="18" customHeight="1" x14ac:dyDescent="0.15">
      <c r="A1322" s="11">
        <v>1317</v>
      </c>
      <c r="B1322" s="11" t="s">
        <v>292</v>
      </c>
      <c r="C1322" s="11" t="s">
        <v>402</v>
      </c>
      <c r="D1322" s="11">
        <v>4</v>
      </c>
      <c r="E1322" s="36" t="s">
        <v>5194</v>
      </c>
      <c r="F1322" s="30" t="s">
        <v>418</v>
      </c>
      <c r="G1322" s="11" t="s">
        <v>58</v>
      </c>
      <c r="H1322" s="11" t="s">
        <v>294</v>
      </c>
      <c r="I1322" s="11" t="s">
        <v>22</v>
      </c>
      <c r="J1322" s="23">
        <v>150000000</v>
      </c>
      <c r="K1322" s="23">
        <v>600000000</v>
      </c>
      <c r="L1322" s="23">
        <v>0</v>
      </c>
      <c r="M1322" s="23">
        <f t="shared" si="20"/>
        <v>750000000</v>
      </c>
      <c r="N1322" s="30"/>
      <c r="O1322" s="11"/>
      <c r="P1322" s="11"/>
    </row>
    <row r="1323" spans="1:16" ht="18" customHeight="1" x14ac:dyDescent="0.15">
      <c r="A1323" s="11">
        <v>1318</v>
      </c>
      <c r="B1323" s="11" t="s">
        <v>292</v>
      </c>
      <c r="C1323" s="11" t="s">
        <v>402</v>
      </c>
      <c r="D1323" s="11">
        <v>4</v>
      </c>
      <c r="E1323" s="36" t="s">
        <v>5194</v>
      </c>
      <c r="F1323" s="30" t="s">
        <v>432</v>
      </c>
      <c r="G1323" s="11" t="s">
        <v>58</v>
      </c>
      <c r="H1323" s="11" t="s">
        <v>294</v>
      </c>
      <c r="I1323" s="11" t="s">
        <v>22</v>
      </c>
      <c r="J1323" s="23">
        <v>150000000</v>
      </c>
      <c r="K1323" s="23">
        <v>60000000</v>
      </c>
      <c r="L1323" s="23">
        <v>0</v>
      </c>
      <c r="M1323" s="23">
        <f t="shared" si="20"/>
        <v>210000000</v>
      </c>
      <c r="N1323" s="30"/>
      <c r="O1323" s="11"/>
      <c r="P1323" s="11"/>
    </row>
    <row r="1324" spans="1:16" ht="18" customHeight="1" x14ac:dyDescent="0.15">
      <c r="A1324" s="11">
        <v>1319</v>
      </c>
      <c r="B1324" s="11" t="s">
        <v>292</v>
      </c>
      <c r="C1324" s="11" t="s">
        <v>481</v>
      </c>
      <c r="D1324" s="11">
        <v>4</v>
      </c>
      <c r="E1324" s="36" t="s">
        <v>5194</v>
      </c>
      <c r="F1324" s="30" t="s">
        <v>485</v>
      </c>
      <c r="G1324" s="11" t="s">
        <v>114</v>
      </c>
      <c r="H1324" s="11" t="s">
        <v>294</v>
      </c>
      <c r="I1324" s="11" t="s">
        <v>22</v>
      </c>
      <c r="J1324" s="23">
        <v>350000000</v>
      </c>
      <c r="K1324" s="23">
        <v>450000000</v>
      </c>
      <c r="L1324" s="23"/>
      <c r="M1324" s="23">
        <f t="shared" si="20"/>
        <v>800000000</v>
      </c>
      <c r="N1324" s="30"/>
      <c r="O1324" s="11"/>
      <c r="P1324" s="11"/>
    </row>
    <row r="1325" spans="1:16" ht="18" customHeight="1" x14ac:dyDescent="0.15">
      <c r="A1325" s="11">
        <v>1320</v>
      </c>
      <c r="B1325" s="11" t="s">
        <v>292</v>
      </c>
      <c r="C1325" s="11" t="s">
        <v>486</v>
      </c>
      <c r="D1325" s="11">
        <v>4</v>
      </c>
      <c r="E1325" s="36" t="s">
        <v>5194</v>
      </c>
      <c r="F1325" s="30" t="s">
        <v>490</v>
      </c>
      <c r="G1325" s="11" t="s">
        <v>114</v>
      </c>
      <c r="H1325" s="11" t="s">
        <v>294</v>
      </c>
      <c r="I1325" s="11" t="s">
        <v>22</v>
      </c>
      <c r="J1325" s="23">
        <v>122000000</v>
      </c>
      <c r="K1325" s="23">
        <v>0</v>
      </c>
      <c r="L1325" s="23">
        <v>0</v>
      </c>
      <c r="M1325" s="23">
        <f t="shared" si="20"/>
        <v>122000000</v>
      </c>
      <c r="N1325" s="30"/>
      <c r="O1325" s="11"/>
      <c r="P1325" s="11"/>
    </row>
    <row r="1326" spans="1:16" ht="18" customHeight="1" x14ac:dyDescent="0.15">
      <c r="A1326" s="11">
        <v>1321</v>
      </c>
      <c r="B1326" s="11" t="s">
        <v>292</v>
      </c>
      <c r="C1326" s="11" t="s">
        <v>486</v>
      </c>
      <c r="D1326" s="11">
        <v>4</v>
      </c>
      <c r="E1326" s="36" t="s">
        <v>5194</v>
      </c>
      <c r="F1326" s="30" t="s">
        <v>491</v>
      </c>
      <c r="G1326" s="11" t="s">
        <v>114</v>
      </c>
      <c r="H1326" s="11" t="s">
        <v>294</v>
      </c>
      <c r="I1326" s="11" t="s">
        <v>22</v>
      </c>
      <c r="J1326" s="23">
        <v>35000000</v>
      </c>
      <c r="K1326" s="23">
        <v>0</v>
      </c>
      <c r="L1326" s="23">
        <v>0</v>
      </c>
      <c r="M1326" s="23">
        <f t="shared" si="20"/>
        <v>35000000</v>
      </c>
      <c r="N1326" s="30"/>
      <c r="O1326" s="11"/>
      <c r="P1326" s="11"/>
    </row>
    <row r="1327" spans="1:16" ht="18" customHeight="1" x14ac:dyDescent="0.15">
      <c r="A1327" s="11">
        <v>1322</v>
      </c>
      <c r="B1327" s="11" t="s">
        <v>292</v>
      </c>
      <c r="C1327" s="11" t="s">
        <v>497</v>
      </c>
      <c r="D1327" s="11">
        <v>4</v>
      </c>
      <c r="E1327" s="36" t="s">
        <v>5194</v>
      </c>
      <c r="F1327" s="30" t="s">
        <v>498</v>
      </c>
      <c r="G1327" s="11" t="s">
        <v>114</v>
      </c>
      <c r="H1327" s="11" t="s">
        <v>294</v>
      </c>
      <c r="I1327" s="11" t="s">
        <v>22</v>
      </c>
      <c r="J1327" s="23">
        <v>15000000</v>
      </c>
      <c r="K1327" s="23">
        <v>0</v>
      </c>
      <c r="L1327" s="23">
        <v>0</v>
      </c>
      <c r="M1327" s="23">
        <f t="shared" si="20"/>
        <v>15000000</v>
      </c>
      <c r="N1327" s="30"/>
      <c r="O1327" s="11"/>
      <c r="P1327" s="11"/>
    </row>
    <row r="1328" spans="1:16" ht="18" customHeight="1" x14ac:dyDescent="0.15">
      <c r="A1328" s="11">
        <v>1323</v>
      </c>
      <c r="B1328" s="11" t="s">
        <v>292</v>
      </c>
      <c r="C1328" s="11" t="s">
        <v>71</v>
      </c>
      <c r="D1328" s="11">
        <v>4</v>
      </c>
      <c r="E1328" s="36" t="s">
        <v>5194</v>
      </c>
      <c r="F1328" s="30" t="s">
        <v>512</v>
      </c>
      <c r="G1328" s="11" t="s">
        <v>73</v>
      </c>
      <c r="H1328" s="11" t="s">
        <v>294</v>
      </c>
      <c r="I1328" s="11" t="s">
        <v>16</v>
      </c>
      <c r="J1328" s="23">
        <v>320000000</v>
      </c>
      <c r="K1328" s="23">
        <v>11000000</v>
      </c>
      <c r="L1328" s="23">
        <v>70000000</v>
      </c>
      <c r="M1328" s="23">
        <f t="shared" si="20"/>
        <v>401000000</v>
      </c>
      <c r="N1328" s="30" t="s">
        <v>74</v>
      </c>
      <c r="O1328" s="11"/>
      <c r="P1328" s="11"/>
    </row>
    <row r="1329" spans="1:16" ht="18" customHeight="1" x14ac:dyDescent="0.15">
      <c r="A1329" s="11">
        <v>1324</v>
      </c>
      <c r="B1329" s="11" t="s">
        <v>292</v>
      </c>
      <c r="C1329" s="11" t="s">
        <v>71</v>
      </c>
      <c r="D1329" s="11">
        <v>4</v>
      </c>
      <c r="E1329" s="36" t="s">
        <v>5194</v>
      </c>
      <c r="F1329" s="30" t="s">
        <v>516</v>
      </c>
      <c r="G1329" s="11" t="s">
        <v>73</v>
      </c>
      <c r="H1329" s="11" t="s">
        <v>294</v>
      </c>
      <c r="I1329" s="11" t="s">
        <v>22</v>
      </c>
      <c r="J1329" s="23">
        <v>325000000</v>
      </c>
      <c r="K1329" s="23">
        <v>250000000</v>
      </c>
      <c r="L1329" s="23">
        <v>20000000</v>
      </c>
      <c r="M1329" s="23">
        <f t="shared" si="20"/>
        <v>595000000</v>
      </c>
      <c r="N1329" s="30"/>
      <c r="O1329" s="11"/>
      <c r="P1329" s="11"/>
    </row>
    <row r="1330" spans="1:16" ht="18" customHeight="1" x14ac:dyDescent="0.15">
      <c r="A1330" s="11">
        <v>1325</v>
      </c>
      <c r="B1330" s="11" t="s">
        <v>292</v>
      </c>
      <c r="C1330" s="11" t="s">
        <v>94</v>
      </c>
      <c r="D1330" s="11">
        <v>4</v>
      </c>
      <c r="E1330" s="36" t="s">
        <v>5194</v>
      </c>
      <c r="F1330" s="30" t="s">
        <v>536</v>
      </c>
      <c r="G1330" s="11" t="s">
        <v>535</v>
      </c>
      <c r="H1330" s="11" t="s">
        <v>294</v>
      </c>
      <c r="I1330" s="11" t="s">
        <v>16</v>
      </c>
      <c r="J1330" s="23">
        <v>300000000</v>
      </c>
      <c r="K1330" s="23"/>
      <c r="L1330" s="23"/>
      <c r="M1330" s="23">
        <f t="shared" si="20"/>
        <v>300000000</v>
      </c>
      <c r="N1330" s="30" t="s">
        <v>125</v>
      </c>
      <c r="O1330" s="11"/>
      <c r="P1330" s="11"/>
    </row>
    <row r="1331" spans="1:16" ht="18" customHeight="1" x14ac:dyDescent="0.15">
      <c r="A1331" s="11">
        <v>1326</v>
      </c>
      <c r="B1331" s="11" t="s">
        <v>696</v>
      </c>
      <c r="C1331" s="11" t="s">
        <v>40</v>
      </c>
      <c r="D1331" s="11">
        <v>4</v>
      </c>
      <c r="E1331" s="36" t="s">
        <v>5194</v>
      </c>
      <c r="F1331" s="30" t="s">
        <v>698</v>
      </c>
      <c r="G1331" s="11" t="s">
        <v>532</v>
      </c>
      <c r="H1331" s="11" t="s">
        <v>294</v>
      </c>
      <c r="I1331" s="11" t="s">
        <v>22</v>
      </c>
      <c r="J1331" s="23">
        <v>127000000</v>
      </c>
      <c r="K1331" s="23"/>
      <c r="L1331" s="23"/>
      <c r="M1331" s="23">
        <f t="shared" si="20"/>
        <v>127000000</v>
      </c>
      <c r="N1331" s="30"/>
      <c r="O1331" s="11" t="s">
        <v>88</v>
      </c>
      <c r="P1331" s="11"/>
    </row>
    <row r="1332" spans="1:16" ht="18" customHeight="1" x14ac:dyDescent="0.15">
      <c r="A1332" s="11">
        <v>1327</v>
      </c>
      <c r="B1332" s="11" t="s">
        <v>696</v>
      </c>
      <c r="C1332" s="11" t="s">
        <v>158</v>
      </c>
      <c r="D1332" s="11">
        <v>4</v>
      </c>
      <c r="E1332" s="36" t="s">
        <v>5194</v>
      </c>
      <c r="F1332" s="30" t="s">
        <v>729</v>
      </c>
      <c r="G1332" s="11" t="s">
        <v>114</v>
      </c>
      <c r="H1332" s="11" t="s">
        <v>294</v>
      </c>
      <c r="I1332" s="11" t="s">
        <v>22</v>
      </c>
      <c r="J1332" s="23">
        <v>1000000000</v>
      </c>
      <c r="K1332" s="23">
        <v>3000000000</v>
      </c>
      <c r="L1332" s="23"/>
      <c r="M1332" s="23">
        <f t="shared" si="20"/>
        <v>4000000000</v>
      </c>
      <c r="N1332" s="30"/>
      <c r="O1332" s="11"/>
      <c r="P1332" s="11" t="s">
        <v>48</v>
      </c>
    </row>
    <row r="1333" spans="1:16" ht="18" customHeight="1" x14ac:dyDescent="0.15">
      <c r="A1333" s="11">
        <v>1328</v>
      </c>
      <c r="B1333" s="11" t="s">
        <v>696</v>
      </c>
      <c r="C1333" s="11" t="s">
        <v>122</v>
      </c>
      <c r="D1333" s="11">
        <v>4</v>
      </c>
      <c r="E1333" s="36" t="s">
        <v>5194</v>
      </c>
      <c r="F1333" s="30" t="s">
        <v>743</v>
      </c>
      <c r="G1333" s="11" t="s">
        <v>73</v>
      </c>
      <c r="H1333" s="11" t="s">
        <v>294</v>
      </c>
      <c r="I1333" s="11" t="s">
        <v>15</v>
      </c>
      <c r="J1333" s="23">
        <v>140000000</v>
      </c>
      <c r="K1333" s="23"/>
      <c r="L1333" s="23"/>
      <c r="M1333" s="23">
        <f t="shared" si="20"/>
        <v>140000000</v>
      </c>
      <c r="N1333" s="30"/>
      <c r="O1333" s="11"/>
      <c r="P1333" s="11"/>
    </row>
    <row r="1334" spans="1:16" ht="18" customHeight="1" x14ac:dyDescent="0.15">
      <c r="A1334" s="11">
        <v>1329</v>
      </c>
      <c r="B1334" s="11" t="s">
        <v>696</v>
      </c>
      <c r="C1334" s="11" t="s">
        <v>67</v>
      </c>
      <c r="D1334" s="11">
        <v>4</v>
      </c>
      <c r="E1334" s="36" t="s">
        <v>5194</v>
      </c>
      <c r="F1334" s="30" t="s">
        <v>750</v>
      </c>
      <c r="G1334" s="11" t="s">
        <v>58</v>
      </c>
      <c r="H1334" s="11" t="s">
        <v>294</v>
      </c>
      <c r="I1334" s="11" t="s">
        <v>15</v>
      </c>
      <c r="J1334" s="23">
        <v>800000000</v>
      </c>
      <c r="K1334" s="23">
        <v>700000000</v>
      </c>
      <c r="L1334" s="23">
        <v>0</v>
      </c>
      <c r="M1334" s="23">
        <f t="shared" si="20"/>
        <v>1500000000</v>
      </c>
      <c r="N1334" s="30"/>
      <c r="O1334" s="11" t="s">
        <v>88</v>
      </c>
      <c r="P1334" s="11"/>
    </row>
    <row r="1335" spans="1:16" ht="18" customHeight="1" x14ac:dyDescent="0.15">
      <c r="A1335" s="11">
        <v>1330</v>
      </c>
      <c r="B1335" s="11" t="s">
        <v>696</v>
      </c>
      <c r="C1335" s="11" t="s">
        <v>126</v>
      </c>
      <c r="D1335" s="11">
        <v>4</v>
      </c>
      <c r="E1335" s="36" t="s">
        <v>5194</v>
      </c>
      <c r="F1335" s="30" t="s">
        <v>759</v>
      </c>
      <c r="G1335" s="11" t="s">
        <v>58</v>
      </c>
      <c r="H1335" s="11" t="s">
        <v>294</v>
      </c>
      <c r="I1335" s="11" t="s">
        <v>22</v>
      </c>
      <c r="J1335" s="23">
        <v>42948000</v>
      </c>
      <c r="K1335" s="23">
        <v>329729000</v>
      </c>
      <c r="L1335" s="23">
        <v>0</v>
      </c>
      <c r="M1335" s="23">
        <f t="shared" si="20"/>
        <v>372677000</v>
      </c>
      <c r="N1335" s="30"/>
      <c r="O1335" s="11"/>
      <c r="P1335" s="11"/>
    </row>
    <row r="1336" spans="1:16" ht="18" customHeight="1" x14ac:dyDescent="0.15">
      <c r="A1336" s="11">
        <v>1331</v>
      </c>
      <c r="B1336" s="11" t="s">
        <v>696</v>
      </c>
      <c r="C1336" s="11" t="s">
        <v>126</v>
      </c>
      <c r="D1336" s="11">
        <v>4</v>
      </c>
      <c r="E1336" s="36" t="s">
        <v>5194</v>
      </c>
      <c r="F1336" s="30" t="s">
        <v>760</v>
      </c>
      <c r="G1336" s="11" t="s">
        <v>58</v>
      </c>
      <c r="H1336" s="11" t="s">
        <v>294</v>
      </c>
      <c r="I1336" s="11" t="s">
        <v>22</v>
      </c>
      <c r="J1336" s="23">
        <v>600000000</v>
      </c>
      <c r="K1336" s="23">
        <v>4500000000</v>
      </c>
      <c r="L1336" s="23">
        <v>0</v>
      </c>
      <c r="M1336" s="23">
        <f t="shared" si="20"/>
        <v>5100000000</v>
      </c>
      <c r="N1336" s="30"/>
      <c r="O1336" s="11"/>
      <c r="P1336" s="11"/>
    </row>
    <row r="1337" spans="1:16" ht="18" customHeight="1" x14ac:dyDescent="0.15">
      <c r="A1337" s="11">
        <v>1332</v>
      </c>
      <c r="B1337" s="11" t="s">
        <v>696</v>
      </c>
      <c r="C1337" s="11" t="s">
        <v>797</v>
      </c>
      <c r="D1337" s="11">
        <v>4</v>
      </c>
      <c r="E1337" s="36" t="s">
        <v>5194</v>
      </c>
      <c r="F1337" s="30" t="s">
        <v>814</v>
      </c>
      <c r="G1337" s="11" t="s">
        <v>114</v>
      </c>
      <c r="H1337" s="11" t="s">
        <v>294</v>
      </c>
      <c r="I1337" s="11" t="s">
        <v>22</v>
      </c>
      <c r="J1337" s="23">
        <v>40000000</v>
      </c>
      <c r="K1337" s="23"/>
      <c r="L1337" s="23"/>
      <c r="M1337" s="23">
        <f t="shared" si="20"/>
        <v>40000000</v>
      </c>
      <c r="N1337" s="30"/>
      <c r="O1337" s="11"/>
      <c r="P1337" s="11"/>
    </row>
    <row r="1338" spans="1:16" ht="18" customHeight="1" x14ac:dyDescent="0.15">
      <c r="A1338" s="11">
        <v>1333</v>
      </c>
      <c r="B1338" s="11" t="s">
        <v>696</v>
      </c>
      <c r="C1338" s="11" t="s">
        <v>797</v>
      </c>
      <c r="D1338" s="11">
        <v>4</v>
      </c>
      <c r="E1338" s="36" t="s">
        <v>5194</v>
      </c>
      <c r="F1338" s="30" t="s">
        <v>815</v>
      </c>
      <c r="G1338" s="11" t="s">
        <v>114</v>
      </c>
      <c r="H1338" s="11" t="s">
        <v>294</v>
      </c>
      <c r="I1338" s="11" t="s">
        <v>22</v>
      </c>
      <c r="J1338" s="23">
        <v>70000000</v>
      </c>
      <c r="K1338" s="23"/>
      <c r="L1338" s="23"/>
      <c r="M1338" s="23">
        <f t="shared" si="20"/>
        <v>70000000</v>
      </c>
      <c r="N1338" s="30"/>
      <c r="O1338" s="11"/>
      <c r="P1338" s="11"/>
    </row>
    <row r="1339" spans="1:16" ht="18" customHeight="1" x14ac:dyDescent="0.15">
      <c r="A1339" s="11">
        <v>1334</v>
      </c>
      <c r="B1339" s="11" t="s">
        <v>696</v>
      </c>
      <c r="C1339" s="11" t="s">
        <v>849</v>
      </c>
      <c r="D1339" s="11">
        <v>4</v>
      </c>
      <c r="E1339" s="36" t="s">
        <v>5194</v>
      </c>
      <c r="F1339" s="30" t="s">
        <v>852</v>
      </c>
      <c r="G1339" s="11" t="s">
        <v>114</v>
      </c>
      <c r="H1339" s="11" t="s">
        <v>294</v>
      </c>
      <c r="I1339" s="11" t="s">
        <v>22</v>
      </c>
      <c r="J1339" s="23">
        <v>50000000</v>
      </c>
      <c r="K1339" s="23"/>
      <c r="L1339" s="23"/>
      <c r="M1339" s="23">
        <f t="shared" si="20"/>
        <v>50000000</v>
      </c>
      <c r="N1339" s="30"/>
      <c r="O1339" s="11"/>
      <c r="P1339" s="11"/>
    </row>
    <row r="1340" spans="1:16" ht="18" customHeight="1" x14ac:dyDescent="0.15">
      <c r="A1340" s="11">
        <v>1335</v>
      </c>
      <c r="B1340" s="11" t="s">
        <v>696</v>
      </c>
      <c r="C1340" s="11" t="s">
        <v>849</v>
      </c>
      <c r="D1340" s="11">
        <v>4</v>
      </c>
      <c r="E1340" s="36" t="s">
        <v>5194</v>
      </c>
      <c r="F1340" s="30" t="s">
        <v>853</v>
      </c>
      <c r="G1340" s="11" t="s">
        <v>114</v>
      </c>
      <c r="H1340" s="11" t="s">
        <v>294</v>
      </c>
      <c r="I1340" s="11" t="s">
        <v>22</v>
      </c>
      <c r="J1340" s="23">
        <v>15000000</v>
      </c>
      <c r="K1340" s="23"/>
      <c r="L1340" s="23"/>
      <c r="M1340" s="23">
        <f t="shared" si="20"/>
        <v>15000000</v>
      </c>
      <c r="N1340" s="30"/>
      <c r="O1340" s="11"/>
      <c r="P1340" s="11"/>
    </row>
    <row r="1341" spans="1:16" ht="18" customHeight="1" x14ac:dyDescent="0.15">
      <c r="A1341" s="11">
        <v>1336</v>
      </c>
      <c r="B1341" s="11" t="s">
        <v>696</v>
      </c>
      <c r="C1341" s="11" t="s">
        <v>849</v>
      </c>
      <c r="D1341" s="11">
        <v>4</v>
      </c>
      <c r="E1341" s="36" t="s">
        <v>5194</v>
      </c>
      <c r="F1341" s="30" t="s">
        <v>854</v>
      </c>
      <c r="G1341" s="11" t="s">
        <v>114</v>
      </c>
      <c r="H1341" s="11" t="s">
        <v>294</v>
      </c>
      <c r="I1341" s="11" t="s">
        <v>22</v>
      </c>
      <c r="J1341" s="23">
        <v>15000000</v>
      </c>
      <c r="K1341" s="23"/>
      <c r="L1341" s="23"/>
      <c r="M1341" s="23">
        <f t="shared" si="20"/>
        <v>15000000</v>
      </c>
      <c r="N1341" s="30"/>
      <c r="O1341" s="11"/>
      <c r="P1341" s="11"/>
    </row>
    <row r="1342" spans="1:16" ht="18" customHeight="1" x14ac:dyDescent="0.15">
      <c r="A1342" s="11">
        <v>1337</v>
      </c>
      <c r="B1342" s="11" t="s">
        <v>696</v>
      </c>
      <c r="C1342" s="11" t="s">
        <v>864</v>
      </c>
      <c r="D1342" s="11">
        <v>4</v>
      </c>
      <c r="E1342" s="36" t="s">
        <v>5194</v>
      </c>
      <c r="F1342" s="30" t="s">
        <v>868</v>
      </c>
      <c r="G1342" s="11" t="s">
        <v>58</v>
      </c>
      <c r="H1342" s="11" t="s">
        <v>294</v>
      </c>
      <c r="I1342" s="11" t="s">
        <v>22</v>
      </c>
      <c r="J1342" s="23">
        <v>90000000</v>
      </c>
      <c r="K1342" s="23">
        <v>5000000</v>
      </c>
      <c r="L1342" s="23">
        <v>5000000</v>
      </c>
      <c r="M1342" s="23">
        <f t="shared" si="20"/>
        <v>100000000</v>
      </c>
      <c r="N1342" s="30"/>
      <c r="O1342" s="11"/>
      <c r="P1342" s="11"/>
    </row>
    <row r="1343" spans="1:16" ht="18" customHeight="1" x14ac:dyDescent="0.15">
      <c r="A1343" s="11">
        <v>1338</v>
      </c>
      <c r="B1343" s="11" t="s">
        <v>696</v>
      </c>
      <c r="C1343" s="11" t="s">
        <v>864</v>
      </c>
      <c r="D1343" s="11">
        <v>4</v>
      </c>
      <c r="E1343" s="36" t="s">
        <v>5194</v>
      </c>
      <c r="F1343" s="30" t="s">
        <v>869</v>
      </c>
      <c r="G1343" s="11" t="s">
        <v>58</v>
      </c>
      <c r="H1343" s="11" t="s">
        <v>294</v>
      </c>
      <c r="I1343" s="11" t="s">
        <v>22</v>
      </c>
      <c r="J1343" s="23">
        <v>250000000</v>
      </c>
      <c r="K1343" s="23">
        <v>5000000</v>
      </c>
      <c r="L1343" s="23">
        <v>5000000</v>
      </c>
      <c r="M1343" s="23">
        <f t="shared" si="20"/>
        <v>260000000</v>
      </c>
      <c r="N1343" s="30"/>
      <c r="O1343" s="11"/>
      <c r="P1343" s="11"/>
    </row>
    <row r="1344" spans="1:16" ht="18" customHeight="1" x14ac:dyDescent="0.15">
      <c r="A1344" s="11">
        <v>1339</v>
      </c>
      <c r="B1344" s="11" t="s">
        <v>1036</v>
      </c>
      <c r="C1344" s="11" t="s">
        <v>1041</v>
      </c>
      <c r="D1344" s="11">
        <v>4</v>
      </c>
      <c r="E1344" s="36" t="s">
        <v>5194</v>
      </c>
      <c r="F1344" s="30" t="s">
        <v>1042</v>
      </c>
      <c r="G1344" s="11" t="s">
        <v>5181</v>
      </c>
      <c r="H1344" s="11" t="s">
        <v>1039</v>
      </c>
      <c r="I1344" s="11" t="s">
        <v>15</v>
      </c>
      <c r="J1344" s="23">
        <v>182444883</v>
      </c>
      <c r="K1344" s="23">
        <v>58970701</v>
      </c>
      <c r="L1344" s="23">
        <v>6611926</v>
      </c>
      <c r="M1344" s="23">
        <f t="shared" si="20"/>
        <v>248027510</v>
      </c>
      <c r="N1344" s="30"/>
      <c r="O1344" s="11"/>
      <c r="P1344" s="11"/>
    </row>
    <row r="1345" spans="1:16" ht="18" customHeight="1" x14ac:dyDescent="0.15">
      <c r="A1345" s="11">
        <v>1340</v>
      </c>
      <c r="B1345" s="11" t="s">
        <v>1036</v>
      </c>
      <c r="C1345" s="11" t="s">
        <v>1041</v>
      </c>
      <c r="D1345" s="11">
        <v>4</v>
      </c>
      <c r="E1345" s="36" t="s">
        <v>5194</v>
      </c>
      <c r="F1345" s="30" t="s">
        <v>1043</v>
      </c>
      <c r="G1345" s="11" t="s">
        <v>5181</v>
      </c>
      <c r="H1345" s="11" t="s">
        <v>1039</v>
      </c>
      <c r="I1345" s="11" t="s">
        <v>15</v>
      </c>
      <c r="J1345" s="23">
        <v>364825334</v>
      </c>
      <c r="K1345" s="23">
        <v>152762530</v>
      </c>
      <c r="L1345" s="23">
        <v>5464445</v>
      </c>
      <c r="M1345" s="23">
        <f t="shared" si="20"/>
        <v>523052309</v>
      </c>
      <c r="N1345" s="30"/>
      <c r="O1345" s="11"/>
      <c r="P1345" s="11"/>
    </row>
    <row r="1346" spans="1:16" ht="18" customHeight="1" x14ac:dyDescent="0.15">
      <c r="A1346" s="11">
        <v>1341</v>
      </c>
      <c r="B1346" s="11" t="s">
        <v>1036</v>
      </c>
      <c r="C1346" s="11" t="s">
        <v>1044</v>
      </c>
      <c r="D1346" s="11">
        <v>4</v>
      </c>
      <c r="E1346" s="36" t="s">
        <v>5194</v>
      </c>
      <c r="F1346" s="30" t="s">
        <v>1049</v>
      </c>
      <c r="G1346" s="11" t="s">
        <v>114</v>
      </c>
      <c r="H1346" s="11" t="s">
        <v>1039</v>
      </c>
      <c r="I1346" s="11" t="s">
        <v>22</v>
      </c>
      <c r="J1346" s="23">
        <v>400000000</v>
      </c>
      <c r="K1346" s="23">
        <v>100000000</v>
      </c>
      <c r="L1346" s="23">
        <v>0</v>
      </c>
      <c r="M1346" s="23">
        <f t="shared" si="20"/>
        <v>500000000</v>
      </c>
      <c r="N1346" s="30"/>
      <c r="O1346" s="11"/>
      <c r="P1346" s="11"/>
    </row>
    <row r="1347" spans="1:16" ht="18" customHeight="1" x14ac:dyDescent="0.15">
      <c r="A1347" s="11">
        <v>1342</v>
      </c>
      <c r="B1347" s="11" t="s">
        <v>1036</v>
      </c>
      <c r="C1347" s="11" t="s">
        <v>1069</v>
      </c>
      <c r="D1347" s="11">
        <v>4</v>
      </c>
      <c r="E1347" s="36" t="s">
        <v>5194</v>
      </c>
      <c r="F1347" s="30" t="s">
        <v>1070</v>
      </c>
      <c r="G1347" s="11" t="s">
        <v>46</v>
      </c>
      <c r="H1347" s="11" t="s">
        <v>5221</v>
      </c>
      <c r="I1347" s="11" t="s">
        <v>16</v>
      </c>
      <c r="J1347" s="23">
        <v>48469600</v>
      </c>
      <c r="K1347" s="23"/>
      <c r="L1347" s="23">
        <v>261730</v>
      </c>
      <c r="M1347" s="23">
        <f t="shared" si="20"/>
        <v>48731330</v>
      </c>
      <c r="N1347" s="30" t="s">
        <v>1071</v>
      </c>
      <c r="O1347" s="11" t="s">
        <v>44</v>
      </c>
      <c r="P1347" s="11"/>
    </row>
    <row r="1348" spans="1:16" ht="18" customHeight="1" x14ac:dyDescent="0.15">
      <c r="A1348" s="11">
        <v>1343</v>
      </c>
      <c r="B1348" s="11" t="s">
        <v>1036</v>
      </c>
      <c r="C1348" s="11" t="s">
        <v>167</v>
      </c>
      <c r="D1348" s="11">
        <v>4</v>
      </c>
      <c r="E1348" s="36" t="s">
        <v>5194</v>
      </c>
      <c r="F1348" s="30" t="s">
        <v>1084</v>
      </c>
      <c r="G1348" s="11" t="s">
        <v>114</v>
      </c>
      <c r="H1348" s="11" t="s">
        <v>1039</v>
      </c>
      <c r="I1348" s="11" t="s">
        <v>22</v>
      </c>
      <c r="J1348" s="23">
        <v>60000000</v>
      </c>
      <c r="K1348" s="23">
        <v>10000000</v>
      </c>
      <c r="L1348" s="23"/>
      <c r="M1348" s="23">
        <f t="shared" si="20"/>
        <v>70000000</v>
      </c>
      <c r="N1348" s="30"/>
      <c r="O1348" s="11"/>
      <c r="P1348" s="11"/>
    </row>
    <row r="1349" spans="1:16" ht="18" customHeight="1" x14ac:dyDescent="0.15">
      <c r="A1349" s="11">
        <v>1344</v>
      </c>
      <c r="B1349" s="11" t="s">
        <v>1036</v>
      </c>
      <c r="C1349" s="11" t="s">
        <v>1055</v>
      </c>
      <c r="D1349" s="11">
        <v>4</v>
      </c>
      <c r="E1349" s="36" t="s">
        <v>5194</v>
      </c>
      <c r="F1349" s="30" t="s">
        <v>1111</v>
      </c>
      <c r="G1349" s="11" t="s">
        <v>58</v>
      </c>
      <c r="H1349" s="11" t="s">
        <v>1039</v>
      </c>
      <c r="I1349" s="11" t="s">
        <v>22</v>
      </c>
      <c r="J1349" s="23">
        <v>185985848</v>
      </c>
      <c r="K1349" s="23"/>
      <c r="L1349" s="23"/>
      <c r="M1349" s="23">
        <f t="shared" si="20"/>
        <v>185985848</v>
      </c>
      <c r="N1349" s="30"/>
      <c r="O1349" s="11" t="s">
        <v>44</v>
      </c>
      <c r="P1349" s="11"/>
    </row>
    <row r="1350" spans="1:16" ht="18" customHeight="1" x14ac:dyDescent="0.15">
      <c r="A1350" s="11">
        <v>1345</v>
      </c>
      <c r="B1350" s="11" t="s">
        <v>1036</v>
      </c>
      <c r="C1350" s="11" t="s">
        <v>1131</v>
      </c>
      <c r="D1350" s="11">
        <v>4</v>
      </c>
      <c r="E1350" s="36" t="s">
        <v>5194</v>
      </c>
      <c r="F1350" s="30" t="s">
        <v>1135</v>
      </c>
      <c r="G1350" s="11" t="s">
        <v>114</v>
      </c>
      <c r="H1350" s="11" t="s">
        <v>1039</v>
      </c>
      <c r="I1350" s="11" t="s">
        <v>22</v>
      </c>
      <c r="J1350" s="23">
        <v>1174657821</v>
      </c>
      <c r="K1350" s="23">
        <v>353707004</v>
      </c>
      <c r="L1350" s="23">
        <v>0</v>
      </c>
      <c r="M1350" s="23">
        <f t="shared" ref="M1350:M1413" si="21">J1350+K1350+L1350</f>
        <v>1528364825</v>
      </c>
      <c r="N1350" s="30"/>
      <c r="O1350" s="11"/>
      <c r="P1350" s="11"/>
    </row>
    <row r="1351" spans="1:16" ht="18" customHeight="1" x14ac:dyDescent="0.15">
      <c r="A1351" s="11">
        <v>1346</v>
      </c>
      <c r="B1351" s="11" t="s">
        <v>1036</v>
      </c>
      <c r="C1351" s="11" t="s">
        <v>94</v>
      </c>
      <c r="D1351" s="11">
        <v>4</v>
      </c>
      <c r="E1351" s="36" t="s">
        <v>5194</v>
      </c>
      <c r="F1351" s="30" t="s">
        <v>1155</v>
      </c>
      <c r="G1351" s="11" t="s">
        <v>58</v>
      </c>
      <c r="H1351" s="11" t="s">
        <v>1039</v>
      </c>
      <c r="I1351" s="11" t="s">
        <v>22</v>
      </c>
      <c r="J1351" s="23">
        <v>50000000</v>
      </c>
      <c r="K1351" s="23"/>
      <c r="L1351" s="23"/>
      <c r="M1351" s="23">
        <f t="shared" si="21"/>
        <v>50000000</v>
      </c>
      <c r="N1351" s="30"/>
      <c r="O1351" s="11"/>
      <c r="P1351" s="11"/>
    </row>
    <row r="1352" spans="1:16" ht="18" customHeight="1" x14ac:dyDescent="0.15">
      <c r="A1352" s="11">
        <v>1347</v>
      </c>
      <c r="B1352" s="11" t="s">
        <v>1036</v>
      </c>
      <c r="C1352" s="11" t="s">
        <v>94</v>
      </c>
      <c r="D1352" s="11">
        <v>4</v>
      </c>
      <c r="E1352" s="36" t="s">
        <v>5194</v>
      </c>
      <c r="F1352" s="30" t="s">
        <v>1156</v>
      </c>
      <c r="G1352" s="11" t="s">
        <v>5182</v>
      </c>
      <c r="H1352" s="11" t="s">
        <v>1039</v>
      </c>
      <c r="I1352" s="11" t="s">
        <v>22</v>
      </c>
      <c r="J1352" s="23">
        <v>20000000</v>
      </c>
      <c r="K1352" s="23">
        <v>0</v>
      </c>
      <c r="L1352" s="23">
        <v>0</v>
      </c>
      <c r="M1352" s="23">
        <f t="shared" si="21"/>
        <v>20000000</v>
      </c>
      <c r="N1352" s="30"/>
      <c r="O1352" s="11" t="s">
        <v>44</v>
      </c>
      <c r="P1352" s="11"/>
    </row>
    <row r="1353" spans="1:16" ht="18" customHeight="1" x14ac:dyDescent="0.15">
      <c r="A1353" s="11">
        <v>1348</v>
      </c>
      <c r="B1353" s="11" t="s">
        <v>1281</v>
      </c>
      <c r="C1353" s="11" t="s">
        <v>167</v>
      </c>
      <c r="D1353" s="11">
        <v>4</v>
      </c>
      <c r="E1353" s="36" t="s">
        <v>5194</v>
      </c>
      <c r="F1353" s="30" t="s">
        <v>1305</v>
      </c>
      <c r="G1353" s="11" t="s">
        <v>114</v>
      </c>
      <c r="H1353" s="11" t="s">
        <v>1283</v>
      </c>
      <c r="I1353" s="11" t="s">
        <v>22</v>
      </c>
      <c r="J1353" s="23">
        <v>70000000</v>
      </c>
      <c r="K1353" s="23">
        <v>0</v>
      </c>
      <c r="L1353" s="23">
        <v>0</v>
      </c>
      <c r="M1353" s="23">
        <f t="shared" si="21"/>
        <v>70000000</v>
      </c>
      <c r="N1353" s="30"/>
      <c r="O1353" s="11"/>
      <c r="P1353" s="11"/>
    </row>
    <row r="1354" spans="1:16" ht="18" customHeight="1" x14ac:dyDescent="0.15">
      <c r="A1354" s="11">
        <v>1349</v>
      </c>
      <c r="B1354" s="11" t="s">
        <v>1281</v>
      </c>
      <c r="C1354" s="11" t="s">
        <v>126</v>
      </c>
      <c r="D1354" s="11">
        <v>4</v>
      </c>
      <c r="E1354" s="36" t="s">
        <v>5194</v>
      </c>
      <c r="F1354" s="30" t="s">
        <v>1329</v>
      </c>
      <c r="G1354" s="11" t="s">
        <v>58</v>
      </c>
      <c r="H1354" s="11" t="s">
        <v>1283</v>
      </c>
      <c r="I1354" s="11" t="s">
        <v>15</v>
      </c>
      <c r="J1354" s="23">
        <v>150000000</v>
      </c>
      <c r="K1354" s="23">
        <v>130000000</v>
      </c>
      <c r="L1354" s="23">
        <v>0</v>
      </c>
      <c r="M1354" s="23">
        <f t="shared" si="21"/>
        <v>280000000</v>
      </c>
      <c r="N1354" s="30"/>
      <c r="O1354" s="11" t="s">
        <v>88</v>
      </c>
      <c r="P1354" s="11" t="s">
        <v>48</v>
      </c>
    </row>
    <row r="1355" spans="1:16" ht="18" customHeight="1" x14ac:dyDescent="0.15">
      <c r="A1355" s="11">
        <v>1350</v>
      </c>
      <c r="B1355" s="11" t="s">
        <v>1281</v>
      </c>
      <c r="C1355" s="11" t="s">
        <v>126</v>
      </c>
      <c r="D1355" s="11">
        <v>4</v>
      </c>
      <c r="E1355" s="36" t="s">
        <v>5194</v>
      </c>
      <c r="F1355" s="30" t="s">
        <v>1330</v>
      </c>
      <c r="G1355" s="11" t="s">
        <v>58</v>
      </c>
      <c r="H1355" s="11" t="s">
        <v>1283</v>
      </c>
      <c r="I1355" s="11" t="s">
        <v>22</v>
      </c>
      <c r="J1355" s="23">
        <v>507386000</v>
      </c>
      <c r="K1355" s="23">
        <v>3789760000</v>
      </c>
      <c r="L1355" s="23">
        <v>0</v>
      </c>
      <c r="M1355" s="23">
        <f t="shared" si="21"/>
        <v>4297146000</v>
      </c>
      <c r="N1355" s="30"/>
      <c r="O1355" s="11" t="s">
        <v>44</v>
      </c>
      <c r="P1355" s="11" t="s">
        <v>48</v>
      </c>
    </row>
    <row r="1356" spans="1:16" ht="18" customHeight="1" x14ac:dyDescent="0.15">
      <c r="A1356" s="11">
        <v>1351</v>
      </c>
      <c r="B1356" s="11" t="s">
        <v>1281</v>
      </c>
      <c r="C1356" s="11" t="s">
        <v>71</v>
      </c>
      <c r="D1356" s="11">
        <v>4</v>
      </c>
      <c r="E1356" s="36" t="s">
        <v>5194</v>
      </c>
      <c r="F1356" s="30" t="s">
        <v>1345</v>
      </c>
      <c r="G1356" s="11" t="s">
        <v>73</v>
      </c>
      <c r="H1356" s="11" t="s">
        <v>1283</v>
      </c>
      <c r="I1356" s="11" t="s">
        <v>15</v>
      </c>
      <c r="J1356" s="23">
        <v>12000000</v>
      </c>
      <c r="K1356" s="23">
        <v>0</v>
      </c>
      <c r="L1356" s="23"/>
      <c r="M1356" s="23">
        <f t="shared" si="21"/>
        <v>12000000</v>
      </c>
      <c r="N1356" s="30"/>
      <c r="O1356" s="11" t="s">
        <v>44</v>
      </c>
      <c r="P1356" s="11"/>
    </row>
    <row r="1357" spans="1:16" ht="18" customHeight="1" x14ac:dyDescent="0.15">
      <c r="A1357" s="11">
        <v>1352</v>
      </c>
      <c r="B1357" s="11" t="s">
        <v>1281</v>
      </c>
      <c r="C1357" s="11" t="s">
        <v>1350</v>
      </c>
      <c r="D1357" s="11">
        <v>4</v>
      </c>
      <c r="E1357" s="36" t="s">
        <v>5194</v>
      </c>
      <c r="F1357" s="30" t="s">
        <v>1352</v>
      </c>
      <c r="G1357" s="11" t="s">
        <v>114</v>
      </c>
      <c r="H1357" s="11" t="s">
        <v>1283</v>
      </c>
      <c r="I1357" s="11" t="s">
        <v>22</v>
      </c>
      <c r="J1357" s="23">
        <v>45315714</v>
      </c>
      <c r="K1357" s="23">
        <v>9111190</v>
      </c>
      <c r="L1357" s="23">
        <v>0</v>
      </c>
      <c r="M1357" s="23">
        <f t="shared" si="21"/>
        <v>54426904</v>
      </c>
      <c r="N1357" s="30"/>
      <c r="O1357" s="11"/>
      <c r="P1357" s="11"/>
    </row>
    <row r="1358" spans="1:16" ht="18" customHeight="1" x14ac:dyDescent="0.15">
      <c r="A1358" s="11">
        <v>1353</v>
      </c>
      <c r="B1358" s="11" t="s">
        <v>1281</v>
      </c>
      <c r="C1358" s="11" t="s">
        <v>1350</v>
      </c>
      <c r="D1358" s="11">
        <v>4</v>
      </c>
      <c r="E1358" s="36" t="s">
        <v>5194</v>
      </c>
      <c r="F1358" s="30" t="s">
        <v>1353</v>
      </c>
      <c r="G1358" s="11" t="s">
        <v>114</v>
      </c>
      <c r="H1358" s="11" t="s">
        <v>1283</v>
      </c>
      <c r="I1358" s="11" t="s">
        <v>15</v>
      </c>
      <c r="J1358" s="23">
        <v>31471558</v>
      </c>
      <c r="K1358" s="23">
        <v>10784773</v>
      </c>
      <c r="L1358" s="23">
        <v>0</v>
      </c>
      <c r="M1358" s="23">
        <f t="shared" si="21"/>
        <v>42256331</v>
      </c>
      <c r="N1358" s="30"/>
      <c r="O1358" s="11"/>
      <c r="P1358" s="11"/>
    </row>
    <row r="1359" spans="1:16" ht="18" customHeight="1" x14ac:dyDescent="0.15">
      <c r="A1359" s="11">
        <v>1354</v>
      </c>
      <c r="B1359" s="11" t="s">
        <v>1281</v>
      </c>
      <c r="C1359" s="11" t="s">
        <v>1360</v>
      </c>
      <c r="D1359" s="11">
        <v>4</v>
      </c>
      <c r="E1359" s="36" t="s">
        <v>5194</v>
      </c>
      <c r="F1359" s="30" t="s">
        <v>1363</v>
      </c>
      <c r="G1359" s="11" t="s">
        <v>114</v>
      </c>
      <c r="H1359" s="11" t="s">
        <v>1283</v>
      </c>
      <c r="I1359" s="11" t="s">
        <v>22</v>
      </c>
      <c r="J1359" s="23">
        <v>50000000</v>
      </c>
      <c r="K1359" s="23"/>
      <c r="L1359" s="23"/>
      <c r="M1359" s="23">
        <f t="shared" si="21"/>
        <v>50000000</v>
      </c>
      <c r="N1359" s="30"/>
      <c r="O1359" s="11" t="s">
        <v>44</v>
      </c>
      <c r="P1359" s="11"/>
    </row>
    <row r="1360" spans="1:16" ht="18" customHeight="1" x14ac:dyDescent="0.15">
      <c r="A1360" s="11">
        <v>1355</v>
      </c>
      <c r="B1360" s="11" t="s">
        <v>1281</v>
      </c>
      <c r="C1360" s="11" t="s">
        <v>1371</v>
      </c>
      <c r="D1360" s="11">
        <v>4</v>
      </c>
      <c r="E1360" s="36" t="s">
        <v>5194</v>
      </c>
      <c r="F1360" s="30" t="s">
        <v>1372</v>
      </c>
      <c r="G1360" s="11" t="s">
        <v>114</v>
      </c>
      <c r="H1360" s="11" t="s">
        <v>1283</v>
      </c>
      <c r="I1360" s="11" t="s">
        <v>22</v>
      </c>
      <c r="J1360" s="23">
        <v>31294903</v>
      </c>
      <c r="K1360" s="23">
        <v>8121953</v>
      </c>
      <c r="L1360" s="23">
        <v>0</v>
      </c>
      <c r="M1360" s="23">
        <f t="shared" si="21"/>
        <v>39416856</v>
      </c>
      <c r="N1360" s="30"/>
      <c r="O1360" s="11"/>
      <c r="P1360" s="11"/>
    </row>
    <row r="1361" spans="1:16" ht="18" customHeight="1" x14ac:dyDescent="0.15">
      <c r="A1361" s="11">
        <v>1356</v>
      </c>
      <c r="B1361" s="11" t="s">
        <v>1281</v>
      </c>
      <c r="C1361" s="11" t="s">
        <v>1383</v>
      </c>
      <c r="D1361" s="11">
        <v>4</v>
      </c>
      <c r="E1361" s="36" t="s">
        <v>5194</v>
      </c>
      <c r="F1361" s="30" t="s">
        <v>1386</v>
      </c>
      <c r="G1361" s="11" t="s">
        <v>58</v>
      </c>
      <c r="H1361" s="11" t="s">
        <v>1283</v>
      </c>
      <c r="I1361" s="11" t="s">
        <v>22</v>
      </c>
      <c r="J1361" s="23">
        <v>630000000</v>
      </c>
      <c r="K1361" s="23">
        <v>17000000</v>
      </c>
      <c r="L1361" s="23"/>
      <c r="M1361" s="23">
        <f t="shared" si="21"/>
        <v>647000000</v>
      </c>
      <c r="N1361" s="30"/>
      <c r="O1361" s="11" t="s">
        <v>44</v>
      </c>
      <c r="P1361" s="11"/>
    </row>
    <row r="1362" spans="1:16" ht="18" customHeight="1" x14ac:dyDescent="0.15">
      <c r="A1362" s="11">
        <v>1357</v>
      </c>
      <c r="B1362" s="11" t="s">
        <v>1281</v>
      </c>
      <c r="C1362" s="11" t="s">
        <v>1383</v>
      </c>
      <c r="D1362" s="11">
        <v>4</v>
      </c>
      <c r="E1362" s="36" t="s">
        <v>5194</v>
      </c>
      <c r="F1362" s="30" t="s">
        <v>1390</v>
      </c>
      <c r="G1362" s="11" t="s">
        <v>58</v>
      </c>
      <c r="H1362" s="11" t="s">
        <v>1283</v>
      </c>
      <c r="I1362" s="11" t="s">
        <v>16</v>
      </c>
      <c r="J1362" s="23">
        <v>185000000</v>
      </c>
      <c r="K1362" s="23"/>
      <c r="L1362" s="23"/>
      <c r="M1362" s="23">
        <f t="shared" si="21"/>
        <v>185000000</v>
      </c>
      <c r="N1362" s="30" t="s">
        <v>136</v>
      </c>
      <c r="O1362" s="11" t="s">
        <v>44</v>
      </c>
      <c r="P1362" s="11"/>
    </row>
    <row r="1363" spans="1:16" ht="18" customHeight="1" x14ac:dyDescent="0.15">
      <c r="A1363" s="11">
        <v>1358</v>
      </c>
      <c r="B1363" s="11" t="s">
        <v>1281</v>
      </c>
      <c r="C1363" s="11" t="s">
        <v>1394</v>
      </c>
      <c r="D1363" s="11">
        <v>4</v>
      </c>
      <c r="E1363" s="36" t="s">
        <v>5194</v>
      </c>
      <c r="F1363" s="30" t="s">
        <v>1396</v>
      </c>
      <c r="G1363" s="11" t="s">
        <v>58</v>
      </c>
      <c r="H1363" s="11" t="s">
        <v>1283</v>
      </c>
      <c r="I1363" s="11" t="s">
        <v>22</v>
      </c>
      <c r="J1363" s="23">
        <v>120000000</v>
      </c>
      <c r="K1363" s="23">
        <v>50000000</v>
      </c>
      <c r="L1363" s="23"/>
      <c r="M1363" s="23">
        <f t="shared" si="21"/>
        <v>170000000</v>
      </c>
      <c r="N1363" s="30"/>
      <c r="O1363" s="11" t="s">
        <v>44</v>
      </c>
      <c r="P1363" s="11"/>
    </row>
    <row r="1364" spans="1:16" ht="18" customHeight="1" x14ac:dyDescent="0.15">
      <c r="A1364" s="11">
        <v>1359</v>
      </c>
      <c r="B1364" s="11" t="s">
        <v>1281</v>
      </c>
      <c r="C1364" s="11" t="s">
        <v>122</v>
      </c>
      <c r="D1364" s="11">
        <v>4</v>
      </c>
      <c r="E1364" s="36" t="s">
        <v>5194</v>
      </c>
      <c r="F1364" s="30" t="s">
        <v>1401</v>
      </c>
      <c r="G1364" s="11" t="s">
        <v>73</v>
      </c>
      <c r="H1364" s="11" t="s">
        <v>1283</v>
      </c>
      <c r="I1364" s="11" t="s">
        <v>16</v>
      </c>
      <c r="J1364" s="23">
        <v>100000000</v>
      </c>
      <c r="K1364" s="23">
        <v>0</v>
      </c>
      <c r="L1364" s="23">
        <v>0</v>
      </c>
      <c r="M1364" s="23">
        <f t="shared" si="21"/>
        <v>100000000</v>
      </c>
      <c r="N1364" s="30" t="s">
        <v>74</v>
      </c>
      <c r="O1364" s="11"/>
      <c r="P1364" s="11"/>
    </row>
    <row r="1365" spans="1:16" ht="18" customHeight="1" x14ac:dyDescent="0.15">
      <c r="A1365" s="11">
        <v>1360</v>
      </c>
      <c r="B1365" s="11" t="s">
        <v>1494</v>
      </c>
      <c r="C1365" s="11" t="s">
        <v>1495</v>
      </c>
      <c r="D1365" s="11">
        <v>4</v>
      </c>
      <c r="E1365" s="36" t="s">
        <v>5194</v>
      </c>
      <c r="F1365" s="30" t="s">
        <v>1498</v>
      </c>
      <c r="G1365" s="11" t="s">
        <v>46</v>
      </c>
      <c r="H1365" s="11" t="s">
        <v>1497</v>
      </c>
      <c r="I1365" s="11" t="s">
        <v>22</v>
      </c>
      <c r="J1365" s="23">
        <v>53167000</v>
      </c>
      <c r="K1365" s="23"/>
      <c r="L1365" s="23"/>
      <c r="M1365" s="23">
        <f t="shared" si="21"/>
        <v>53167000</v>
      </c>
      <c r="N1365" s="30"/>
      <c r="O1365" s="11" t="s">
        <v>44</v>
      </c>
      <c r="P1365" s="11"/>
    </row>
    <row r="1366" spans="1:16" ht="18" customHeight="1" x14ac:dyDescent="0.15">
      <c r="A1366" s="11">
        <v>1361</v>
      </c>
      <c r="B1366" s="11" t="s">
        <v>1494</v>
      </c>
      <c r="C1366" s="11" t="s">
        <v>1495</v>
      </c>
      <c r="D1366" s="11">
        <v>4</v>
      </c>
      <c r="E1366" s="36" t="s">
        <v>5194</v>
      </c>
      <c r="F1366" s="30" t="s">
        <v>1502</v>
      </c>
      <c r="G1366" s="11" t="s">
        <v>46</v>
      </c>
      <c r="H1366" s="11" t="s">
        <v>1497</v>
      </c>
      <c r="I1366" s="11" t="s">
        <v>22</v>
      </c>
      <c r="J1366" s="23">
        <v>13256000</v>
      </c>
      <c r="K1366" s="23"/>
      <c r="L1366" s="23"/>
      <c r="M1366" s="23">
        <f t="shared" si="21"/>
        <v>13256000</v>
      </c>
      <c r="N1366" s="30"/>
      <c r="O1366" s="11" t="s">
        <v>1503</v>
      </c>
      <c r="P1366" s="11"/>
    </row>
    <row r="1367" spans="1:16" ht="18" customHeight="1" x14ac:dyDescent="0.15">
      <c r="A1367" s="11">
        <v>1362</v>
      </c>
      <c r="B1367" s="11" t="s">
        <v>1494</v>
      </c>
      <c r="C1367" s="11" t="s">
        <v>1504</v>
      </c>
      <c r="D1367" s="11">
        <v>4</v>
      </c>
      <c r="E1367" s="36" t="s">
        <v>5194</v>
      </c>
      <c r="F1367" s="30" t="s">
        <v>1507</v>
      </c>
      <c r="G1367" s="11" t="s">
        <v>46</v>
      </c>
      <c r="H1367" s="11" t="s">
        <v>1506</v>
      </c>
      <c r="I1367" s="11" t="s">
        <v>22</v>
      </c>
      <c r="J1367" s="23">
        <v>596000000</v>
      </c>
      <c r="K1367" s="23"/>
      <c r="L1367" s="23">
        <v>53000000</v>
      </c>
      <c r="M1367" s="23">
        <f t="shared" si="21"/>
        <v>649000000</v>
      </c>
      <c r="N1367" s="30"/>
      <c r="O1367" s="11" t="s">
        <v>44</v>
      </c>
      <c r="P1367" s="11"/>
    </row>
    <row r="1368" spans="1:16" ht="18" customHeight="1" x14ac:dyDescent="0.15">
      <c r="A1368" s="11">
        <v>1363</v>
      </c>
      <c r="B1368" s="11" t="s">
        <v>1589</v>
      </c>
      <c r="C1368" s="33" t="s">
        <v>1590</v>
      </c>
      <c r="D1368" s="33">
        <v>4</v>
      </c>
      <c r="E1368" s="36" t="s">
        <v>5194</v>
      </c>
      <c r="F1368" s="30" t="s">
        <v>1599</v>
      </c>
      <c r="G1368" s="11" t="s">
        <v>1580</v>
      </c>
      <c r="H1368" s="11" t="s">
        <v>19</v>
      </c>
      <c r="I1368" s="11" t="s">
        <v>22</v>
      </c>
      <c r="J1368" s="23">
        <v>400000000</v>
      </c>
      <c r="K1368" s="23">
        <v>1000000000</v>
      </c>
      <c r="L1368" s="23"/>
      <c r="M1368" s="23">
        <f t="shared" si="21"/>
        <v>1400000000</v>
      </c>
      <c r="N1368" s="30"/>
      <c r="O1368" s="11" t="s">
        <v>10</v>
      </c>
      <c r="P1368" s="11" t="s">
        <v>12</v>
      </c>
    </row>
    <row r="1369" spans="1:16" ht="18" customHeight="1" x14ac:dyDescent="0.15">
      <c r="A1369" s="11">
        <v>1364</v>
      </c>
      <c r="B1369" s="11" t="s">
        <v>1589</v>
      </c>
      <c r="C1369" s="33" t="s">
        <v>1590</v>
      </c>
      <c r="D1369" s="33">
        <v>4</v>
      </c>
      <c r="E1369" s="36" t="s">
        <v>5194</v>
      </c>
      <c r="F1369" s="30" t="s">
        <v>1600</v>
      </c>
      <c r="G1369" s="11" t="s">
        <v>1580</v>
      </c>
      <c r="H1369" s="11" t="s">
        <v>19</v>
      </c>
      <c r="I1369" s="11" t="s">
        <v>22</v>
      </c>
      <c r="J1369" s="23">
        <v>300000000</v>
      </c>
      <c r="K1369" s="23">
        <v>5000000000</v>
      </c>
      <c r="L1369" s="23"/>
      <c r="M1369" s="23">
        <f t="shared" si="21"/>
        <v>5300000000</v>
      </c>
      <c r="N1369" s="13"/>
      <c r="O1369" s="11" t="s">
        <v>14</v>
      </c>
      <c r="P1369" s="11" t="s">
        <v>12</v>
      </c>
    </row>
    <row r="1370" spans="1:16" ht="18" customHeight="1" x14ac:dyDescent="0.15">
      <c r="A1370" s="11">
        <v>1365</v>
      </c>
      <c r="B1370" s="11" t="s">
        <v>1589</v>
      </c>
      <c r="C1370" s="33" t="s">
        <v>1590</v>
      </c>
      <c r="D1370" s="33">
        <v>4</v>
      </c>
      <c r="E1370" s="36" t="s">
        <v>5194</v>
      </c>
      <c r="F1370" s="30" t="s">
        <v>1601</v>
      </c>
      <c r="G1370" s="11" t="s">
        <v>1580</v>
      </c>
      <c r="H1370" s="11" t="s">
        <v>19</v>
      </c>
      <c r="I1370" s="11" t="s">
        <v>22</v>
      </c>
      <c r="J1370" s="23">
        <v>200000000</v>
      </c>
      <c r="K1370" s="23">
        <v>2000000000</v>
      </c>
      <c r="L1370" s="23"/>
      <c r="M1370" s="23">
        <f t="shared" si="21"/>
        <v>2200000000</v>
      </c>
      <c r="N1370" s="12"/>
      <c r="O1370" s="11" t="s">
        <v>14</v>
      </c>
      <c r="P1370" s="11" t="s">
        <v>12</v>
      </c>
    </row>
    <row r="1371" spans="1:16" ht="18" customHeight="1" x14ac:dyDescent="0.15">
      <c r="A1371" s="11">
        <v>1366</v>
      </c>
      <c r="B1371" s="11" t="s">
        <v>1589</v>
      </c>
      <c r="C1371" s="33" t="s">
        <v>1590</v>
      </c>
      <c r="D1371" s="33">
        <v>4</v>
      </c>
      <c r="E1371" s="36" t="s">
        <v>5194</v>
      </c>
      <c r="F1371" s="30" t="s">
        <v>1602</v>
      </c>
      <c r="G1371" s="11" t="s">
        <v>1580</v>
      </c>
      <c r="H1371" s="11" t="s">
        <v>19</v>
      </c>
      <c r="I1371" s="11" t="s">
        <v>22</v>
      </c>
      <c r="J1371" s="23">
        <v>900000000</v>
      </c>
      <c r="K1371" s="23">
        <v>100000000</v>
      </c>
      <c r="L1371" s="23"/>
      <c r="M1371" s="23">
        <f t="shared" si="21"/>
        <v>1000000000</v>
      </c>
      <c r="N1371" s="12"/>
      <c r="O1371" s="11" t="s">
        <v>14</v>
      </c>
      <c r="P1371" s="11" t="s">
        <v>12</v>
      </c>
    </row>
    <row r="1372" spans="1:16" ht="18" customHeight="1" x14ac:dyDescent="0.15">
      <c r="A1372" s="11">
        <v>1367</v>
      </c>
      <c r="B1372" s="11" t="s">
        <v>1528</v>
      </c>
      <c r="C1372" s="11" t="s">
        <v>1532</v>
      </c>
      <c r="D1372" s="11">
        <v>4</v>
      </c>
      <c r="E1372" s="36" t="s">
        <v>5194</v>
      </c>
      <c r="F1372" s="30" t="s">
        <v>1535</v>
      </c>
      <c r="G1372" s="11" t="s">
        <v>11</v>
      </c>
      <c r="H1372" s="11" t="s">
        <v>1593</v>
      </c>
      <c r="I1372" s="11" t="s">
        <v>15</v>
      </c>
      <c r="J1372" s="23">
        <v>1702510000</v>
      </c>
      <c r="K1372" s="23">
        <v>380980000</v>
      </c>
      <c r="L1372" s="23">
        <v>1000000</v>
      </c>
      <c r="M1372" s="23">
        <f t="shared" si="21"/>
        <v>2084490000</v>
      </c>
      <c r="N1372" s="12"/>
      <c r="O1372" s="11"/>
      <c r="P1372" s="11" t="s">
        <v>12</v>
      </c>
    </row>
    <row r="1373" spans="1:16" ht="18" customHeight="1" x14ac:dyDescent="0.15">
      <c r="A1373" s="11">
        <v>1368</v>
      </c>
      <c r="B1373" s="33" t="s">
        <v>1589</v>
      </c>
      <c r="C1373" s="33" t="s">
        <v>1643</v>
      </c>
      <c r="D1373" s="33">
        <v>4</v>
      </c>
      <c r="E1373" s="36" t="s">
        <v>5194</v>
      </c>
      <c r="F1373" s="41" t="s">
        <v>1654</v>
      </c>
      <c r="G1373" s="33" t="s">
        <v>1580</v>
      </c>
      <c r="H1373" s="33" t="s">
        <v>19</v>
      </c>
      <c r="I1373" s="33" t="s">
        <v>9</v>
      </c>
      <c r="J1373" s="42">
        <v>500000000</v>
      </c>
      <c r="K1373" s="42">
        <v>650000000</v>
      </c>
      <c r="L1373" s="42">
        <v>20000000</v>
      </c>
      <c r="M1373" s="23">
        <f t="shared" si="21"/>
        <v>1170000000</v>
      </c>
      <c r="N1373" s="43"/>
      <c r="O1373" s="33"/>
      <c r="P1373" s="33"/>
    </row>
    <row r="1374" spans="1:16" ht="18" customHeight="1" x14ac:dyDescent="0.15">
      <c r="A1374" s="11">
        <v>1369</v>
      </c>
      <c r="B1374" s="33" t="s">
        <v>1589</v>
      </c>
      <c r="C1374" s="33" t="s">
        <v>1643</v>
      </c>
      <c r="D1374" s="33">
        <v>4</v>
      </c>
      <c r="E1374" s="36" t="s">
        <v>5194</v>
      </c>
      <c r="F1374" s="41" t="s">
        <v>1655</v>
      </c>
      <c r="G1374" s="33" t="s">
        <v>1580</v>
      </c>
      <c r="H1374" s="33" t="s">
        <v>19</v>
      </c>
      <c r="I1374" s="33" t="s">
        <v>17</v>
      </c>
      <c r="J1374" s="42">
        <v>300000000</v>
      </c>
      <c r="K1374" s="42">
        <v>600000000</v>
      </c>
      <c r="L1374" s="42">
        <v>10000000</v>
      </c>
      <c r="M1374" s="23">
        <f t="shared" si="21"/>
        <v>910000000</v>
      </c>
      <c r="N1374" s="43" t="s">
        <v>1656</v>
      </c>
      <c r="O1374" s="33"/>
      <c r="P1374" s="33"/>
    </row>
    <row r="1375" spans="1:16" ht="18" customHeight="1" x14ac:dyDescent="0.15">
      <c r="A1375" s="11">
        <v>1370</v>
      </c>
      <c r="B1375" s="85" t="s">
        <v>1528</v>
      </c>
      <c r="C1375" s="85" t="s">
        <v>1679</v>
      </c>
      <c r="D1375" s="85">
        <v>4</v>
      </c>
      <c r="E1375" s="36" t="s">
        <v>5194</v>
      </c>
      <c r="F1375" s="87" t="s">
        <v>1540</v>
      </c>
      <c r="G1375" s="85" t="s">
        <v>66</v>
      </c>
      <c r="H1375" s="85" t="s">
        <v>294</v>
      </c>
      <c r="I1375" s="85" t="s">
        <v>22</v>
      </c>
      <c r="J1375" s="89">
        <v>680000000</v>
      </c>
      <c r="K1375" s="89">
        <v>76000000</v>
      </c>
      <c r="L1375" s="89"/>
      <c r="M1375" s="23">
        <f t="shared" si="21"/>
        <v>756000000</v>
      </c>
      <c r="N1375" s="94"/>
      <c r="O1375" s="85"/>
      <c r="P1375" s="85" t="s">
        <v>48</v>
      </c>
    </row>
    <row r="1376" spans="1:16" ht="18" customHeight="1" x14ac:dyDescent="0.15">
      <c r="A1376" s="11">
        <v>1371</v>
      </c>
      <c r="B1376" s="85" t="s">
        <v>1528</v>
      </c>
      <c r="C1376" s="85" t="s">
        <v>1679</v>
      </c>
      <c r="D1376" s="85">
        <v>4</v>
      </c>
      <c r="E1376" s="36" t="s">
        <v>5194</v>
      </c>
      <c r="F1376" s="87" t="s">
        <v>1546</v>
      </c>
      <c r="G1376" s="85" t="s">
        <v>58</v>
      </c>
      <c r="H1376" s="85" t="s">
        <v>294</v>
      </c>
      <c r="I1376" s="85" t="s">
        <v>15</v>
      </c>
      <c r="J1376" s="89">
        <v>1170000000</v>
      </c>
      <c r="K1376" s="89">
        <v>1411000000</v>
      </c>
      <c r="L1376" s="89"/>
      <c r="M1376" s="23">
        <f t="shared" si="21"/>
        <v>2581000000</v>
      </c>
      <c r="N1376" s="94"/>
      <c r="O1376" s="85" t="s">
        <v>88</v>
      </c>
      <c r="P1376" s="85" t="s">
        <v>48</v>
      </c>
    </row>
    <row r="1377" spans="1:16" ht="18" customHeight="1" x14ac:dyDescent="0.15">
      <c r="A1377" s="11">
        <v>1372</v>
      </c>
      <c r="B1377" s="85" t="s">
        <v>1528</v>
      </c>
      <c r="C1377" s="85" t="s">
        <v>1679</v>
      </c>
      <c r="D1377" s="85">
        <v>4</v>
      </c>
      <c r="E1377" s="36" t="s">
        <v>5194</v>
      </c>
      <c r="F1377" s="87" t="s">
        <v>1549</v>
      </c>
      <c r="G1377" s="85" t="s">
        <v>58</v>
      </c>
      <c r="H1377" s="85" t="s">
        <v>294</v>
      </c>
      <c r="I1377" s="85" t="s">
        <v>15</v>
      </c>
      <c r="J1377" s="89">
        <v>1170000000</v>
      </c>
      <c r="K1377" s="89">
        <v>1411000000</v>
      </c>
      <c r="L1377" s="89"/>
      <c r="M1377" s="23">
        <f t="shared" si="21"/>
        <v>2581000000</v>
      </c>
      <c r="N1377" s="94"/>
      <c r="O1377" s="85" t="s">
        <v>88</v>
      </c>
      <c r="P1377" s="85" t="s">
        <v>48</v>
      </c>
    </row>
    <row r="1378" spans="1:16" ht="18" customHeight="1" x14ac:dyDescent="0.15">
      <c r="A1378" s="11">
        <v>1373</v>
      </c>
      <c r="B1378" s="85" t="s">
        <v>1528</v>
      </c>
      <c r="C1378" s="85" t="s">
        <v>1679</v>
      </c>
      <c r="D1378" s="85">
        <v>4</v>
      </c>
      <c r="E1378" s="36" t="s">
        <v>5194</v>
      </c>
      <c r="F1378" s="87" t="s">
        <v>1561</v>
      </c>
      <c r="G1378" s="85" t="s">
        <v>58</v>
      </c>
      <c r="H1378" s="85" t="s">
        <v>294</v>
      </c>
      <c r="I1378" s="85" t="s">
        <v>22</v>
      </c>
      <c r="J1378" s="89">
        <v>400000000</v>
      </c>
      <c r="K1378" s="89">
        <v>800000000</v>
      </c>
      <c r="L1378" s="89"/>
      <c r="M1378" s="23">
        <f t="shared" si="21"/>
        <v>1200000000</v>
      </c>
      <c r="N1378" s="94"/>
      <c r="O1378" s="85"/>
      <c r="P1378" s="85"/>
    </row>
    <row r="1379" spans="1:16" ht="18" customHeight="1" x14ac:dyDescent="0.15">
      <c r="A1379" s="11">
        <v>1374</v>
      </c>
      <c r="B1379" s="85" t="s">
        <v>1528</v>
      </c>
      <c r="C1379" s="85" t="s">
        <v>1679</v>
      </c>
      <c r="D1379" s="85">
        <v>4</v>
      </c>
      <c r="E1379" s="36" t="s">
        <v>5194</v>
      </c>
      <c r="F1379" s="87" t="s">
        <v>1563</v>
      </c>
      <c r="G1379" s="85" t="s">
        <v>73</v>
      </c>
      <c r="H1379" s="85" t="s">
        <v>294</v>
      </c>
      <c r="I1379" s="85" t="s">
        <v>22</v>
      </c>
      <c r="J1379" s="91">
        <v>170000000</v>
      </c>
      <c r="K1379" s="91">
        <v>0</v>
      </c>
      <c r="L1379" s="89"/>
      <c r="M1379" s="23">
        <f t="shared" si="21"/>
        <v>170000000</v>
      </c>
      <c r="N1379" s="94"/>
      <c r="O1379" s="85"/>
      <c r="P1379" s="85" t="s">
        <v>48</v>
      </c>
    </row>
    <row r="1380" spans="1:16" ht="18" customHeight="1" x14ac:dyDescent="0.15">
      <c r="A1380" s="11">
        <v>1375</v>
      </c>
      <c r="B1380" s="85" t="s">
        <v>1528</v>
      </c>
      <c r="C1380" s="85" t="s">
        <v>1679</v>
      </c>
      <c r="D1380" s="85">
        <v>4</v>
      </c>
      <c r="E1380" s="36" t="s">
        <v>5194</v>
      </c>
      <c r="F1380" s="87" t="s">
        <v>1565</v>
      </c>
      <c r="G1380" s="85" t="s">
        <v>73</v>
      </c>
      <c r="H1380" s="85" t="s">
        <v>294</v>
      </c>
      <c r="I1380" s="85" t="s">
        <v>22</v>
      </c>
      <c r="J1380" s="91">
        <v>170000000</v>
      </c>
      <c r="K1380" s="91">
        <v>0</v>
      </c>
      <c r="L1380" s="89"/>
      <c r="M1380" s="23">
        <f t="shared" si="21"/>
        <v>170000000</v>
      </c>
      <c r="N1380" s="94"/>
      <c r="O1380" s="85"/>
      <c r="P1380" s="85" t="s">
        <v>48</v>
      </c>
    </row>
    <row r="1381" spans="1:16" ht="18" customHeight="1" x14ac:dyDescent="0.15">
      <c r="A1381" s="11">
        <v>1376</v>
      </c>
      <c r="B1381" s="11" t="s">
        <v>1589</v>
      </c>
      <c r="C1381" s="11" t="s">
        <v>1681</v>
      </c>
      <c r="D1381" s="11">
        <v>4</v>
      </c>
      <c r="E1381" s="36" t="s">
        <v>5194</v>
      </c>
      <c r="F1381" s="30" t="s">
        <v>1682</v>
      </c>
      <c r="G1381" s="11" t="s">
        <v>1635</v>
      </c>
      <c r="H1381" s="11" t="s">
        <v>19</v>
      </c>
      <c r="I1381" s="11" t="s">
        <v>22</v>
      </c>
      <c r="J1381" s="23">
        <v>6636529000</v>
      </c>
      <c r="K1381" s="23">
        <v>2576546000</v>
      </c>
      <c r="L1381" s="23">
        <v>3293450000</v>
      </c>
      <c r="M1381" s="23">
        <f t="shared" si="21"/>
        <v>12506525000</v>
      </c>
      <c r="N1381" s="13"/>
      <c r="O1381" s="11" t="s">
        <v>10</v>
      </c>
      <c r="P1381" s="11" t="s">
        <v>12</v>
      </c>
    </row>
    <row r="1382" spans="1:16" ht="18" customHeight="1" x14ac:dyDescent="0.15">
      <c r="A1382" s="11">
        <v>1377</v>
      </c>
      <c r="B1382" s="11" t="s">
        <v>1983</v>
      </c>
      <c r="C1382" s="11" t="s">
        <v>158</v>
      </c>
      <c r="D1382" s="11">
        <v>4</v>
      </c>
      <c r="E1382" s="36" t="s">
        <v>5194</v>
      </c>
      <c r="F1382" s="30" t="s">
        <v>1878</v>
      </c>
      <c r="G1382" s="11" t="s">
        <v>114</v>
      </c>
      <c r="H1382" s="11" t="s">
        <v>1497</v>
      </c>
      <c r="I1382" s="11" t="s">
        <v>22</v>
      </c>
      <c r="J1382" s="23">
        <v>2000000000</v>
      </c>
      <c r="K1382" s="23">
        <v>800000000</v>
      </c>
      <c r="L1382" s="23"/>
      <c r="M1382" s="23">
        <f t="shared" si="21"/>
        <v>2800000000</v>
      </c>
      <c r="N1382" s="30"/>
      <c r="O1382" s="11"/>
      <c r="P1382" s="11"/>
    </row>
    <row r="1383" spans="1:16" ht="18" customHeight="1" x14ac:dyDescent="0.15">
      <c r="A1383" s="11">
        <v>1378</v>
      </c>
      <c r="B1383" s="11" t="s">
        <v>1983</v>
      </c>
      <c r="C1383" s="11" t="s">
        <v>158</v>
      </c>
      <c r="D1383" s="11">
        <v>4</v>
      </c>
      <c r="E1383" s="36" t="s">
        <v>5194</v>
      </c>
      <c r="F1383" s="30" t="s">
        <v>1882</v>
      </c>
      <c r="G1383" s="11" t="s">
        <v>114</v>
      </c>
      <c r="H1383" s="11" t="s">
        <v>1497</v>
      </c>
      <c r="I1383" s="11" t="s">
        <v>22</v>
      </c>
      <c r="J1383" s="23">
        <v>1581449000</v>
      </c>
      <c r="K1383" s="23">
        <v>1049563000</v>
      </c>
      <c r="L1383" s="23"/>
      <c r="M1383" s="23">
        <f t="shared" si="21"/>
        <v>2631012000</v>
      </c>
      <c r="N1383" s="30"/>
      <c r="O1383" s="11"/>
      <c r="P1383" s="11"/>
    </row>
    <row r="1384" spans="1:16" ht="18" customHeight="1" x14ac:dyDescent="0.15">
      <c r="A1384" s="11">
        <v>1379</v>
      </c>
      <c r="B1384" s="11" t="s">
        <v>1983</v>
      </c>
      <c r="C1384" s="11" t="s">
        <v>158</v>
      </c>
      <c r="D1384" s="11">
        <v>4</v>
      </c>
      <c r="E1384" s="36" t="s">
        <v>5194</v>
      </c>
      <c r="F1384" s="30" t="s">
        <v>1885</v>
      </c>
      <c r="G1384" s="11" t="s">
        <v>114</v>
      </c>
      <c r="H1384" s="11" t="s">
        <v>1497</v>
      </c>
      <c r="I1384" s="11" t="s">
        <v>22</v>
      </c>
      <c r="J1384" s="23">
        <v>558320000</v>
      </c>
      <c r="K1384" s="23">
        <v>340828000</v>
      </c>
      <c r="L1384" s="23"/>
      <c r="M1384" s="23">
        <f t="shared" si="21"/>
        <v>899148000</v>
      </c>
      <c r="N1384" s="30"/>
      <c r="O1384" s="11"/>
      <c r="P1384" s="11"/>
    </row>
    <row r="1385" spans="1:16" ht="18" customHeight="1" x14ac:dyDescent="0.15">
      <c r="A1385" s="11">
        <v>1380</v>
      </c>
      <c r="B1385" s="11" t="s">
        <v>1983</v>
      </c>
      <c r="C1385" s="11" t="s">
        <v>126</v>
      </c>
      <c r="D1385" s="11">
        <v>4</v>
      </c>
      <c r="E1385" s="36" t="s">
        <v>5194</v>
      </c>
      <c r="F1385" s="30" t="s">
        <v>1921</v>
      </c>
      <c r="G1385" s="11" t="s">
        <v>58</v>
      </c>
      <c r="H1385" s="11" t="s">
        <v>1865</v>
      </c>
      <c r="I1385" s="11" t="s">
        <v>15</v>
      </c>
      <c r="J1385" s="23">
        <v>316255050</v>
      </c>
      <c r="K1385" s="23"/>
      <c r="L1385" s="23"/>
      <c r="M1385" s="23">
        <f t="shared" si="21"/>
        <v>316255050</v>
      </c>
      <c r="N1385" s="30"/>
      <c r="O1385" s="11"/>
      <c r="P1385" s="11"/>
    </row>
    <row r="1386" spans="1:16" ht="18" customHeight="1" x14ac:dyDescent="0.15">
      <c r="A1386" s="11">
        <v>1381</v>
      </c>
      <c r="B1386" s="11" t="s">
        <v>1983</v>
      </c>
      <c r="C1386" s="11" t="s">
        <v>126</v>
      </c>
      <c r="D1386" s="11">
        <v>4</v>
      </c>
      <c r="E1386" s="36" t="s">
        <v>5194</v>
      </c>
      <c r="F1386" s="30" t="s">
        <v>1922</v>
      </c>
      <c r="G1386" s="11" t="s">
        <v>58</v>
      </c>
      <c r="H1386" s="11" t="s">
        <v>1865</v>
      </c>
      <c r="I1386" s="11" t="s">
        <v>15</v>
      </c>
      <c r="J1386" s="23">
        <v>260000000</v>
      </c>
      <c r="K1386" s="23"/>
      <c r="L1386" s="23"/>
      <c r="M1386" s="23">
        <f t="shared" si="21"/>
        <v>260000000</v>
      </c>
      <c r="N1386" s="30"/>
      <c r="O1386" s="11"/>
      <c r="P1386" s="11"/>
    </row>
    <row r="1387" spans="1:16" ht="18" customHeight="1" x14ac:dyDescent="0.15">
      <c r="A1387" s="11">
        <v>1382</v>
      </c>
      <c r="B1387" s="11" t="s">
        <v>1983</v>
      </c>
      <c r="C1387" s="11" t="s">
        <v>126</v>
      </c>
      <c r="D1387" s="11">
        <v>4</v>
      </c>
      <c r="E1387" s="36" t="s">
        <v>5194</v>
      </c>
      <c r="F1387" s="30" t="s">
        <v>1923</v>
      </c>
      <c r="G1387" s="11" t="s">
        <v>58</v>
      </c>
      <c r="H1387" s="11" t="s">
        <v>1865</v>
      </c>
      <c r="I1387" s="11" t="s">
        <v>16</v>
      </c>
      <c r="J1387" s="23">
        <v>160000000</v>
      </c>
      <c r="K1387" s="23">
        <v>352000000</v>
      </c>
      <c r="L1387" s="23"/>
      <c r="M1387" s="23">
        <f t="shared" si="21"/>
        <v>512000000</v>
      </c>
      <c r="N1387" s="30" t="s">
        <v>136</v>
      </c>
      <c r="O1387" s="11"/>
      <c r="P1387" s="11"/>
    </row>
    <row r="1388" spans="1:16" ht="18" customHeight="1" x14ac:dyDescent="0.15">
      <c r="A1388" s="11">
        <v>1383</v>
      </c>
      <c r="B1388" s="11" t="s">
        <v>1983</v>
      </c>
      <c r="C1388" s="11" t="s">
        <v>126</v>
      </c>
      <c r="D1388" s="11">
        <v>4</v>
      </c>
      <c r="E1388" s="36" t="s">
        <v>5194</v>
      </c>
      <c r="F1388" s="30" t="s">
        <v>1924</v>
      </c>
      <c r="G1388" s="11" t="s">
        <v>58</v>
      </c>
      <c r="H1388" s="11" t="s">
        <v>1865</v>
      </c>
      <c r="I1388" s="11" t="s">
        <v>15</v>
      </c>
      <c r="J1388" s="23">
        <v>100000000</v>
      </c>
      <c r="K1388" s="23"/>
      <c r="L1388" s="23"/>
      <c r="M1388" s="23">
        <f t="shared" si="21"/>
        <v>100000000</v>
      </c>
      <c r="N1388" s="30"/>
      <c r="O1388" s="11"/>
      <c r="P1388" s="11"/>
    </row>
    <row r="1389" spans="1:16" ht="18" customHeight="1" x14ac:dyDescent="0.15">
      <c r="A1389" s="11">
        <v>1384</v>
      </c>
      <c r="B1389" s="11" t="s">
        <v>1983</v>
      </c>
      <c r="C1389" s="11" t="s">
        <v>126</v>
      </c>
      <c r="D1389" s="11">
        <v>4</v>
      </c>
      <c r="E1389" s="36" t="s">
        <v>5194</v>
      </c>
      <c r="F1389" s="30" t="s">
        <v>1925</v>
      </c>
      <c r="G1389" s="11" t="s">
        <v>58</v>
      </c>
      <c r="H1389" s="11" t="s">
        <v>1865</v>
      </c>
      <c r="I1389" s="11" t="s">
        <v>15</v>
      </c>
      <c r="J1389" s="23">
        <v>35000000</v>
      </c>
      <c r="K1389" s="23">
        <v>5120000</v>
      </c>
      <c r="L1389" s="23"/>
      <c r="M1389" s="23">
        <f t="shared" si="21"/>
        <v>40120000</v>
      </c>
      <c r="N1389" s="30"/>
      <c r="O1389" s="11"/>
      <c r="P1389" s="11"/>
    </row>
    <row r="1390" spans="1:16" ht="18" customHeight="1" x14ac:dyDescent="0.15">
      <c r="A1390" s="11">
        <v>1385</v>
      </c>
      <c r="B1390" s="11" t="s">
        <v>1983</v>
      </c>
      <c r="C1390" s="11" t="s">
        <v>126</v>
      </c>
      <c r="D1390" s="11">
        <v>4</v>
      </c>
      <c r="E1390" s="36" t="s">
        <v>5194</v>
      </c>
      <c r="F1390" s="30" t="s">
        <v>1926</v>
      </c>
      <c r="G1390" s="11" t="s">
        <v>58</v>
      </c>
      <c r="H1390" s="11" t="s">
        <v>1865</v>
      </c>
      <c r="I1390" s="11" t="s">
        <v>15</v>
      </c>
      <c r="J1390" s="23">
        <v>14000000</v>
      </c>
      <c r="K1390" s="23"/>
      <c r="L1390" s="23"/>
      <c r="M1390" s="23">
        <f t="shared" si="21"/>
        <v>14000000</v>
      </c>
      <c r="N1390" s="30"/>
      <c r="O1390" s="11"/>
      <c r="P1390" s="11"/>
    </row>
    <row r="1391" spans="1:16" ht="18" customHeight="1" x14ac:dyDescent="0.15">
      <c r="A1391" s="11">
        <v>1386</v>
      </c>
      <c r="B1391" s="11" t="s">
        <v>1983</v>
      </c>
      <c r="C1391" s="11" t="s">
        <v>402</v>
      </c>
      <c r="D1391" s="11">
        <v>4</v>
      </c>
      <c r="E1391" s="36" t="s">
        <v>5194</v>
      </c>
      <c r="F1391" s="30" t="s">
        <v>1945</v>
      </c>
      <c r="G1391" s="11" t="s">
        <v>58</v>
      </c>
      <c r="H1391" s="11" t="s">
        <v>1497</v>
      </c>
      <c r="I1391" s="11" t="s">
        <v>15</v>
      </c>
      <c r="J1391" s="23">
        <v>800000000</v>
      </c>
      <c r="K1391" s="23">
        <v>200000000</v>
      </c>
      <c r="L1391" s="23">
        <v>20000000</v>
      </c>
      <c r="M1391" s="23">
        <f t="shared" si="21"/>
        <v>1020000000</v>
      </c>
      <c r="N1391" s="30"/>
      <c r="O1391" s="11"/>
      <c r="P1391" s="11"/>
    </row>
    <row r="1392" spans="1:16" ht="18" customHeight="1" x14ac:dyDescent="0.15">
      <c r="A1392" s="11">
        <v>1387</v>
      </c>
      <c r="B1392" s="11" t="s">
        <v>1983</v>
      </c>
      <c r="C1392" s="11" t="s">
        <v>71</v>
      </c>
      <c r="D1392" s="11">
        <v>4</v>
      </c>
      <c r="E1392" s="36" t="s">
        <v>5194</v>
      </c>
      <c r="F1392" s="30" t="s">
        <v>1955</v>
      </c>
      <c r="G1392" s="11" t="s">
        <v>73</v>
      </c>
      <c r="H1392" s="11" t="s">
        <v>1497</v>
      </c>
      <c r="I1392" s="11" t="s">
        <v>16</v>
      </c>
      <c r="J1392" s="23">
        <v>55000000</v>
      </c>
      <c r="K1392" s="23">
        <v>5000000</v>
      </c>
      <c r="L1392" s="23"/>
      <c r="M1392" s="23">
        <f t="shared" si="21"/>
        <v>60000000</v>
      </c>
      <c r="N1392" s="30" t="s">
        <v>143</v>
      </c>
      <c r="O1392" s="11"/>
      <c r="P1392" s="11"/>
    </row>
    <row r="1393" spans="1:16" ht="18" customHeight="1" x14ac:dyDescent="0.15">
      <c r="A1393" s="11">
        <v>1388</v>
      </c>
      <c r="B1393" s="11" t="s">
        <v>1983</v>
      </c>
      <c r="C1393" s="11" t="s">
        <v>94</v>
      </c>
      <c r="D1393" s="11">
        <v>4</v>
      </c>
      <c r="E1393" s="36" t="s">
        <v>5194</v>
      </c>
      <c r="F1393" s="30" t="s">
        <v>1964</v>
      </c>
      <c r="G1393" s="11" t="s">
        <v>42</v>
      </c>
      <c r="H1393" s="11" t="s">
        <v>1865</v>
      </c>
      <c r="I1393" s="11" t="s">
        <v>22</v>
      </c>
      <c r="J1393" s="23">
        <v>55000000</v>
      </c>
      <c r="K1393" s="23">
        <v>0</v>
      </c>
      <c r="L1393" s="23">
        <v>0</v>
      </c>
      <c r="M1393" s="23">
        <f t="shared" si="21"/>
        <v>55000000</v>
      </c>
      <c r="N1393" s="30"/>
      <c r="O1393" s="11" t="s">
        <v>44</v>
      </c>
      <c r="P1393" s="11"/>
    </row>
    <row r="1394" spans="1:16" ht="18" customHeight="1" x14ac:dyDescent="0.15">
      <c r="A1394" s="11">
        <v>1389</v>
      </c>
      <c r="B1394" s="11" t="s">
        <v>1983</v>
      </c>
      <c r="C1394" s="11" t="s">
        <v>94</v>
      </c>
      <c r="D1394" s="11">
        <v>4</v>
      </c>
      <c r="E1394" s="36" t="s">
        <v>5194</v>
      </c>
      <c r="F1394" s="30" t="s">
        <v>1970</v>
      </c>
      <c r="G1394" s="11" t="s">
        <v>46</v>
      </c>
      <c r="H1394" s="11" t="s">
        <v>1497</v>
      </c>
      <c r="I1394" s="11" t="s">
        <v>15</v>
      </c>
      <c r="J1394" s="23">
        <v>700000000</v>
      </c>
      <c r="K1394" s="23">
        <v>0</v>
      </c>
      <c r="L1394" s="23">
        <v>0</v>
      </c>
      <c r="M1394" s="23">
        <f t="shared" si="21"/>
        <v>700000000</v>
      </c>
      <c r="N1394" s="30"/>
      <c r="O1394" s="11" t="s">
        <v>44</v>
      </c>
      <c r="P1394" s="11"/>
    </row>
    <row r="1395" spans="1:16" ht="18" customHeight="1" x14ac:dyDescent="0.15">
      <c r="A1395" s="11">
        <v>1390</v>
      </c>
      <c r="B1395" s="11" t="s">
        <v>1983</v>
      </c>
      <c r="C1395" s="11" t="s">
        <v>94</v>
      </c>
      <c r="D1395" s="11">
        <v>4</v>
      </c>
      <c r="E1395" s="36" t="s">
        <v>5194</v>
      </c>
      <c r="F1395" s="30" t="s">
        <v>1971</v>
      </c>
      <c r="G1395" s="11" t="s">
        <v>46</v>
      </c>
      <c r="H1395" s="11" t="s">
        <v>1497</v>
      </c>
      <c r="I1395" s="11" t="s">
        <v>15</v>
      </c>
      <c r="J1395" s="23">
        <v>300000000</v>
      </c>
      <c r="K1395" s="23">
        <v>0</v>
      </c>
      <c r="L1395" s="23">
        <v>0</v>
      </c>
      <c r="M1395" s="23">
        <f t="shared" si="21"/>
        <v>300000000</v>
      </c>
      <c r="N1395" s="30"/>
      <c r="O1395" s="11" t="s">
        <v>44</v>
      </c>
      <c r="P1395" s="11"/>
    </row>
    <row r="1396" spans="1:16" ht="18" customHeight="1" x14ac:dyDescent="0.15">
      <c r="A1396" s="11">
        <v>1391</v>
      </c>
      <c r="B1396" s="11" t="s">
        <v>1983</v>
      </c>
      <c r="C1396" s="11" t="s">
        <v>94</v>
      </c>
      <c r="D1396" s="11">
        <v>4</v>
      </c>
      <c r="E1396" s="36" t="s">
        <v>5194</v>
      </c>
      <c r="F1396" s="30" t="s">
        <v>1972</v>
      </c>
      <c r="G1396" s="11" t="s">
        <v>46</v>
      </c>
      <c r="H1396" s="11" t="s">
        <v>1497</v>
      </c>
      <c r="I1396" s="11" t="s">
        <v>15</v>
      </c>
      <c r="J1396" s="23">
        <v>350000000</v>
      </c>
      <c r="K1396" s="23">
        <v>0</v>
      </c>
      <c r="L1396" s="23">
        <v>0</v>
      </c>
      <c r="M1396" s="23">
        <f t="shared" si="21"/>
        <v>350000000</v>
      </c>
      <c r="N1396" s="30"/>
      <c r="O1396" s="11" t="s">
        <v>44</v>
      </c>
      <c r="P1396" s="11"/>
    </row>
    <row r="1397" spans="1:16" ht="18" customHeight="1" x14ac:dyDescent="0.15">
      <c r="A1397" s="11">
        <v>1392</v>
      </c>
      <c r="B1397" s="11" t="s">
        <v>1983</v>
      </c>
      <c r="C1397" s="11" t="s">
        <v>94</v>
      </c>
      <c r="D1397" s="11">
        <v>4</v>
      </c>
      <c r="E1397" s="36" t="s">
        <v>5194</v>
      </c>
      <c r="F1397" s="30" t="s">
        <v>1980</v>
      </c>
      <c r="G1397" s="11" t="s">
        <v>66</v>
      </c>
      <c r="H1397" s="11" t="s">
        <v>1497</v>
      </c>
      <c r="I1397" s="11" t="s">
        <v>15</v>
      </c>
      <c r="J1397" s="23">
        <v>200000000</v>
      </c>
      <c r="K1397" s="23">
        <v>15000000</v>
      </c>
      <c r="L1397" s="23">
        <v>0</v>
      </c>
      <c r="M1397" s="23">
        <f t="shared" si="21"/>
        <v>215000000</v>
      </c>
      <c r="N1397" s="30"/>
      <c r="O1397" s="11" t="s">
        <v>44</v>
      </c>
      <c r="P1397" s="11"/>
    </row>
    <row r="1398" spans="1:16" ht="18" customHeight="1" x14ac:dyDescent="0.15">
      <c r="A1398" s="11">
        <v>1393</v>
      </c>
      <c r="B1398" s="11" t="s">
        <v>1983</v>
      </c>
      <c r="C1398" s="11" t="s">
        <v>94</v>
      </c>
      <c r="D1398" s="11">
        <v>4</v>
      </c>
      <c r="E1398" s="36" t="s">
        <v>5194</v>
      </c>
      <c r="F1398" s="30" t="s">
        <v>1982</v>
      </c>
      <c r="G1398" s="11" t="s">
        <v>58</v>
      </c>
      <c r="H1398" s="11" t="s">
        <v>1865</v>
      </c>
      <c r="I1398" s="11" t="s">
        <v>15</v>
      </c>
      <c r="J1398" s="23">
        <v>65000000</v>
      </c>
      <c r="K1398" s="23">
        <v>65000000</v>
      </c>
      <c r="L1398" s="23">
        <v>0</v>
      </c>
      <c r="M1398" s="23">
        <f t="shared" si="21"/>
        <v>130000000</v>
      </c>
      <c r="N1398" s="30"/>
      <c r="O1398" s="11" t="s">
        <v>44</v>
      </c>
      <c r="P1398" s="11"/>
    </row>
    <row r="1399" spans="1:16" ht="18" customHeight="1" x14ac:dyDescent="0.15">
      <c r="A1399" s="11">
        <v>1394</v>
      </c>
      <c r="B1399" s="11" t="s">
        <v>1983</v>
      </c>
      <c r="C1399" s="11" t="s">
        <v>1993</v>
      </c>
      <c r="D1399" s="11">
        <v>4</v>
      </c>
      <c r="E1399" s="36" t="s">
        <v>5194</v>
      </c>
      <c r="F1399" s="30" t="s">
        <v>1997</v>
      </c>
      <c r="G1399" s="11" t="s">
        <v>114</v>
      </c>
      <c r="H1399" s="11" t="s">
        <v>1497</v>
      </c>
      <c r="I1399" s="11" t="s">
        <v>22</v>
      </c>
      <c r="J1399" s="23">
        <v>48000000</v>
      </c>
      <c r="K1399" s="23">
        <v>6000000</v>
      </c>
      <c r="L1399" s="23"/>
      <c r="M1399" s="23">
        <f t="shared" si="21"/>
        <v>54000000</v>
      </c>
      <c r="N1399" s="30"/>
      <c r="O1399" s="11"/>
      <c r="P1399" s="11"/>
    </row>
    <row r="1400" spans="1:16" ht="18" customHeight="1" x14ac:dyDescent="0.15">
      <c r="A1400" s="11">
        <v>1395</v>
      </c>
      <c r="B1400" s="11" t="s">
        <v>1983</v>
      </c>
      <c r="C1400" s="11" t="s">
        <v>2011</v>
      </c>
      <c r="D1400" s="11">
        <v>4</v>
      </c>
      <c r="E1400" s="36" t="s">
        <v>5194</v>
      </c>
      <c r="F1400" s="30" t="s">
        <v>2013</v>
      </c>
      <c r="G1400" s="11" t="s">
        <v>114</v>
      </c>
      <c r="H1400" s="11" t="s">
        <v>1497</v>
      </c>
      <c r="I1400" s="11" t="s">
        <v>22</v>
      </c>
      <c r="J1400" s="23">
        <v>493829137</v>
      </c>
      <c r="K1400" s="23">
        <v>216443192</v>
      </c>
      <c r="L1400" s="23">
        <v>107175876</v>
      </c>
      <c r="M1400" s="23">
        <f t="shared" si="21"/>
        <v>817448205</v>
      </c>
      <c r="N1400" s="30"/>
      <c r="O1400" s="11" t="s">
        <v>44</v>
      </c>
      <c r="P1400" s="11" t="s">
        <v>48</v>
      </c>
    </row>
    <row r="1401" spans="1:16" ht="18" customHeight="1" x14ac:dyDescent="0.15">
      <c r="A1401" s="11">
        <v>1396</v>
      </c>
      <c r="B1401" s="11" t="s">
        <v>1983</v>
      </c>
      <c r="C1401" s="11" t="s">
        <v>2017</v>
      </c>
      <c r="D1401" s="11">
        <v>4</v>
      </c>
      <c r="E1401" s="36" t="s">
        <v>5194</v>
      </c>
      <c r="F1401" s="30" t="s">
        <v>2019</v>
      </c>
      <c r="G1401" s="11" t="s">
        <v>114</v>
      </c>
      <c r="H1401" s="11" t="s">
        <v>1497</v>
      </c>
      <c r="I1401" s="11" t="s">
        <v>22</v>
      </c>
      <c r="J1401" s="23">
        <v>105706613</v>
      </c>
      <c r="K1401" s="23">
        <v>29855202</v>
      </c>
      <c r="L1401" s="23"/>
      <c r="M1401" s="23">
        <f t="shared" si="21"/>
        <v>135561815</v>
      </c>
      <c r="N1401" s="30"/>
      <c r="O1401" s="11"/>
      <c r="P1401" s="11"/>
    </row>
    <row r="1402" spans="1:16" ht="18" customHeight="1" x14ac:dyDescent="0.15">
      <c r="A1402" s="11">
        <v>1397</v>
      </c>
      <c r="B1402" s="11" t="s">
        <v>1983</v>
      </c>
      <c r="C1402" s="11" t="s">
        <v>2026</v>
      </c>
      <c r="D1402" s="11">
        <v>4</v>
      </c>
      <c r="E1402" s="36" t="s">
        <v>5194</v>
      </c>
      <c r="F1402" s="30" t="s">
        <v>2039</v>
      </c>
      <c r="G1402" s="11" t="s">
        <v>73</v>
      </c>
      <c r="H1402" s="11" t="s">
        <v>1497</v>
      </c>
      <c r="I1402" s="11" t="s">
        <v>15</v>
      </c>
      <c r="J1402" s="23">
        <v>14000000</v>
      </c>
      <c r="K1402" s="23">
        <v>0</v>
      </c>
      <c r="L1402" s="23">
        <v>0</v>
      </c>
      <c r="M1402" s="23">
        <f t="shared" si="21"/>
        <v>14000000</v>
      </c>
      <c r="N1402" s="30"/>
      <c r="O1402" s="11" t="s">
        <v>44</v>
      </c>
      <c r="P1402" s="11"/>
    </row>
    <row r="1403" spans="1:16" ht="18" customHeight="1" x14ac:dyDescent="0.15">
      <c r="A1403" s="11">
        <v>1398</v>
      </c>
      <c r="B1403" s="11" t="s">
        <v>2160</v>
      </c>
      <c r="C1403" s="11" t="s">
        <v>2171</v>
      </c>
      <c r="D1403" s="11">
        <v>4</v>
      </c>
      <c r="E1403" s="36" t="s">
        <v>5194</v>
      </c>
      <c r="F1403" s="30" t="s">
        <v>2184</v>
      </c>
      <c r="G1403" s="11" t="s">
        <v>58</v>
      </c>
      <c r="H1403" s="11" t="s">
        <v>1283</v>
      </c>
      <c r="I1403" s="11" t="s">
        <v>22</v>
      </c>
      <c r="J1403" s="23">
        <v>150000000</v>
      </c>
      <c r="K1403" s="23">
        <v>50000000</v>
      </c>
      <c r="L1403" s="23">
        <v>0</v>
      </c>
      <c r="M1403" s="23">
        <f t="shared" si="21"/>
        <v>200000000</v>
      </c>
      <c r="N1403" s="30"/>
      <c r="O1403" s="11"/>
      <c r="P1403" s="11"/>
    </row>
    <row r="1404" spans="1:16" ht="18" customHeight="1" x14ac:dyDescent="0.15">
      <c r="A1404" s="11">
        <v>1399</v>
      </c>
      <c r="B1404" s="11" t="s">
        <v>2160</v>
      </c>
      <c r="C1404" s="11" t="s">
        <v>2171</v>
      </c>
      <c r="D1404" s="11">
        <v>4</v>
      </c>
      <c r="E1404" s="36" t="s">
        <v>5194</v>
      </c>
      <c r="F1404" s="30" t="s">
        <v>2185</v>
      </c>
      <c r="G1404" s="11" t="s">
        <v>58</v>
      </c>
      <c r="H1404" s="11" t="s">
        <v>1283</v>
      </c>
      <c r="I1404" s="11" t="s">
        <v>22</v>
      </c>
      <c r="J1404" s="23">
        <v>150000000</v>
      </c>
      <c r="K1404" s="23">
        <v>0</v>
      </c>
      <c r="L1404" s="23">
        <v>0</v>
      </c>
      <c r="M1404" s="23">
        <f t="shared" si="21"/>
        <v>150000000</v>
      </c>
      <c r="N1404" s="30"/>
      <c r="O1404" s="11" t="s">
        <v>44</v>
      </c>
      <c r="P1404" s="11"/>
    </row>
    <row r="1405" spans="1:16" ht="18" customHeight="1" x14ac:dyDescent="0.15">
      <c r="A1405" s="11">
        <v>1400</v>
      </c>
      <c r="B1405" s="11" t="s">
        <v>2160</v>
      </c>
      <c r="C1405" s="11" t="s">
        <v>1529</v>
      </c>
      <c r="D1405" s="11">
        <v>4</v>
      </c>
      <c r="E1405" s="36" t="s">
        <v>5194</v>
      </c>
      <c r="F1405" s="30" t="s">
        <v>2206</v>
      </c>
      <c r="G1405" s="11" t="s">
        <v>58</v>
      </c>
      <c r="H1405" s="11" t="s">
        <v>1039</v>
      </c>
      <c r="I1405" s="11" t="s">
        <v>22</v>
      </c>
      <c r="J1405" s="23">
        <v>800000000</v>
      </c>
      <c r="K1405" s="23">
        <v>4600000000</v>
      </c>
      <c r="L1405" s="23">
        <v>0</v>
      </c>
      <c r="M1405" s="23">
        <f t="shared" si="21"/>
        <v>5400000000</v>
      </c>
      <c r="N1405" s="30"/>
      <c r="O1405" s="11"/>
      <c r="P1405" s="11" t="s">
        <v>48</v>
      </c>
    </row>
    <row r="1406" spans="1:16" ht="18" customHeight="1" x14ac:dyDescent="0.15">
      <c r="A1406" s="11">
        <v>1401</v>
      </c>
      <c r="B1406" s="11" t="s">
        <v>2311</v>
      </c>
      <c r="C1406" s="11" t="s">
        <v>2321</v>
      </c>
      <c r="D1406" s="11">
        <v>4</v>
      </c>
      <c r="E1406" s="36" t="s">
        <v>5194</v>
      </c>
      <c r="F1406" s="30" t="s">
        <v>2325</v>
      </c>
      <c r="G1406" s="11" t="s">
        <v>114</v>
      </c>
      <c r="H1406" s="11" t="s">
        <v>1506</v>
      </c>
      <c r="I1406" s="11" t="s">
        <v>22</v>
      </c>
      <c r="J1406" s="23">
        <v>238000000</v>
      </c>
      <c r="K1406" s="23">
        <v>27000000</v>
      </c>
      <c r="L1406" s="23">
        <v>78000000</v>
      </c>
      <c r="M1406" s="23">
        <f t="shared" si="21"/>
        <v>343000000</v>
      </c>
      <c r="N1406" s="30"/>
      <c r="O1406" s="11"/>
      <c r="P1406" s="11"/>
    </row>
    <row r="1407" spans="1:16" ht="18" customHeight="1" x14ac:dyDescent="0.15">
      <c r="A1407" s="11">
        <v>1402</v>
      </c>
      <c r="B1407" s="11" t="s">
        <v>2311</v>
      </c>
      <c r="C1407" s="11" t="s">
        <v>2331</v>
      </c>
      <c r="D1407" s="11">
        <v>4</v>
      </c>
      <c r="E1407" s="36" t="s">
        <v>5194</v>
      </c>
      <c r="F1407" s="30" t="s">
        <v>2332</v>
      </c>
      <c r="G1407" s="11" t="s">
        <v>114</v>
      </c>
      <c r="H1407" s="11" t="s">
        <v>1506</v>
      </c>
      <c r="I1407" s="11" t="s">
        <v>22</v>
      </c>
      <c r="J1407" s="23">
        <v>95000000</v>
      </c>
      <c r="K1407" s="23">
        <v>68000000</v>
      </c>
      <c r="L1407" s="23">
        <v>100000000</v>
      </c>
      <c r="M1407" s="23">
        <f t="shared" si="21"/>
        <v>263000000</v>
      </c>
      <c r="N1407" s="30"/>
      <c r="O1407" s="11"/>
      <c r="P1407" s="11"/>
    </row>
    <row r="1408" spans="1:16" ht="18" customHeight="1" x14ac:dyDescent="0.15">
      <c r="A1408" s="11">
        <v>1403</v>
      </c>
      <c r="B1408" s="11" t="s">
        <v>2311</v>
      </c>
      <c r="C1408" s="11" t="s">
        <v>700</v>
      </c>
      <c r="D1408" s="11">
        <v>4</v>
      </c>
      <c r="E1408" s="36" t="s">
        <v>5194</v>
      </c>
      <c r="F1408" s="30" t="s">
        <v>2388</v>
      </c>
      <c r="G1408" s="11" t="s">
        <v>114</v>
      </c>
      <c r="H1408" s="11" t="s">
        <v>1506</v>
      </c>
      <c r="I1408" s="11" t="s">
        <v>22</v>
      </c>
      <c r="J1408" s="23">
        <v>2082498000</v>
      </c>
      <c r="K1408" s="23">
        <v>950716000</v>
      </c>
      <c r="L1408" s="23">
        <v>0</v>
      </c>
      <c r="M1408" s="23">
        <f t="shared" si="21"/>
        <v>3033214000</v>
      </c>
      <c r="N1408" s="30"/>
      <c r="O1408" s="11"/>
      <c r="P1408" s="11" t="s">
        <v>48</v>
      </c>
    </row>
    <row r="1409" spans="1:16" ht="18" customHeight="1" x14ac:dyDescent="0.15">
      <c r="A1409" s="11">
        <v>1404</v>
      </c>
      <c r="B1409" s="11" t="s">
        <v>2311</v>
      </c>
      <c r="C1409" s="11" t="s">
        <v>700</v>
      </c>
      <c r="D1409" s="11">
        <v>4</v>
      </c>
      <c r="E1409" s="36" t="s">
        <v>5194</v>
      </c>
      <c r="F1409" s="30" t="s">
        <v>2389</v>
      </c>
      <c r="G1409" s="11" t="s">
        <v>114</v>
      </c>
      <c r="H1409" s="11" t="s">
        <v>1506</v>
      </c>
      <c r="I1409" s="11" t="s">
        <v>22</v>
      </c>
      <c r="J1409" s="23">
        <v>950716000</v>
      </c>
      <c r="K1409" s="23">
        <v>0</v>
      </c>
      <c r="L1409" s="23">
        <v>0</v>
      </c>
      <c r="M1409" s="23">
        <f t="shared" si="21"/>
        <v>950716000</v>
      </c>
      <c r="N1409" s="30"/>
      <c r="O1409" s="11"/>
      <c r="P1409" s="11" t="s">
        <v>48</v>
      </c>
    </row>
    <row r="1410" spans="1:16" ht="18" customHeight="1" x14ac:dyDescent="0.15">
      <c r="A1410" s="11">
        <v>1405</v>
      </c>
      <c r="B1410" s="11" t="s">
        <v>2311</v>
      </c>
      <c r="C1410" s="11" t="s">
        <v>700</v>
      </c>
      <c r="D1410" s="11">
        <v>4</v>
      </c>
      <c r="E1410" s="36" t="s">
        <v>5194</v>
      </c>
      <c r="F1410" s="30" t="s">
        <v>2390</v>
      </c>
      <c r="G1410" s="11" t="s">
        <v>114</v>
      </c>
      <c r="H1410" s="11" t="s">
        <v>1506</v>
      </c>
      <c r="I1410" s="11" t="s">
        <v>22</v>
      </c>
      <c r="J1410" s="23">
        <v>1064328000</v>
      </c>
      <c r="K1410" s="23">
        <v>493342</v>
      </c>
      <c r="L1410" s="23">
        <v>0</v>
      </c>
      <c r="M1410" s="23">
        <f t="shared" si="21"/>
        <v>1064821342</v>
      </c>
      <c r="N1410" s="30"/>
      <c r="O1410" s="11"/>
      <c r="P1410" s="11" t="s">
        <v>48</v>
      </c>
    </row>
    <row r="1411" spans="1:16" ht="18" customHeight="1" x14ac:dyDescent="0.15">
      <c r="A1411" s="11">
        <v>1406</v>
      </c>
      <c r="B1411" s="11" t="s">
        <v>2311</v>
      </c>
      <c r="C1411" s="11" t="s">
        <v>700</v>
      </c>
      <c r="D1411" s="11">
        <v>4</v>
      </c>
      <c r="E1411" s="36" t="s">
        <v>5194</v>
      </c>
      <c r="F1411" s="30" t="s">
        <v>2391</v>
      </c>
      <c r="G1411" s="11" t="s">
        <v>114</v>
      </c>
      <c r="H1411" s="11" t="s">
        <v>1506</v>
      </c>
      <c r="I1411" s="11" t="s">
        <v>22</v>
      </c>
      <c r="J1411" s="23">
        <v>26488000</v>
      </c>
      <c r="K1411" s="23">
        <v>0</v>
      </c>
      <c r="L1411" s="23">
        <v>0</v>
      </c>
      <c r="M1411" s="23">
        <f t="shared" si="21"/>
        <v>26488000</v>
      </c>
      <c r="N1411" s="30"/>
      <c r="O1411" s="11"/>
      <c r="P1411" s="11" t="s">
        <v>48</v>
      </c>
    </row>
    <row r="1412" spans="1:16" ht="18" customHeight="1" x14ac:dyDescent="0.15">
      <c r="A1412" s="11">
        <v>1407</v>
      </c>
      <c r="B1412" s="11" t="s">
        <v>2311</v>
      </c>
      <c r="C1412" s="11" t="s">
        <v>700</v>
      </c>
      <c r="D1412" s="11">
        <v>4</v>
      </c>
      <c r="E1412" s="36" t="s">
        <v>5194</v>
      </c>
      <c r="F1412" s="30" t="s">
        <v>2396</v>
      </c>
      <c r="G1412" s="11" t="s">
        <v>114</v>
      </c>
      <c r="H1412" s="11" t="s">
        <v>1506</v>
      </c>
      <c r="I1412" s="11" t="s">
        <v>22</v>
      </c>
      <c r="J1412" s="23">
        <v>2356566000</v>
      </c>
      <c r="K1412" s="23">
        <v>983393000</v>
      </c>
      <c r="L1412" s="23">
        <v>0</v>
      </c>
      <c r="M1412" s="23">
        <f t="shared" si="21"/>
        <v>3339959000</v>
      </c>
      <c r="N1412" s="30"/>
      <c r="O1412" s="11"/>
      <c r="P1412" s="11" t="s">
        <v>48</v>
      </c>
    </row>
    <row r="1413" spans="1:16" ht="18" customHeight="1" x14ac:dyDescent="0.15">
      <c r="A1413" s="11">
        <v>1408</v>
      </c>
      <c r="B1413" s="11" t="s">
        <v>2311</v>
      </c>
      <c r="C1413" s="11" t="s">
        <v>700</v>
      </c>
      <c r="D1413" s="11">
        <v>4</v>
      </c>
      <c r="E1413" s="36" t="s">
        <v>5194</v>
      </c>
      <c r="F1413" s="30" t="s">
        <v>2397</v>
      </c>
      <c r="G1413" s="11" t="s">
        <v>114</v>
      </c>
      <c r="H1413" s="11" t="s">
        <v>1506</v>
      </c>
      <c r="I1413" s="11" t="s">
        <v>22</v>
      </c>
      <c r="J1413" s="23">
        <v>42726000</v>
      </c>
      <c r="K1413" s="23">
        <v>0</v>
      </c>
      <c r="L1413" s="23">
        <v>0</v>
      </c>
      <c r="M1413" s="23">
        <f t="shared" si="21"/>
        <v>42726000</v>
      </c>
      <c r="N1413" s="30"/>
      <c r="O1413" s="11"/>
      <c r="P1413" s="11" t="s">
        <v>48</v>
      </c>
    </row>
    <row r="1414" spans="1:16" ht="18" customHeight="1" x14ac:dyDescent="0.15">
      <c r="A1414" s="11">
        <v>1409</v>
      </c>
      <c r="B1414" s="11" t="s">
        <v>2311</v>
      </c>
      <c r="C1414" s="11" t="s">
        <v>700</v>
      </c>
      <c r="D1414" s="11">
        <v>4</v>
      </c>
      <c r="E1414" s="36" t="s">
        <v>5194</v>
      </c>
      <c r="F1414" s="30" t="s">
        <v>2398</v>
      </c>
      <c r="G1414" s="11" t="s">
        <v>114</v>
      </c>
      <c r="H1414" s="11" t="s">
        <v>1506</v>
      </c>
      <c r="I1414" s="11" t="s">
        <v>22</v>
      </c>
      <c r="J1414" s="23">
        <v>1228426000</v>
      </c>
      <c r="K1414" s="23">
        <v>481695000</v>
      </c>
      <c r="L1414" s="23">
        <v>0</v>
      </c>
      <c r="M1414" s="23">
        <f t="shared" ref="M1414:M1477" si="22">J1414+K1414+L1414</f>
        <v>1710121000</v>
      </c>
      <c r="N1414" s="30"/>
      <c r="O1414" s="11"/>
      <c r="P1414" s="11" t="s">
        <v>48</v>
      </c>
    </row>
    <row r="1415" spans="1:16" ht="18" customHeight="1" x14ac:dyDescent="0.15">
      <c r="A1415" s="11">
        <v>1410</v>
      </c>
      <c r="B1415" s="11" t="s">
        <v>2311</v>
      </c>
      <c r="C1415" s="11" t="s">
        <v>700</v>
      </c>
      <c r="D1415" s="11">
        <v>4</v>
      </c>
      <c r="E1415" s="36" t="s">
        <v>5194</v>
      </c>
      <c r="F1415" s="30" t="s">
        <v>2399</v>
      </c>
      <c r="G1415" s="11" t="s">
        <v>114</v>
      </c>
      <c r="H1415" s="11" t="s">
        <v>1506</v>
      </c>
      <c r="I1415" s="11" t="s">
        <v>22</v>
      </c>
      <c r="J1415" s="23">
        <v>23277000</v>
      </c>
      <c r="K1415" s="23">
        <v>0</v>
      </c>
      <c r="L1415" s="23">
        <v>0</v>
      </c>
      <c r="M1415" s="23">
        <f t="shared" si="22"/>
        <v>23277000</v>
      </c>
      <c r="N1415" s="30"/>
      <c r="O1415" s="11"/>
      <c r="P1415" s="11" t="s">
        <v>48</v>
      </c>
    </row>
    <row r="1416" spans="1:16" ht="18" customHeight="1" x14ac:dyDescent="0.15">
      <c r="A1416" s="11">
        <v>1411</v>
      </c>
      <c r="B1416" s="11" t="s">
        <v>2311</v>
      </c>
      <c r="C1416" s="11" t="s">
        <v>700</v>
      </c>
      <c r="D1416" s="11">
        <v>4</v>
      </c>
      <c r="E1416" s="36" t="s">
        <v>5194</v>
      </c>
      <c r="F1416" s="30" t="s">
        <v>2430</v>
      </c>
      <c r="G1416" s="11" t="s">
        <v>114</v>
      </c>
      <c r="H1416" s="11" t="s">
        <v>1506</v>
      </c>
      <c r="I1416" s="11" t="s">
        <v>16</v>
      </c>
      <c r="J1416" s="23">
        <v>130000000</v>
      </c>
      <c r="K1416" s="23">
        <v>0</v>
      </c>
      <c r="L1416" s="23">
        <v>0</v>
      </c>
      <c r="M1416" s="23">
        <f t="shared" si="22"/>
        <v>130000000</v>
      </c>
      <c r="N1416" s="30" t="s">
        <v>2431</v>
      </c>
      <c r="O1416" s="11"/>
      <c r="P1416" s="11"/>
    </row>
    <row r="1417" spans="1:16" ht="18" customHeight="1" x14ac:dyDescent="0.15">
      <c r="A1417" s="11">
        <v>1412</v>
      </c>
      <c r="B1417" s="11" t="s">
        <v>2311</v>
      </c>
      <c r="C1417" s="11" t="s">
        <v>402</v>
      </c>
      <c r="D1417" s="11">
        <v>4</v>
      </c>
      <c r="E1417" s="36" t="s">
        <v>5194</v>
      </c>
      <c r="F1417" s="30" t="s">
        <v>2454</v>
      </c>
      <c r="G1417" s="11" t="s">
        <v>58</v>
      </c>
      <c r="H1417" s="11" t="s">
        <v>1506</v>
      </c>
      <c r="I1417" s="11" t="s">
        <v>22</v>
      </c>
      <c r="J1417" s="23">
        <v>2472995000</v>
      </c>
      <c r="K1417" s="23">
        <v>2317677000</v>
      </c>
      <c r="L1417" s="23">
        <v>98847000</v>
      </c>
      <c r="M1417" s="23">
        <f t="shared" si="22"/>
        <v>4889519000</v>
      </c>
      <c r="N1417" s="30"/>
      <c r="O1417" s="11"/>
      <c r="P1417" s="11"/>
    </row>
    <row r="1418" spans="1:16" ht="18" customHeight="1" x14ac:dyDescent="0.15">
      <c r="A1418" s="11">
        <v>1413</v>
      </c>
      <c r="B1418" s="11" t="s">
        <v>2311</v>
      </c>
      <c r="C1418" s="11" t="s">
        <v>402</v>
      </c>
      <c r="D1418" s="11">
        <v>4</v>
      </c>
      <c r="E1418" s="36" t="s">
        <v>5194</v>
      </c>
      <c r="F1418" s="30" t="s">
        <v>2455</v>
      </c>
      <c r="G1418" s="11" t="s">
        <v>58</v>
      </c>
      <c r="H1418" s="11" t="s">
        <v>1506</v>
      </c>
      <c r="I1418" s="11" t="s">
        <v>22</v>
      </c>
      <c r="J1418" s="23">
        <v>1211700065</v>
      </c>
      <c r="K1418" s="23">
        <v>2407777560</v>
      </c>
      <c r="L1418" s="23"/>
      <c r="M1418" s="23">
        <f t="shared" si="22"/>
        <v>3619477625</v>
      </c>
      <c r="N1418" s="30"/>
      <c r="O1418" s="11"/>
      <c r="P1418" s="11"/>
    </row>
    <row r="1419" spans="1:16" ht="18" customHeight="1" x14ac:dyDescent="0.15">
      <c r="A1419" s="11">
        <v>1414</v>
      </c>
      <c r="B1419" s="11" t="s">
        <v>2311</v>
      </c>
      <c r="C1419" s="11" t="s">
        <v>402</v>
      </c>
      <c r="D1419" s="11">
        <v>4</v>
      </c>
      <c r="E1419" s="36" t="s">
        <v>5194</v>
      </c>
      <c r="F1419" s="30" t="s">
        <v>2456</v>
      </c>
      <c r="G1419" s="11" t="s">
        <v>58</v>
      </c>
      <c r="H1419" s="11" t="s">
        <v>1506</v>
      </c>
      <c r="I1419" s="11" t="s">
        <v>22</v>
      </c>
      <c r="J1419" s="23">
        <v>80000000</v>
      </c>
      <c r="K1419" s="23">
        <v>0</v>
      </c>
      <c r="L1419" s="23">
        <v>0</v>
      </c>
      <c r="M1419" s="23">
        <f t="shared" si="22"/>
        <v>80000000</v>
      </c>
      <c r="N1419" s="30"/>
      <c r="O1419" s="11"/>
      <c r="P1419" s="11"/>
    </row>
    <row r="1420" spans="1:16" ht="18" customHeight="1" x14ac:dyDescent="0.15">
      <c r="A1420" s="11">
        <v>1415</v>
      </c>
      <c r="B1420" s="11" t="s">
        <v>2311</v>
      </c>
      <c r="C1420" s="11" t="s">
        <v>402</v>
      </c>
      <c r="D1420" s="11">
        <v>4</v>
      </c>
      <c r="E1420" s="36" t="s">
        <v>5194</v>
      </c>
      <c r="F1420" s="30" t="s">
        <v>2472</v>
      </c>
      <c r="G1420" s="11" t="s">
        <v>58</v>
      </c>
      <c r="H1420" s="11" t="s">
        <v>1506</v>
      </c>
      <c r="I1420" s="11" t="s">
        <v>15</v>
      </c>
      <c r="J1420" s="23">
        <v>200000000</v>
      </c>
      <c r="K1420" s="23">
        <v>150000000</v>
      </c>
      <c r="L1420" s="23"/>
      <c r="M1420" s="23">
        <f t="shared" si="22"/>
        <v>350000000</v>
      </c>
      <c r="N1420" s="30"/>
      <c r="O1420" s="11"/>
      <c r="P1420" s="11"/>
    </row>
    <row r="1421" spans="1:16" ht="18" customHeight="1" x14ac:dyDescent="0.15">
      <c r="A1421" s="11">
        <v>1416</v>
      </c>
      <c r="B1421" s="11" t="s">
        <v>2311</v>
      </c>
      <c r="C1421" s="11" t="s">
        <v>71</v>
      </c>
      <c r="D1421" s="11">
        <v>4</v>
      </c>
      <c r="E1421" s="36" t="s">
        <v>5194</v>
      </c>
      <c r="F1421" s="30" t="s">
        <v>2493</v>
      </c>
      <c r="G1421" s="11" t="s">
        <v>73</v>
      </c>
      <c r="H1421" s="11" t="s">
        <v>1506</v>
      </c>
      <c r="I1421" s="11" t="s">
        <v>16</v>
      </c>
      <c r="J1421" s="23">
        <v>184000000</v>
      </c>
      <c r="K1421" s="23">
        <v>53000000</v>
      </c>
      <c r="L1421" s="23">
        <v>50000000</v>
      </c>
      <c r="M1421" s="23">
        <f t="shared" si="22"/>
        <v>287000000</v>
      </c>
      <c r="N1421" s="30" t="s">
        <v>74</v>
      </c>
      <c r="O1421" s="11"/>
      <c r="P1421" s="11"/>
    </row>
    <row r="1422" spans="1:16" ht="18" customHeight="1" x14ac:dyDescent="0.15">
      <c r="A1422" s="11">
        <v>1417</v>
      </c>
      <c r="B1422" s="11" t="s">
        <v>2311</v>
      </c>
      <c r="C1422" s="11" t="s">
        <v>94</v>
      </c>
      <c r="D1422" s="11">
        <v>4</v>
      </c>
      <c r="E1422" s="36" t="s">
        <v>5194</v>
      </c>
      <c r="F1422" s="30" t="s">
        <v>2503</v>
      </c>
      <c r="G1422" s="11" t="s">
        <v>532</v>
      </c>
      <c r="H1422" s="11" t="s">
        <v>1506</v>
      </c>
      <c r="I1422" s="11" t="s">
        <v>15</v>
      </c>
      <c r="J1422" s="23">
        <v>230000000</v>
      </c>
      <c r="K1422" s="23"/>
      <c r="L1422" s="23"/>
      <c r="M1422" s="23">
        <f t="shared" si="22"/>
        <v>230000000</v>
      </c>
      <c r="N1422" s="30"/>
      <c r="O1422" s="11" t="s">
        <v>44</v>
      </c>
      <c r="P1422" s="11"/>
    </row>
    <row r="1423" spans="1:16" ht="18" customHeight="1" x14ac:dyDescent="0.15">
      <c r="A1423" s="11">
        <v>1418</v>
      </c>
      <c r="B1423" s="11" t="s">
        <v>2697</v>
      </c>
      <c r="C1423" s="11" t="s">
        <v>2698</v>
      </c>
      <c r="D1423" s="11">
        <v>4</v>
      </c>
      <c r="E1423" s="36" t="s">
        <v>5194</v>
      </c>
      <c r="F1423" s="30" t="s">
        <v>2699</v>
      </c>
      <c r="G1423" s="11" t="s">
        <v>114</v>
      </c>
      <c r="H1423" s="11" t="s">
        <v>1283</v>
      </c>
      <c r="I1423" s="11" t="s">
        <v>15</v>
      </c>
      <c r="J1423" s="23">
        <v>27000000</v>
      </c>
      <c r="K1423" s="23">
        <v>0</v>
      </c>
      <c r="L1423" s="23">
        <v>0</v>
      </c>
      <c r="M1423" s="23">
        <f t="shared" si="22"/>
        <v>27000000</v>
      </c>
      <c r="N1423" s="30"/>
      <c r="O1423" s="11"/>
      <c r="P1423" s="11"/>
    </row>
    <row r="1424" spans="1:16" ht="18" customHeight="1" x14ac:dyDescent="0.15">
      <c r="A1424" s="11">
        <v>1419</v>
      </c>
      <c r="B1424" s="11" t="s">
        <v>2697</v>
      </c>
      <c r="C1424" s="11" t="s">
        <v>2706</v>
      </c>
      <c r="D1424" s="11">
        <v>4</v>
      </c>
      <c r="E1424" s="36" t="s">
        <v>5194</v>
      </c>
      <c r="F1424" s="30" t="s">
        <v>2712</v>
      </c>
      <c r="G1424" s="11" t="s">
        <v>58</v>
      </c>
      <c r="H1424" s="11" t="s">
        <v>1283</v>
      </c>
      <c r="I1424" s="11" t="s">
        <v>22</v>
      </c>
      <c r="J1424" s="23">
        <v>45000000</v>
      </c>
      <c r="K1424" s="23">
        <v>260000000</v>
      </c>
      <c r="L1424" s="23">
        <v>0</v>
      </c>
      <c r="M1424" s="23">
        <f t="shared" si="22"/>
        <v>305000000</v>
      </c>
      <c r="N1424" s="30"/>
      <c r="O1424" s="11"/>
      <c r="P1424" s="11"/>
    </row>
    <row r="1425" spans="1:16" ht="18" customHeight="1" x14ac:dyDescent="0.15">
      <c r="A1425" s="11">
        <v>1420</v>
      </c>
      <c r="B1425" s="11" t="s">
        <v>2697</v>
      </c>
      <c r="C1425" s="11" t="s">
        <v>2706</v>
      </c>
      <c r="D1425" s="11">
        <v>4</v>
      </c>
      <c r="E1425" s="36" t="s">
        <v>5194</v>
      </c>
      <c r="F1425" s="30" t="s">
        <v>2713</v>
      </c>
      <c r="G1425" s="11" t="s">
        <v>58</v>
      </c>
      <c r="H1425" s="11" t="s">
        <v>1283</v>
      </c>
      <c r="I1425" s="11" t="s">
        <v>22</v>
      </c>
      <c r="J1425" s="23">
        <v>100000000</v>
      </c>
      <c r="K1425" s="23">
        <v>300000000</v>
      </c>
      <c r="L1425" s="23">
        <v>0</v>
      </c>
      <c r="M1425" s="23">
        <f t="shared" si="22"/>
        <v>400000000</v>
      </c>
      <c r="N1425" s="30"/>
      <c r="O1425" s="11"/>
      <c r="P1425" s="11"/>
    </row>
    <row r="1426" spans="1:16" ht="18" customHeight="1" x14ac:dyDescent="0.15">
      <c r="A1426" s="11">
        <v>1421</v>
      </c>
      <c r="B1426" s="11" t="s">
        <v>2697</v>
      </c>
      <c r="C1426" s="11" t="s">
        <v>2721</v>
      </c>
      <c r="D1426" s="11">
        <v>4</v>
      </c>
      <c r="E1426" s="36" t="s">
        <v>5194</v>
      </c>
      <c r="F1426" s="30" t="s">
        <v>2726</v>
      </c>
      <c r="G1426" s="11" t="s">
        <v>58</v>
      </c>
      <c r="H1426" s="11" t="s">
        <v>1283</v>
      </c>
      <c r="I1426" s="11" t="s">
        <v>22</v>
      </c>
      <c r="J1426" s="23">
        <v>400000000</v>
      </c>
      <c r="K1426" s="23">
        <v>10000000</v>
      </c>
      <c r="L1426" s="23"/>
      <c r="M1426" s="23">
        <f t="shared" si="22"/>
        <v>410000000</v>
      </c>
      <c r="N1426" s="30"/>
      <c r="O1426" s="11"/>
      <c r="P1426" s="11"/>
    </row>
    <row r="1427" spans="1:16" ht="18" customHeight="1" x14ac:dyDescent="0.15">
      <c r="A1427" s="11">
        <v>1422</v>
      </c>
      <c r="B1427" s="11" t="s">
        <v>2697</v>
      </c>
      <c r="C1427" s="11" t="s">
        <v>2758</v>
      </c>
      <c r="D1427" s="11">
        <v>4</v>
      </c>
      <c r="E1427" s="36" t="s">
        <v>5194</v>
      </c>
      <c r="F1427" s="30" t="s">
        <v>2760</v>
      </c>
      <c r="G1427" s="11" t="s">
        <v>58</v>
      </c>
      <c r="H1427" s="11" t="s">
        <v>2192</v>
      </c>
      <c r="I1427" s="11" t="s">
        <v>22</v>
      </c>
      <c r="J1427" s="23">
        <v>750000000</v>
      </c>
      <c r="K1427" s="23">
        <v>3135000000</v>
      </c>
      <c r="L1427" s="23"/>
      <c r="M1427" s="23">
        <f t="shared" si="22"/>
        <v>3885000000</v>
      </c>
      <c r="N1427" s="30"/>
      <c r="O1427" s="11"/>
      <c r="P1427" s="11"/>
    </row>
    <row r="1428" spans="1:16" ht="18" customHeight="1" x14ac:dyDescent="0.15">
      <c r="A1428" s="11">
        <v>1423</v>
      </c>
      <c r="B1428" s="11" t="s">
        <v>2697</v>
      </c>
      <c r="C1428" s="11" t="s">
        <v>2758</v>
      </c>
      <c r="D1428" s="11">
        <v>4</v>
      </c>
      <c r="E1428" s="36" t="s">
        <v>5194</v>
      </c>
      <c r="F1428" s="30" t="s">
        <v>2761</v>
      </c>
      <c r="G1428" s="11" t="s">
        <v>58</v>
      </c>
      <c r="H1428" s="11" t="s">
        <v>2192</v>
      </c>
      <c r="I1428" s="11" t="s">
        <v>22</v>
      </c>
      <c r="J1428" s="23">
        <v>250000000</v>
      </c>
      <c r="K1428" s="23"/>
      <c r="L1428" s="23"/>
      <c r="M1428" s="23">
        <f t="shared" si="22"/>
        <v>250000000</v>
      </c>
      <c r="N1428" s="30"/>
      <c r="O1428" s="11"/>
      <c r="P1428" s="11"/>
    </row>
    <row r="1429" spans="1:16" ht="18" customHeight="1" x14ac:dyDescent="0.15">
      <c r="A1429" s="11">
        <v>1424</v>
      </c>
      <c r="B1429" s="11" t="s">
        <v>2697</v>
      </c>
      <c r="C1429" s="11" t="s">
        <v>2784</v>
      </c>
      <c r="D1429" s="11">
        <v>4</v>
      </c>
      <c r="E1429" s="36" t="s">
        <v>5194</v>
      </c>
      <c r="F1429" s="30" t="s">
        <v>2788</v>
      </c>
      <c r="G1429" s="11" t="s">
        <v>73</v>
      </c>
      <c r="H1429" s="11" t="s">
        <v>1283</v>
      </c>
      <c r="I1429" s="11" t="s">
        <v>15</v>
      </c>
      <c r="J1429" s="23">
        <v>20000000</v>
      </c>
      <c r="K1429" s="23">
        <v>1500000</v>
      </c>
      <c r="L1429" s="23">
        <v>0</v>
      </c>
      <c r="M1429" s="23">
        <f t="shared" si="22"/>
        <v>21500000</v>
      </c>
      <c r="N1429" s="30"/>
      <c r="O1429" s="11"/>
      <c r="P1429" s="11"/>
    </row>
    <row r="1430" spans="1:16" ht="18" customHeight="1" x14ac:dyDescent="0.15">
      <c r="A1430" s="11">
        <v>1425</v>
      </c>
      <c r="B1430" s="11" t="s">
        <v>2697</v>
      </c>
      <c r="C1430" s="11" t="s">
        <v>2784</v>
      </c>
      <c r="D1430" s="11">
        <v>4</v>
      </c>
      <c r="E1430" s="36" t="s">
        <v>5194</v>
      </c>
      <c r="F1430" s="30" t="s">
        <v>2789</v>
      </c>
      <c r="G1430" s="11" t="s">
        <v>73</v>
      </c>
      <c r="H1430" s="11" t="s">
        <v>2748</v>
      </c>
      <c r="I1430" s="11" t="s">
        <v>22</v>
      </c>
      <c r="J1430" s="23">
        <v>45000000</v>
      </c>
      <c r="K1430" s="23">
        <v>15000000</v>
      </c>
      <c r="L1430" s="23"/>
      <c r="M1430" s="23">
        <f t="shared" si="22"/>
        <v>60000000</v>
      </c>
      <c r="N1430" s="30"/>
      <c r="O1430" s="11"/>
      <c r="P1430" s="11"/>
    </row>
    <row r="1431" spans="1:16" ht="18" customHeight="1" x14ac:dyDescent="0.15">
      <c r="A1431" s="11">
        <v>1426</v>
      </c>
      <c r="B1431" s="11" t="s">
        <v>2697</v>
      </c>
      <c r="C1431" s="11" t="s">
        <v>2839</v>
      </c>
      <c r="D1431" s="11">
        <v>4</v>
      </c>
      <c r="E1431" s="36" t="s">
        <v>5194</v>
      </c>
      <c r="F1431" s="30" t="s">
        <v>2840</v>
      </c>
      <c r="G1431" s="11" t="s">
        <v>114</v>
      </c>
      <c r="H1431" s="11" t="s">
        <v>1283</v>
      </c>
      <c r="I1431" s="11" t="s">
        <v>22</v>
      </c>
      <c r="J1431" s="23">
        <v>260000000</v>
      </c>
      <c r="K1431" s="23">
        <v>89000000</v>
      </c>
      <c r="L1431" s="23">
        <v>59000000</v>
      </c>
      <c r="M1431" s="23">
        <f t="shared" si="22"/>
        <v>408000000</v>
      </c>
      <c r="N1431" s="30"/>
      <c r="O1431" s="11"/>
      <c r="P1431" s="11" t="s">
        <v>459</v>
      </c>
    </row>
    <row r="1432" spans="1:16" ht="18" customHeight="1" x14ac:dyDescent="0.15">
      <c r="A1432" s="11">
        <v>1427</v>
      </c>
      <c r="B1432" s="11" t="s">
        <v>2697</v>
      </c>
      <c r="C1432" s="11" t="s">
        <v>2839</v>
      </c>
      <c r="D1432" s="11">
        <v>4</v>
      </c>
      <c r="E1432" s="36" t="s">
        <v>5194</v>
      </c>
      <c r="F1432" s="30" t="s">
        <v>2841</v>
      </c>
      <c r="G1432" s="11" t="s">
        <v>114</v>
      </c>
      <c r="H1432" s="11" t="s">
        <v>1283</v>
      </c>
      <c r="I1432" s="11" t="s">
        <v>22</v>
      </c>
      <c r="J1432" s="23">
        <v>250873626</v>
      </c>
      <c r="K1432" s="23">
        <v>55659758</v>
      </c>
      <c r="L1432" s="23">
        <v>55000000</v>
      </c>
      <c r="M1432" s="23">
        <f t="shared" si="22"/>
        <v>361533384</v>
      </c>
      <c r="N1432" s="30"/>
      <c r="O1432" s="11" t="s">
        <v>459</v>
      </c>
      <c r="P1432" s="11"/>
    </row>
    <row r="1433" spans="1:16" ht="18" customHeight="1" x14ac:dyDescent="0.15">
      <c r="A1433" s="11">
        <v>1428</v>
      </c>
      <c r="B1433" s="11" t="s">
        <v>2697</v>
      </c>
      <c r="C1433" s="11" t="s">
        <v>2863</v>
      </c>
      <c r="D1433" s="11">
        <v>4</v>
      </c>
      <c r="E1433" s="36" t="s">
        <v>5194</v>
      </c>
      <c r="F1433" s="30" t="s">
        <v>2871</v>
      </c>
      <c r="G1433" s="11" t="s">
        <v>73</v>
      </c>
      <c r="H1433" s="11" t="s">
        <v>1283</v>
      </c>
      <c r="I1433" s="11" t="s">
        <v>16</v>
      </c>
      <c r="J1433" s="23">
        <v>196080000</v>
      </c>
      <c r="K1433" s="23">
        <v>20520000</v>
      </c>
      <c r="L1433" s="23">
        <v>11400000</v>
      </c>
      <c r="M1433" s="23">
        <f t="shared" si="22"/>
        <v>228000000</v>
      </c>
      <c r="N1433" s="30" t="s">
        <v>2872</v>
      </c>
      <c r="O1433" s="11"/>
      <c r="P1433" s="11"/>
    </row>
    <row r="1434" spans="1:16" ht="18" customHeight="1" x14ac:dyDescent="0.15">
      <c r="A1434" s="11">
        <v>1429</v>
      </c>
      <c r="B1434" s="11" t="s">
        <v>2697</v>
      </c>
      <c r="C1434" s="11" t="s">
        <v>2889</v>
      </c>
      <c r="D1434" s="11">
        <v>4</v>
      </c>
      <c r="E1434" s="36" t="s">
        <v>5194</v>
      </c>
      <c r="F1434" s="30" t="s">
        <v>2892</v>
      </c>
      <c r="G1434" s="11" t="s">
        <v>114</v>
      </c>
      <c r="H1434" s="11" t="s">
        <v>1283</v>
      </c>
      <c r="I1434" s="11" t="s">
        <v>22</v>
      </c>
      <c r="J1434" s="23">
        <v>95783338</v>
      </c>
      <c r="K1434" s="23">
        <v>30560738</v>
      </c>
      <c r="L1434" s="23">
        <v>0</v>
      </c>
      <c r="M1434" s="23">
        <f t="shared" si="22"/>
        <v>126344076</v>
      </c>
      <c r="N1434" s="30"/>
      <c r="O1434" s="11"/>
      <c r="P1434" s="11"/>
    </row>
    <row r="1435" spans="1:16" ht="18" customHeight="1" x14ac:dyDescent="0.15">
      <c r="A1435" s="11">
        <v>1430</v>
      </c>
      <c r="B1435" s="11" t="s">
        <v>3069</v>
      </c>
      <c r="C1435" s="11" t="s">
        <v>3070</v>
      </c>
      <c r="D1435" s="11">
        <v>4</v>
      </c>
      <c r="E1435" s="36" t="s">
        <v>5194</v>
      </c>
      <c r="F1435" s="30" t="s">
        <v>3078</v>
      </c>
      <c r="G1435" s="11" t="s">
        <v>3072</v>
      </c>
      <c r="H1435" s="11" t="s">
        <v>3073</v>
      </c>
      <c r="I1435" s="11" t="s">
        <v>15</v>
      </c>
      <c r="J1435" s="23">
        <v>1500000000</v>
      </c>
      <c r="K1435" s="23">
        <v>2300000000</v>
      </c>
      <c r="L1435" s="23"/>
      <c r="M1435" s="23">
        <f t="shared" si="22"/>
        <v>3800000000</v>
      </c>
      <c r="N1435" s="30"/>
      <c r="O1435" s="11"/>
      <c r="P1435" s="11" t="s">
        <v>48</v>
      </c>
    </row>
    <row r="1436" spans="1:16" ht="18" customHeight="1" x14ac:dyDescent="0.15">
      <c r="A1436" s="11">
        <v>1431</v>
      </c>
      <c r="B1436" s="11" t="s">
        <v>3069</v>
      </c>
      <c r="C1436" s="11" t="s">
        <v>3070</v>
      </c>
      <c r="D1436" s="11">
        <v>4</v>
      </c>
      <c r="E1436" s="36" t="s">
        <v>5194</v>
      </c>
      <c r="F1436" s="30" t="s">
        <v>3080</v>
      </c>
      <c r="G1436" s="11" t="s">
        <v>3072</v>
      </c>
      <c r="H1436" s="11" t="s">
        <v>3073</v>
      </c>
      <c r="I1436" s="11" t="s">
        <v>22</v>
      </c>
      <c r="J1436" s="23">
        <v>40000000</v>
      </c>
      <c r="K1436" s="23">
        <v>0</v>
      </c>
      <c r="L1436" s="23"/>
      <c r="M1436" s="23">
        <f t="shared" si="22"/>
        <v>40000000</v>
      </c>
      <c r="N1436" s="30"/>
      <c r="O1436" s="11"/>
      <c r="P1436" s="11" t="s">
        <v>48</v>
      </c>
    </row>
    <row r="1437" spans="1:16" ht="18" customHeight="1" x14ac:dyDescent="0.15">
      <c r="A1437" s="11">
        <v>1432</v>
      </c>
      <c r="B1437" s="11" t="s">
        <v>3069</v>
      </c>
      <c r="C1437" s="11" t="s">
        <v>126</v>
      </c>
      <c r="D1437" s="11">
        <v>4</v>
      </c>
      <c r="E1437" s="36" t="s">
        <v>5194</v>
      </c>
      <c r="F1437" s="80" t="s">
        <v>3022</v>
      </c>
      <c r="G1437" s="11" t="s">
        <v>58</v>
      </c>
      <c r="H1437" s="11" t="s">
        <v>3016</v>
      </c>
      <c r="I1437" s="11" t="s">
        <v>22</v>
      </c>
      <c r="J1437" s="51">
        <v>50000000</v>
      </c>
      <c r="K1437" s="51">
        <v>15000000</v>
      </c>
      <c r="L1437" s="51"/>
      <c r="M1437" s="23">
        <f t="shared" si="22"/>
        <v>65000000</v>
      </c>
      <c r="N1437" s="30"/>
      <c r="O1437" s="11"/>
      <c r="P1437" s="11"/>
    </row>
    <row r="1438" spans="1:16" ht="18" customHeight="1" x14ac:dyDescent="0.15">
      <c r="A1438" s="11">
        <v>1433</v>
      </c>
      <c r="B1438" s="11" t="s">
        <v>3069</v>
      </c>
      <c r="C1438" s="11" t="s">
        <v>126</v>
      </c>
      <c r="D1438" s="11">
        <v>4</v>
      </c>
      <c r="E1438" s="36" t="s">
        <v>5194</v>
      </c>
      <c r="F1438" s="80" t="s">
        <v>3023</v>
      </c>
      <c r="G1438" s="11" t="s">
        <v>58</v>
      </c>
      <c r="H1438" s="11" t="s">
        <v>3016</v>
      </c>
      <c r="I1438" s="11" t="s">
        <v>22</v>
      </c>
      <c r="J1438" s="51">
        <v>300000000</v>
      </c>
      <c r="K1438" s="51"/>
      <c r="L1438" s="51"/>
      <c r="M1438" s="23">
        <f t="shared" si="22"/>
        <v>300000000</v>
      </c>
      <c r="N1438" s="12"/>
      <c r="O1438" s="11"/>
      <c r="P1438" s="11"/>
    </row>
    <row r="1439" spans="1:16" ht="18" customHeight="1" x14ac:dyDescent="0.15">
      <c r="A1439" s="11">
        <v>1434</v>
      </c>
      <c r="B1439" s="11" t="s">
        <v>3069</v>
      </c>
      <c r="C1439" s="11" t="s">
        <v>126</v>
      </c>
      <c r="D1439" s="11">
        <v>4</v>
      </c>
      <c r="E1439" s="36" t="s">
        <v>5194</v>
      </c>
      <c r="F1439" s="80" t="s">
        <v>3024</v>
      </c>
      <c r="G1439" s="11" t="s">
        <v>58</v>
      </c>
      <c r="H1439" s="11" t="s">
        <v>3016</v>
      </c>
      <c r="I1439" s="11" t="s">
        <v>16</v>
      </c>
      <c r="J1439" s="51">
        <v>100000000</v>
      </c>
      <c r="K1439" s="51">
        <v>0</v>
      </c>
      <c r="L1439" s="51">
        <v>0</v>
      </c>
      <c r="M1439" s="23">
        <f t="shared" si="22"/>
        <v>100000000</v>
      </c>
      <c r="N1439" s="12" t="s">
        <v>3025</v>
      </c>
      <c r="O1439" s="11"/>
      <c r="P1439" s="11"/>
    </row>
    <row r="1440" spans="1:16" ht="18" customHeight="1" x14ac:dyDescent="0.15">
      <c r="A1440" s="11">
        <v>1435</v>
      </c>
      <c r="B1440" s="11" t="s">
        <v>3069</v>
      </c>
      <c r="C1440" s="11" t="s">
        <v>402</v>
      </c>
      <c r="D1440" s="11">
        <v>4</v>
      </c>
      <c r="E1440" s="36" t="s">
        <v>5194</v>
      </c>
      <c r="F1440" s="30" t="s">
        <v>3037</v>
      </c>
      <c r="G1440" s="11" t="s">
        <v>58</v>
      </c>
      <c r="H1440" s="11" t="s">
        <v>3015</v>
      </c>
      <c r="I1440" s="11" t="s">
        <v>22</v>
      </c>
      <c r="J1440" s="51">
        <v>733850000</v>
      </c>
      <c r="K1440" s="51">
        <v>1336150000</v>
      </c>
      <c r="L1440" s="51"/>
      <c r="M1440" s="23">
        <f t="shared" si="22"/>
        <v>2070000000</v>
      </c>
      <c r="N1440" s="12"/>
      <c r="O1440" s="11"/>
      <c r="P1440" s="11" t="s">
        <v>48</v>
      </c>
    </row>
    <row r="1441" spans="1:16" ht="18" customHeight="1" x14ac:dyDescent="0.15">
      <c r="A1441" s="11">
        <v>1436</v>
      </c>
      <c r="B1441" s="11" t="s">
        <v>3069</v>
      </c>
      <c r="C1441" s="11" t="s">
        <v>402</v>
      </c>
      <c r="D1441" s="11">
        <v>4</v>
      </c>
      <c r="E1441" s="36" t="s">
        <v>5194</v>
      </c>
      <c r="F1441" s="30" t="s">
        <v>3045</v>
      </c>
      <c r="G1441" s="11" t="s">
        <v>58</v>
      </c>
      <c r="H1441" s="11" t="s">
        <v>3015</v>
      </c>
      <c r="I1441" s="11" t="s">
        <v>22</v>
      </c>
      <c r="J1441" s="51">
        <v>210000000</v>
      </c>
      <c r="K1441" s="51">
        <v>0</v>
      </c>
      <c r="L1441" s="51"/>
      <c r="M1441" s="23">
        <f t="shared" si="22"/>
        <v>210000000</v>
      </c>
      <c r="N1441" s="12"/>
      <c r="O1441" s="11"/>
      <c r="P1441" s="11"/>
    </row>
    <row r="1442" spans="1:16" ht="18" customHeight="1" x14ac:dyDescent="0.15">
      <c r="A1442" s="11">
        <v>1437</v>
      </c>
      <c r="B1442" s="11" t="s">
        <v>3069</v>
      </c>
      <c r="C1442" s="11" t="s">
        <v>402</v>
      </c>
      <c r="D1442" s="11">
        <v>4</v>
      </c>
      <c r="E1442" s="36" t="s">
        <v>5194</v>
      </c>
      <c r="F1442" s="30" t="s">
        <v>3046</v>
      </c>
      <c r="G1442" s="11" t="s">
        <v>58</v>
      </c>
      <c r="H1442" s="11" t="s">
        <v>3015</v>
      </c>
      <c r="I1442" s="11" t="s">
        <v>22</v>
      </c>
      <c r="J1442" s="51">
        <v>120000000</v>
      </c>
      <c r="K1442" s="51">
        <v>0</v>
      </c>
      <c r="L1442" s="51"/>
      <c r="M1442" s="23">
        <f t="shared" si="22"/>
        <v>120000000</v>
      </c>
      <c r="N1442" s="12"/>
      <c r="O1442" s="11"/>
      <c r="P1442" s="11"/>
    </row>
    <row r="1443" spans="1:16" ht="18" customHeight="1" x14ac:dyDescent="0.15">
      <c r="A1443" s="11">
        <v>1438</v>
      </c>
      <c r="B1443" s="11" t="s">
        <v>3069</v>
      </c>
      <c r="C1443" s="11" t="s">
        <v>402</v>
      </c>
      <c r="D1443" s="11">
        <v>4</v>
      </c>
      <c r="E1443" s="36" t="s">
        <v>5194</v>
      </c>
      <c r="F1443" s="30" t="s">
        <v>3053</v>
      </c>
      <c r="G1443" s="11" t="s">
        <v>58</v>
      </c>
      <c r="H1443" s="11" t="s">
        <v>3015</v>
      </c>
      <c r="I1443" s="11" t="s">
        <v>22</v>
      </c>
      <c r="J1443" s="51">
        <v>141000000</v>
      </c>
      <c r="K1443" s="51">
        <v>880000000</v>
      </c>
      <c r="L1443" s="51"/>
      <c r="M1443" s="23">
        <f t="shared" si="22"/>
        <v>1021000000</v>
      </c>
      <c r="N1443" s="12"/>
      <c r="O1443" s="11"/>
      <c r="P1443" s="11"/>
    </row>
    <row r="1444" spans="1:16" ht="18" customHeight="1" x14ac:dyDescent="0.15">
      <c r="A1444" s="11">
        <v>1439</v>
      </c>
      <c r="B1444" s="11" t="s">
        <v>3069</v>
      </c>
      <c r="C1444" s="11" t="s">
        <v>402</v>
      </c>
      <c r="D1444" s="11">
        <v>4</v>
      </c>
      <c r="E1444" s="36" t="s">
        <v>5194</v>
      </c>
      <c r="F1444" s="30" t="s">
        <v>3054</v>
      </c>
      <c r="G1444" s="11" t="s">
        <v>58</v>
      </c>
      <c r="H1444" s="11" t="s">
        <v>3015</v>
      </c>
      <c r="I1444" s="11" t="s">
        <v>22</v>
      </c>
      <c r="J1444" s="51">
        <v>75000000</v>
      </c>
      <c r="K1444" s="51">
        <v>350000000</v>
      </c>
      <c r="L1444" s="51"/>
      <c r="M1444" s="23">
        <f t="shared" si="22"/>
        <v>425000000</v>
      </c>
      <c r="N1444" s="12"/>
      <c r="O1444" s="11"/>
      <c r="P1444" s="11"/>
    </row>
    <row r="1445" spans="1:16" ht="18" customHeight="1" x14ac:dyDescent="0.15">
      <c r="A1445" s="11">
        <v>1440</v>
      </c>
      <c r="B1445" s="11" t="s">
        <v>3069</v>
      </c>
      <c r="C1445" s="11" t="s">
        <v>402</v>
      </c>
      <c r="D1445" s="11">
        <v>4</v>
      </c>
      <c r="E1445" s="36" t="s">
        <v>5194</v>
      </c>
      <c r="F1445" s="30" t="s">
        <v>3055</v>
      </c>
      <c r="G1445" s="11" t="s">
        <v>58</v>
      </c>
      <c r="H1445" s="11" t="s">
        <v>3015</v>
      </c>
      <c r="I1445" s="11" t="s">
        <v>22</v>
      </c>
      <c r="J1445" s="51">
        <v>30000000</v>
      </c>
      <c r="K1445" s="51">
        <v>13000000</v>
      </c>
      <c r="L1445" s="51"/>
      <c r="M1445" s="23">
        <f t="shared" si="22"/>
        <v>43000000</v>
      </c>
      <c r="N1445" s="12"/>
      <c r="O1445" s="11"/>
      <c r="P1445" s="11"/>
    </row>
    <row r="1446" spans="1:16" ht="18" customHeight="1" x14ac:dyDescent="0.15">
      <c r="A1446" s="11">
        <v>1441</v>
      </c>
      <c r="B1446" s="11" t="s">
        <v>3069</v>
      </c>
      <c r="C1446" s="11" t="s">
        <v>402</v>
      </c>
      <c r="D1446" s="11">
        <v>4</v>
      </c>
      <c r="E1446" s="36" t="s">
        <v>5194</v>
      </c>
      <c r="F1446" s="30" t="s">
        <v>3056</v>
      </c>
      <c r="G1446" s="11" t="s">
        <v>58</v>
      </c>
      <c r="H1446" s="11" t="s">
        <v>3015</v>
      </c>
      <c r="I1446" s="11" t="s">
        <v>22</v>
      </c>
      <c r="J1446" s="51">
        <v>200000000</v>
      </c>
      <c r="K1446" s="51">
        <v>0</v>
      </c>
      <c r="L1446" s="51"/>
      <c r="M1446" s="23">
        <f t="shared" si="22"/>
        <v>200000000</v>
      </c>
      <c r="N1446" s="12"/>
      <c r="O1446" s="11"/>
      <c r="P1446" s="11"/>
    </row>
    <row r="1447" spans="1:16" ht="18" customHeight="1" x14ac:dyDescent="0.15">
      <c r="A1447" s="11">
        <v>1442</v>
      </c>
      <c r="B1447" s="11" t="s">
        <v>3069</v>
      </c>
      <c r="C1447" s="11" t="s">
        <v>3182</v>
      </c>
      <c r="D1447" s="11">
        <v>4</v>
      </c>
      <c r="E1447" s="36" t="s">
        <v>5194</v>
      </c>
      <c r="F1447" s="30" t="s">
        <v>3191</v>
      </c>
      <c r="G1447" s="11" t="s">
        <v>1580</v>
      </c>
      <c r="H1447" s="11" t="s">
        <v>3073</v>
      </c>
      <c r="I1447" s="11" t="s">
        <v>16</v>
      </c>
      <c r="J1447" s="51">
        <v>15000000</v>
      </c>
      <c r="K1447" s="51">
        <v>50000000</v>
      </c>
      <c r="L1447" s="51">
        <v>4000000</v>
      </c>
      <c r="M1447" s="23">
        <f t="shared" si="22"/>
        <v>69000000</v>
      </c>
      <c r="N1447" s="47" t="s">
        <v>35</v>
      </c>
      <c r="O1447" s="11"/>
      <c r="P1447" s="11"/>
    </row>
    <row r="1448" spans="1:16" ht="18" customHeight="1" x14ac:dyDescent="0.15">
      <c r="A1448" s="11">
        <v>1443</v>
      </c>
      <c r="B1448" s="11" t="s">
        <v>3069</v>
      </c>
      <c r="C1448" s="52" t="s">
        <v>3141</v>
      </c>
      <c r="D1448" s="52">
        <v>4</v>
      </c>
      <c r="E1448" s="36" t="s">
        <v>5194</v>
      </c>
      <c r="F1448" s="81" t="s">
        <v>3198</v>
      </c>
      <c r="G1448" s="11" t="s">
        <v>1580</v>
      </c>
      <c r="H1448" s="52" t="s">
        <v>3073</v>
      </c>
      <c r="I1448" s="52" t="s">
        <v>15</v>
      </c>
      <c r="J1448" s="54">
        <v>70000000</v>
      </c>
      <c r="K1448" s="54"/>
      <c r="L1448" s="54"/>
      <c r="M1448" s="23">
        <f t="shared" si="22"/>
        <v>70000000</v>
      </c>
      <c r="N1448" s="53"/>
      <c r="O1448" s="52"/>
      <c r="P1448" s="52"/>
    </row>
    <row r="1449" spans="1:16" ht="18" customHeight="1" x14ac:dyDescent="0.15">
      <c r="A1449" s="11">
        <v>1444</v>
      </c>
      <c r="B1449" s="11" t="s">
        <v>3069</v>
      </c>
      <c r="C1449" s="52" t="s">
        <v>3141</v>
      </c>
      <c r="D1449" s="52">
        <v>4</v>
      </c>
      <c r="E1449" s="36" t="s">
        <v>5194</v>
      </c>
      <c r="F1449" s="81" t="s">
        <v>3199</v>
      </c>
      <c r="G1449" s="11" t="s">
        <v>1580</v>
      </c>
      <c r="H1449" s="52" t="s">
        <v>3073</v>
      </c>
      <c r="I1449" s="52" t="s">
        <v>15</v>
      </c>
      <c r="J1449" s="54">
        <v>220000000</v>
      </c>
      <c r="K1449" s="54"/>
      <c r="L1449" s="54"/>
      <c r="M1449" s="23">
        <f t="shared" si="22"/>
        <v>220000000</v>
      </c>
      <c r="N1449" s="53"/>
      <c r="O1449" s="52"/>
      <c r="P1449" s="52"/>
    </row>
    <row r="1450" spans="1:16" ht="18" customHeight="1" x14ac:dyDescent="0.15">
      <c r="A1450" s="11">
        <v>1445</v>
      </c>
      <c r="B1450" s="11" t="s">
        <v>3069</v>
      </c>
      <c r="C1450" s="52" t="s">
        <v>3141</v>
      </c>
      <c r="D1450" s="11">
        <v>4</v>
      </c>
      <c r="E1450" s="36" t="s">
        <v>5194</v>
      </c>
      <c r="F1450" s="81" t="s">
        <v>3203</v>
      </c>
      <c r="G1450" s="11" t="s">
        <v>1580</v>
      </c>
      <c r="H1450" s="52" t="s">
        <v>3073</v>
      </c>
      <c r="I1450" s="52" t="s">
        <v>15</v>
      </c>
      <c r="J1450" s="51">
        <v>220000000</v>
      </c>
      <c r="K1450" s="51">
        <v>450000000</v>
      </c>
      <c r="L1450" s="51"/>
      <c r="M1450" s="23">
        <f t="shared" si="22"/>
        <v>670000000</v>
      </c>
      <c r="N1450" s="12"/>
      <c r="O1450" s="52"/>
      <c r="P1450" s="11"/>
    </row>
    <row r="1451" spans="1:16" ht="18" customHeight="1" x14ac:dyDescent="0.15">
      <c r="A1451" s="11">
        <v>1446</v>
      </c>
      <c r="B1451" s="11" t="s">
        <v>3069</v>
      </c>
      <c r="C1451" s="11" t="s">
        <v>3139</v>
      </c>
      <c r="D1451" s="11">
        <v>4</v>
      </c>
      <c r="E1451" s="36" t="s">
        <v>5194</v>
      </c>
      <c r="F1451" s="30" t="s">
        <v>3206</v>
      </c>
      <c r="G1451" s="11" t="s">
        <v>1580</v>
      </c>
      <c r="H1451" s="11" t="s">
        <v>3073</v>
      </c>
      <c r="I1451" s="11" t="s">
        <v>22</v>
      </c>
      <c r="J1451" s="51">
        <v>588000000</v>
      </c>
      <c r="K1451" s="51">
        <v>0</v>
      </c>
      <c r="L1451" s="51">
        <v>0</v>
      </c>
      <c r="M1451" s="23">
        <f t="shared" si="22"/>
        <v>588000000</v>
      </c>
      <c r="N1451" s="13"/>
      <c r="O1451" s="11"/>
      <c r="P1451" s="11"/>
    </row>
    <row r="1452" spans="1:16" ht="18" customHeight="1" x14ac:dyDescent="0.15">
      <c r="A1452" s="11">
        <v>1447</v>
      </c>
      <c r="B1452" s="11" t="s">
        <v>3331</v>
      </c>
      <c r="C1452" s="11" t="s">
        <v>3334</v>
      </c>
      <c r="D1452" s="11">
        <v>4</v>
      </c>
      <c r="E1452" s="36" t="s">
        <v>5194</v>
      </c>
      <c r="F1452" s="30" t="s">
        <v>3338</v>
      </c>
      <c r="G1452" s="11" t="s">
        <v>58</v>
      </c>
      <c r="H1452" s="11" t="s">
        <v>2163</v>
      </c>
      <c r="I1452" s="11" t="s">
        <v>15</v>
      </c>
      <c r="J1452" s="23">
        <v>60000000</v>
      </c>
      <c r="K1452" s="23">
        <v>0</v>
      </c>
      <c r="L1452" s="23">
        <v>0</v>
      </c>
      <c r="M1452" s="23">
        <f t="shared" si="22"/>
        <v>60000000</v>
      </c>
      <c r="N1452" s="30"/>
      <c r="O1452" s="11"/>
      <c r="P1452" s="11"/>
    </row>
    <row r="1453" spans="1:16" ht="18" customHeight="1" x14ac:dyDescent="0.15">
      <c r="A1453" s="11">
        <v>1448</v>
      </c>
      <c r="B1453" s="11" t="s">
        <v>3331</v>
      </c>
      <c r="C1453" s="11" t="s">
        <v>3359</v>
      </c>
      <c r="D1453" s="11">
        <v>4</v>
      </c>
      <c r="E1453" s="36" t="s">
        <v>5194</v>
      </c>
      <c r="F1453" s="30" t="s">
        <v>3361</v>
      </c>
      <c r="G1453" s="11" t="s">
        <v>114</v>
      </c>
      <c r="H1453" s="11" t="s">
        <v>2169</v>
      </c>
      <c r="I1453" s="11" t="s">
        <v>22</v>
      </c>
      <c r="J1453" s="23">
        <v>23000000</v>
      </c>
      <c r="K1453" s="23">
        <v>5000000</v>
      </c>
      <c r="L1453" s="23">
        <v>2000000</v>
      </c>
      <c r="M1453" s="23">
        <f t="shared" si="22"/>
        <v>30000000</v>
      </c>
      <c r="N1453" s="30"/>
      <c r="O1453" s="11"/>
      <c r="P1453" s="11"/>
    </row>
    <row r="1454" spans="1:16" ht="18" customHeight="1" x14ac:dyDescent="0.15">
      <c r="A1454" s="11">
        <v>1449</v>
      </c>
      <c r="B1454" s="11" t="s">
        <v>3331</v>
      </c>
      <c r="C1454" s="11" t="s">
        <v>5201</v>
      </c>
      <c r="D1454" s="11">
        <v>4</v>
      </c>
      <c r="E1454" s="36" t="s">
        <v>5194</v>
      </c>
      <c r="F1454" s="30" t="s">
        <v>3368</v>
      </c>
      <c r="G1454" s="11" t="s">
        <v>66</v>
      </c>
      <c r="H1454" s="11" t="s">
        <v>2163</v>
      </c>
      <c r="I1454" s="11" t="s">
        <v>15</v>
      </c>
      <c r="J1454" s="23">
        <v>150000000</v>
      </c>
      <c r="K1454" s="23">
        <v>800000000</v>
      </c>
      <c r="L1454" s="23">
        <v>50000000</v>
      </c>
      <c r="M1454" s="23">
        <f t="shared" si="22"/>
        <v>1000000000</v>
      </c>
      <c r="N1454" s="30"/>
      <c r="O1454" s="11"/>
      <c r="P1454" s="11"/>
    </row>
    <row r="1455" spans="1:16" ht="18" customHeight="1" x14ac:dyDescent="0.15">
      <c r="A1455" s="11">
        <v>1450</v>
      </c>
      <c r="B1455" s="11" t="s">
        <v>3331</v>
      </c>
      <c r="C1455" s="11" t="s">
        <v>3374</v>
      </c>
      <c r="D1455" s="11">
        <v>4</v>
      </c>
      <c r="E1455" s="36" t="s">
        <v>5194</v>
      </c>
      <c r="F1455" s="30" t="s">
        <v>3379</v>
      </c>
      <c r="G1455" s="11" t="s">
        <v>114</v>
      </c>
      <c r="H1455" s="11" t="s">
        <v>1039</v>
      </c>
      <c r="I1455" s="11" t="s">
        <v>15</v>
      </c>
      <c r="J1455" s="23">
        <v>135000000</v>
      </c>
      <c r="K1455" s="23">
        <v>0</v>
      </c>
      <c r="L1455" s="23">
        <v>0</v>
      </c>
      <c r="M1455" s="23">
        <f t="shared" si="22"/>
        <v>135000000</v>
      </c>
      <c r="N1455" s="30"/>
      <c r="O1455" s="11"/>
      <c r="P1455" s="11"/>
    </row>
    <row r="1456" spans="1:16" ht="18" customHeight="1" x14ac:dyDescent="0.15">
      <c r="A1456" s="11">
        <v>1451</v>
      </c>
      <c r="B1456" s="11" t="s">
        <v>3331</v>
      </c>
      <c r="C1456" s="11" t="s">
        <v>3374</v>
      </c>
      <c r="D1456" s="11">
        <v>4</v>
      </c>
      <c r="E1456" s="36" t="s">
        <v>5194</v>
      </c>
      <c r="F1456" s="30" t="s">
        <v>3380</v>
      </c>
      <c r="G1456" s="11" t="s">
        <v>114</v>
      </c>
      <c r="H1456" s="11" t="s">
        <v>1039</v>
      </c>
      <c r="I1456" s="11" t="s">
        <v>22</v>
      </c>
      <c r="J1456" s="23">
        <v>250000000</v>
      </c>
      <c r="K1456" s="23">
        <v>350000000</v>
      </c>
      <c r="L1456" s="23">
        <v>96000000</v>
      </c>
      <c r="M1456" s="23">
        <f t="shared" si="22"/>
        <v>696000000</v>
      </c>
      <c r="N1456" s="30"/>
      <c r="O1456" s="11"/>
      <c r="P1456" s="11"/>
    </row>
    <row r="1457" spans="1:16" ht="18" customHeight="1" x14ac:dyDescent="0.15">
      <c r="A1457" s="11">
        <v>1452</v>
      </c>
      <c r="B1457" s="11" t="s">
        <v>3331</v>
      </c>
      <c r="C1457" s="11" t="s">
        <v>3374</v>
      </c>
      <c r="D1457" s="11">
        <v>4</v>
      </c>
      <c r="E1457" s="36" t="s">
        <v>5194</v>
      </c>
      <c r="F1457" s="30" t="s">
        <v>3381</v>
      </c>
      <c r="G1457" s="11" t="s">
        <v>114</v>
      </c>
      <c r="H1457" s="11" t="s">
        <v>1039</v>
      </c>
      <c r="I1457" s="11" t="s">
        <v>15</v>
      </c>
      <c r="J1457" s="23">
        <v>1575000000</v>
      </c>
      <c r="K1457" s="23">
        <v>1235000000</v>
      </c>
      <c r="L1457" s="23">
        <v>200000000</v>
      </c>
      <c r="M1457" s="23">
        <f t="shared" si="22"/>
        <v>3010000000</v>
      </c>
      <c r="N1457" s="30"/>
      <c r="O1457" s="11"/>
      <c r="P1457" s="11"/>
    </row>
    <row r="1458" spans="1:16" ht="18" customHeight="1" x14ac:dyDescent="0.15">
      <c r="A1458" s="11">
        <v>1453</v>
      </c>
      <c r="B1458" s="11" t="s">
        <v>3331</v>
      </c>
      <c r="C1458" s="11" t="s">
        <v>3383</v>
      </c>
      <c r="D1458" s="11">
        <v>4</v>
      </c>
      <c r="E1458" s="36" t="s">
        <v>5194</v>
      </c>
      <c r="F1458" s="30" t="s">
        <v>3384</v>
      </c>
      <c r="G1458" s="11" t="s">
        <v>114</v>
      </c>
      <c r="H1458" s="11" t="s">
        <v>5222</v>
      </c>
      <c r="I1458" s="11" t="s">
        <v>22</v>
      </c>
      <c r="J1458" s="23">
        <v>20000000</v>
      </c>
      <c r="K1458" s="23">
        <v>0</v>
      </c>
      <c r="L1458" s="23">
        <v>0</v>
      </c>
      <c r="M1458" s="23">
        <f t="shared" si="22"/>
        <v>20000000</v>
      </c>
      <c r="N1458" s="30"/>
      <c r="O1458" s="11"/>
      <c r="P1458" s="11"/>
    </row>
    <row r="1459" spans="1:16" ht="18" customHeight="1" x14ac:dyDescent="0.15">
      <c r="A1459" s="11">
        <v>1454</v>
      </c>
      <c r="B1459" s="11" t="s">
        <v>3331</v>
      </c>
      <c r="C1459" s="11" t="s">
        <v>5200</v>
      </c>
      <c r="D1459" s="11">
        <v>4</v>
      </c>
      <c r="E1459" s="36" t="s">
        <v>5194</v>
      </c>
      <c r="F1459" s="30" t="s">
        <v>3417</v>
      </c>
      <c r="G1459" s="11" t="s">
        <v>58</v>
      </c>
      <c r="H1459" s="11" t="s">
        <v>2163</v>
      </c>
      <c r="I1459" s="11" t="s">
        <v>15</v>
      </c>
      <c r="J1459" s="23">
        <v>110000000</v>
      </c>
      <c r="K1459" s="23">
        <v>660344000</v>
      </c>
      <c r="L1459" s="23"/>
      <c r="M1459" s="23">
        <f t="shared" si="22"/>
        <v>770344000</v>
      </c>
      <c r="N1459" s="30"/>
      <c r="O1459" s="11"/>
      <c r="P1459" s="11"/>
    </row>
    <row r="1460" spans="1:16" ht="18" customHeight="1" x14ac:dyDescent="0.15">
      <c r="A1460" s="11">
        <v>1455</v>
      </c>
      <c r="B1460" s="11" t="s">
        <v>3331</v>
      </c>
      <c r="C1460" s="11" t="s">
        <v>5200</v>
      </c>
      <c r="D1460" s="11">
        <v>4</v>
      </c>
      <c r="E1460" s="36" t="s">
        <v>5194</v>
      </c>
      <c r="F1460" s="30" t="s">
        <v>3418</v>
      </c>
      <c r="G1460" s="11" t="s">
        <v>58</v>
      </c>
      <c r="H1460" s="11" t="s">
        <v>2163</v>
      </c>
      <c r="I1460" s="11" t="s">
        <v>15</v>
      </c>
      <c r="J1460" s="23">
        <v>100000000</v>
      </c>
      <c r="K1460" s="23"/>
      <c r="L1460" s="23"/>
      <c r="M1460" s="23">
        <f t="shared" si="22"/>
        <v>100000000</v>
      </c>
      <c r="N1460" s="30"/>
      <c r="O1460" s="11"/>
      <c r="P1460" s="11"/>
    </row>
    <row r="1461" spans="1:16" ht="18" customHeight="1" x14ac:dyDescent="0.15">
      <c r="A1461" s="11">
        <v>1456</v>
      </c>
      <c r="B1461" s="11" t="s">
        <v>3331</v>
      </c>
      <c r="C1461" s="11" t="s">
        <v>5202</v>
      </c>
      <c r="D1461" s="11">
        <v>4</v>
      </c>
      <c r="E1461" s="36" t="s">
        <v>5194</v>
      </c>
      <c r="F1461" s="30" t="s">
        <v>3447</v>
      </c>
      <c r="G1461" s="11" t="s">
        <v>73</v>
      </c>
      <c r="H1461" s="11" t="s">
        <v>5267</v>
      </c>
      <c r="I1461" s="11" t="s">
        <v>15</v>
      </c>
      <c r="J1461" s="23">
        <v>180000000</v>
      </c>
      <c r="K1461" s="23">
        <v>952000000</v>
      </c>
      <c r="L1461" s="23"/>
      <c r="M1461" s="23">
        <f t="shared" si="22"/>
        <v>1132000000</v>
      </c>
      <c r="N1461" s="30"/>
      <c r="O1461" s="11"/>
      <c r="P1461" s="11"/>
    </row>
    <row r="1462" spans="1:16" ht="18" customHeight="1" x14ac:dyDescent="0.15">
      <c r="A1462" s="11">
        <v>1457</v>
      </c>
      <c r="B1462" s="11" t="s">
        <v>3331</v>
      </c>
      <c r="C1462" s="11" t="s">
        <v>5202</v>
      </c>
      <c r="D1462" s="11">
        <v>4</v>
      </c>
      <c r="E1462" s="36" t="s">
        <v>5194</v>
      </c>
      <c r="F1462" s="30" t="s">
        <v>3448</v>
      </c>
      <c r="G1462" s="11" t="s">
        <v>73</v>
      </c>
      <c r="H1462" s="11" t="s">
        <v>2163</v>
      </c>
      <c r="I1462" s="11" t="s">
        <v>16</v>
      </c>
      <c r="J1462" s="23">
        <v>960000000</v>
      </c>
      <c r="K1462" s="23">
        <v>240000000</v>
      </c>
      <c r="L1462" s="23"/>
      <c r="M1462" s="23">
        <f t="shared" si="22"/>
        <v>1200000000</v>
      </c>
      <c r="N1462" s="30" t="s">
        <v>74</v>
      </c>
      <c r="O1462" s="11"/>
      <c r="P1462" s="11"/>
    </row>
    <row r="1463" spans="1:16" ht="18" customHeight="1" x14ac:dyDescent="0.15">
      <c r="A1463" s="11">
        <v>1458</v>
      </c>
      <c r="B1463" s="11" t="s">
        <v>3500</v>
      </c>
      <c r="C1463" s="11" t="s">
        <v>3501</v>
      </c>
      <c r="D1463" s="11">
        <v>4</v>
      </c>
      <c r="E1463" s="36" t="s">
        <v>5194</v>
      </c>
      <c r="F1463" s="30" t="s">
        <v>3511</v>
      </c>
      <c r="G1463" s="11" t="s">
        <v>525</v>
      </c>
      <c r="H1463" s="11" t="s">
        <v>43</v>
      </c>
      <c r="I1463" s="11" t="s">
        <v>22</v>
      </c>
      <c r="J1463" s="23">
        <v>6762000000</v>
      </c>
      <c r="K1463" s="23">
        <v>0</v>
      </c>
      <c r="L1463" s="23">
        <v>338000000</v>
      </c>
      <c r="M1463" s="23">
        <f t="shared" si="22"/>
        <v>7100000000</v>
      </c>
      <c r="N1463" s="30"/>
      <c r="O1463" s="11" t="s">
        <v>44</v>
      </c>
      <c r="P1463" s="11"/>
    </row>
    <row r="1464" spans="1:16" ht="18" customHeight="1" x14ac:dyDescent="0.15">
      <c r="A1464" s="11">
        <v>1459</v>
      </c>
      <c r="B1464" s="11" t="s">
        <v>3563</v>
      </c>
      <c r="C1464" s="11" t="s">
        <v>1861</v>
      </c>
      <c r="D1464" s="11">
        <v>4</v>
      </c>
      <c r="E1464" s="36" t="s">
        <v>5194</v>
      </c>
      <c r="F1464" s="30" t="s">
        <v>3575</v>
      </c>
      <c r="G1464" s="11" t="s">
        <v>42</v>
      </c>
      <c r="H1464" s="11" t="s">
        <v>1506</v>
      </c>
      <c r="I1464" s="11" t="s">
        <v>15</v>
      </c>
      <c r="J1464" s="23">
        <v>32590000</v>
      </c>
      <c r="K1464" s="23"/>
      <c r="L1464" s="23"/>
      <c r="M1464" s="23">
        <f t="shared" si="22"/>
        <v>32590000</v>
      </c>
      <c r="N1464" s="30"/>
      <c r="O1464" s="11" t="s">
        <v>44</v>
      </c>
      <c r="P1464" s="11"/>
    </row>
    <row r="1465" spans="1:16" ht="18" customHeight="1" x14ac:dyDescent="0.15">
      <c r="A1465" s="11">
        <v>1460</v>
      </c>
      <c r="B1465" s="11" t="s">
        <v>3563</v>
      </c>
      <c r="C1465" s="11" t="s">
        <v>1866</v>
      </c>
      <c r="D1465" s="11">
        <v>4</v>
      </c>
      <c r="E1465" s="36" t="s">
        <v>5194</v>
      </c>
      <c r="F1465" s="30" t="s">
        <v>3599</v>
      </c>
      <c r="G1465" s="11" t="s">
        <v>114</v>
      </c>
      <c r="H1465" s="11" t="s">
        <v>1506</v>
      </c>
      <c r="I1465" s="11" t="s">
        <v>22</v>
      </c>
      <c r="J1465" s="23">
        <v>100000000</v>
      </c>
      <c r="K1465" s="23">
        <v>0</v>
      </c>
      <c r="L1465" s="23">
        <v>0</v>
      </c>
      <c r="M1465" s="23">
        <f t="shared" si="22"/>
        <v>100000000</v>
      </c>
      <c r="N1465" s="30"/>
      <c r="O1465" s="11"/>
      <c r="P1465" s="11"/>
    </row>
    <row r="1466" spans="1:16" ht="18" customHeight="1" x14ac:dyDescent="0.15">
      <c r="A1466" s="11">
        <v>1461</v>
      </c>
      <c r="B1466" s="11" t="s">
        <v>3563</v>
      </c>
      <c r="C1466" s="11" t="s">
        <v>1915</v>
      </c>
      <c r="D1466" s="11">
        <v>4</v>
      </c>
      <c r="E1466" s="36" t="s">
        <v>5194</v>
      </c>
      <c r="F1466" s="30" t="s">
        <v>3612</v>
      </c>
      <c r="G1466" s="11" t="s">
        <v>58</v>
      </c>
      <c r="H1466" s="11" t="s">
        <v>1506</v>
      </c>
      <c r="I1466" s="11" t="s">
        <v>15</v>
      </c>
      <c r="J1466" s="23">
        <v>180000000</v>
      </c>
      <c r="K1466" s="23">
        <v>13000000</v>
      </c>
      <c r="L1466" s="23"/>
      <c r="M1466" s="23">
        <f t="shared" si="22"/>
        <v>193000000</v>
      </c>
      <c r="N1466" s="30"/>
      <c r="O1466" s="11"/>
      <c r="P1466" s="11"/>
    </row>
    <row r="1467" spans="1:16" ht="18" customHeight="1" x14ac:dyDescent="0.15">
      <c r="A1467" s="11">
        <v>1462</v>
      </c>
      <c r="B1467" s="11" t="s">
        <v>3563</v>
      </c>
      <c r="C1467" s="11" t="s">
        <v>1915</v>
      </c>
      <c r="D1467" s="11">
        <v>4</v>
      </c>
      <c r="E1467" s="36" t="s">
        <v>5194</v>
      </c>
      <c r="F1467" s="30" t="s">
        <v>3628</v>
      </c>
      <c r="G1467" s="11" t="s">
        <v>58</v>
      </c>
      <c r="H1467" s="11" t="s">
        <v>1506</v>
      </c>
      <c r="I1467" s="11" t="s">
        <v>15</v>
      </c>
      <c r="J1467" s="23">
        <v>100000000</v>
      </c>
      <c r="K1467" s="23">
        <v>950000000</v>
      </c>
      <c r="L1467" s="23">
        <v>20000000</v>
      </c>
      <c r="M1467" s="23">
        <f t="shared" si="22"/>
        <v>1070000000</v>
      </c>
      <c r="N1467" s="30"/>
      <c r="O1467" s="11"/>
      <c r="P1467" s="11"/>
    </row>
    <row r="1468" spans="1:16" ht="18" customHeight="1" x14ac:dyDescent="0.15">
      <c r="A1468" s="11">
        <v>1463</v>
      </c>
      <c r="B1468" s="11" t="s">
        <v>3563</v>
      </c>
      <c r="C1468" s="11" t="s">
        <v>1915</v>
      </c>
      <c r="D1468" s="11">
        <v>4</v>
      </c>
      <c r="E1468" s="36" t="s">
        <v>5194</v>
      </c>
      <c r="F1468" s="30" t="s">
        <v>3629</v>
      </c>
      <c r="G1468" s="11" t="s">
        <v>58</v>
      </c>
      <c r="H1468" s="11" t="s">
        <v>1506</v>
      </c>
      <c r="I1468" s="11" t="s">
        <v>15</v>
      </c>
      <c r="J1468" s="23">
        <v>80000000</v>
      </c>
      <c r="K1468" s="23"/>
      <c r="L1468" s="23"/>
      <c r="M1468" s="23">
        <f t="shared" si="22"/>
        <v>80000000</v>
      </c>
      <c r="N1468" s="30"/>
      <c r="O1468" s="11"/>
      <c r="P1468" s="11"/>
    </row>
    <row r="1469" spans="1:16" ht="18" customHeight="1" x14ac:dyDescent="0.15">
      <c r="A1469" s="11">
        <v>1464</v>
      </c>
      <c r="B1469" s="11" t="s">
        <v>3563</v>
      </c>
      <c r="C1469" s="11" t="s">
        <v>1915</v>
      </c>
      <c r="D1469" s="11">
        <v>4</v>
      </c>
      <c r="E1469" s="36" t="s">
        <v>5194</v>
      </c>
      <c r="F1469" s="30" t="s">
        <v>3630</v>
      </c>
      <c r="G1469" s="11" t="s">
        <v>58</v>
      </c>
      <c r="H1469" s="11" t="s">
        <v>1506</v>
      </c>
      <c r="I1469" s="11" t="s">
        <v>15</v>
      </c>
      <c r="J1469" s="23">
        <v>100000000</v>
      </c>
      <c r="K1469" s="23">
        <v>950000000</v>
      </c>
      <c r="L1469" s="23">
        <v>20000000</v>
      </c>
      <c r="M1469" s="23">
        <f t="shared" si="22"/>
        <v>1070000000</v>
      </c>
      <c r="N1469" s="30"/>
      <c r="O1469" s="11"/>
      <c r="P1469" s="11"/>
    </row>
    <row r="1470" spans="1:16" ht="18" customHeight="1" x14ac:dyDescent="0.15">
      <c r="A1470" s="11">
        <v>1465</v>
      </c>
      <c r="B1470" s="11" t="s">
        <v>3563</v>
      </c>
      <c r="C1470" s="11" t="s">
        <v>1915</v>
      </c>
      <c r="D1470" s="11">
        <v>4</v>
      </c>
      <c r="E1470" s="36" t="s">
        <v>5194</v>
      </c>
      <c r="F1470" s="30" t="s">
        <v>3631</v>
      </c>
      <c r="G1470" s="11" t="s">
        <v>58</v>
      </c>
      <c r="H1470" s="11" t="s">
        <v>1506</v>
      </c>
      <c r="I1470" s="11" t="s">
        <v>15</v>
      </c>
      <c r="J1470" s="23">
        <v>80000000</v>
      </c>
      <c r="K1470" s="23"/>
      <c r="L1470" s="23"/>
      <c r="M1470" s="23">
        <f t="shared" si="22"/>
        <v>80000000</v>
      </c>
      <c r="N1470" s="30"/>
      <c r="O1470" s="11"/>
      <c r="P1470" s="11"/>
    </row>
    <row r="1471" spans="1:16" ht="18" customHeight="1" x14ac:dyDescent="0.15">
      <c r="A1471" s="11">
        <v>1466</v>
      </c>
      <c r="B1471" s="11" t="s">
        <v>3563</v>
      </c>
      <c r="C1471" s="11" t="s">
        <v>1915</v>
      </c>
      <c r="D1471" s="11">
        <v>4</v>
      </c>
      <c r="E1471" s="36" t="s">
        <v>5194</v>
      </c>
      <c r="F1471" s="30" t="s">
        <v>3632</v>
      </c>
      <c r="G1471" s="11" t="s">
        <v>58</v>
      </c>
      <c r="H1471" s="11" t="s">
        <v>1506</v>
      </c>
      <c r="I1471" s="11" t="s">
        <v>15</v>
      </c>
      <c r="J1471" s="23">
        <v>389190000</v>
      </c>
      <c r="K1471" s="23">
        <v>1648645000</v>
      </c>
      <c r="L1471" s="23">
        <v>156395000</v>
      </c>
      <c r="M1471" s="23">
        <f t="shared" si="22"/>
        <v>2194230000</v>
      </c>
      <c r="N1471" s="30"/>
      <c r="O1471" s="11"/>
      <c r="P1471" s="11"/>
    </row>
    <row r="1472" spans="1:16" ht="18" customHeight="1" x14ac:dyDescent="0.15">
      <c r="A1472" s="11">
        <v>1467</v>
      </c>
      <c r="B1472" s="11" t="s">
        <v>3563</v>
      </c>
      <c r="C1472" s="11" t="s">
        <v>3646</v>
      </c>
      <c r="D1472" s="11">
        <v>4</v>
      </c>
      <c r="E1472" s="36" t="s">
        <v>5194</v>
      </c>
      <c r="F1472" s="30" t="s">
        <v>3647</v>
      </c>
      <c r="G1472" s="11" t="s">
        <v>52</v>
      </c>
      <c r="H1472" s="11" t="s">
        <v>1506</v>
      </c>
      <c r="I1472" s="11" t="s">
        <v>15</v>
      </c>
      <c r="J1472" s="23">
        <v>193620000</v>
      </c>
      <c r="K1472" s="23"/>
      <c r="L1472" s="23"/>
      <c r="M1472" s="23">
        <f t="shared" si="22"/>
        <v>193620000</v>
      </c>
      <c r="N1472" s="30"/>
      <c r="O1472" s="11"/>
      <c r="P1472" s="11"/>
    </row>
    <row r="1473" spans="1:16" ht="18" customHeight="1" x14ac:dyDescent="0.15">
      <c r="A1473" s="11">
        <v>1468</v>
      </c>
      <c r="B1473" s="11" t="s">
        <v>3563</v>
      </c>
      <c r="C1473" s="11" t="s">
        <v>3648</v>
      </c>
      <c r="D1473" s="11">
        <v>4</v>
      </c>
      <c r="E1473" s="36" t="s">
        <v>5194</v>
      </c>
      <c r="F1473" s="30" t="s">
        <v>3653</v>
      </c>
      <c r="G1473" s="11" t="s">
        <v>114</v>
      </c>
      <c r="H1473" s="11" t="s">
        <v>1506</v>
      </c>
      <c r="I1473" s="11" t="s">
        <v>15</v>
      </c>
      <c r="J1473" s="23">
        <v>70000000</v>
      </c>
      <c r="K1473" s="23">
        <v>0</v>
      </c>
      <c r="L1473" s="23">
        <v>0</v>
      </c>
      <c r="M1473" s="23">
        <f t="shared" si="22"/>
        <v>70000000</v>
      </c>
      <c r="N1473" s="30"/>
      <c r="O1473" s="11"/>
      <c r="P1473" s="11"/>
    </row>
    <row r="1474" spans="1:16" ht="18" customHeight="1" x14ac:dyDescent="0.15">
      <c r="A1474" s="11">
        <v>1469</v>
      </c>
      <c r="B1474" s="11" t="s">
        <v>3563</v>
      </c>
      <c r="C1474" s="11" t="s">
        <v>3664</v>
      </c>
      <c r="D1474" s="11">
        <v>4</v>
      </c>
      <c r="E1474" s="36" t="s">
        <v>5194</v>
      </c>
      <c r="F1474" s="30" t="s">
        <v>3669</v>
      </c>
      <c r="G1474" s="11" t="s">
        <v>58</v>
      </c>
      <c r="H1474" s="11" t="s">
        <v>1506</v>
      </c>
      <c r="I1474" s="11" t="s">
        <v>16</v>
      </c>
      <c r="J1474" s="23">
        <v>150000000</v>
      </c>
      <c r="K1474" s="23">
        <v>0</v>
      </c>
      <c r="L1474" s="23">
        <v>0</v>
      </c>
      <c r="M1474" s="23">
        <f t="shared" si="22"/>
        <v>150000000</v>
      </c>
      <c r="N1474" s="30"/>
      <c r="O1474" s="11"/>
      <c r="P1474" s="11"/>
    </row>
    <row r="1475" spans="1:16" ht="18" customHeight="1" x14ac:dyDescent="0.15">
      <c r="A1475" s="11">
        <v>1470</v>
      </c>
      <c r="B1475" s="11" t="s">
        <v>3752</v>
      </c>
      <c r="C1475" s="11" t="s">
        <v>3753</v>
      </c>
      <c r="D1475" s="11">
        <v>4</v>
      </c>
      <c r="E1475" s="36" t="s">
        <v>5194</v>
      </c>
      <c r="F1475" s="30" t="s">
        <v>3755</v>
      </c>
      <c r="G1475" s="11" t="s">
        <v>1588</v>
      </c>
      <c r="H1475" s="11" t="s">
        <v>20</v>
      </c>
      <c r="I1475" s="11" t="s">
        <v>22</v>
      </c>
      <c r="J1475" s="51">
        <v>30000000</v>
      </c>
      <c r="K1475" s="51">
        <v>0</v>
      </c>
      <c r="L1475" s="51">
        <v>0</v>
      </c>
      <c r="M1475" s="23">
        <f t="shared" si="22"/>
        <v>30000000</v>
      </c>
      <c r="N1475" s="13"/>
      <c r="O1475" s="11" t="s">
        <v>14</v>
      </c>
      <c r="P1475" s="11"/>
    </row>
    <row r="1476" spans="1:16" ht="18" customHeight="1" x14ac:dyDescent="0.15">
      <c r="A1476" s="11">
        <v>1471</v>
      </c>
      <c r="B1476" s="11" t="s">
        <v>3765</v>
      </c>
      <c r="C1476" s="11" t="s">
        <v>3773</v>
      </c>
      <c r="D1476" s="11">
        <v>4</v>
      </c>
      <c r="E1476" s="36" t="s">
        <v>5194</v>
      </c>
      <c r="F1476" s="30" t="s">
        <v>3775</v>
      </c>
      <c r="G1476" s="11" t="s">
        <v>114</v>
      </c>
      <c r="H1476" s="11" t="s">
        <v>1506</v>
      </c>
      <c r="I1476" s="11" t="s">
        <v>22</v>
      </c>
      <c r="J1476" s="23">
        <v>22000000</v>
      </c>
      <c r="K1476" s="23">
        <v>0</v>
      </c>
      <c r="L1476" s="23">
        <v>0</v>
      </c>
      <c r="M1476" s="23">
        <f t="shared" si="22"/>
        <v>22000000</v>
      </c>
      <c r="N1476" s="30"/>
      <c r="O1476" s="11"/>
      <c r="P1476" s="11"/>
    </row>
    <row r="1477" spans="1:16" ht="18" customHeight="1" x14ac:dyDescent="0.15">
      <c r="A1477" s="11">
        <v>1472</v>
      </c>
      <c r="B1477" s="11" t="s">
        <v>3780</v>
      </c>
      <c r="C1477" s="11" t="s">
        <v>3813</v>
      </c>
      <c r="D1477" s="11">
        <v>4</v>
      </c>
      <c r="E1477" s="36" t="s">
        <v>5194</v>
      </c>
      <c r="F1477" s="30" t="s">
        <v>3814</v>
      </c>
      <c r="G1477" s="11" t="s">
        <v>73</v>
      </c>
      <c r="H1477" s="11" t="s">
        <v>1530</v>
      </c>
      <c r="I1477" s="11" t="s">
        <v>15</v>
      </c>
      <c r="J1477" s="23">
        <v>44974800</v>
      </c>
      <c r="K1477" s="23">
        <v>3906000</v>
      </c>
      <c r="L1477" s="23">
        <v>200000</v>
      </c>
      <c r="M1477" s="23">
        <f t="shared" si="22"/>
        <v>49080800</v>
      </c>
      <c r="N1477" s="30"/>
      <c r="O1477" s="11"/>
      <c r="P1477" s="11"/>
    </row>
    <row r="1478" spans="1:16" ht="18" customHeight="1" x14ac:dyDescent="0.15">
      <c r="A1478" s="11">
        <v>1473</v>
      </c>
      <c r="B1478" s="11" t="s">
        <v>3780</v>
      </c>
      <c r="C1478" s="11" t="s">
        <v>3813</v>
      </c>
      <c r="D1478" s="11">
        <v>4</v>
      </c>
      <c r="E1478" s="36" t="s">
        <v>5194</v>
      </c>
      <c r="F1478" s="30" t="s">
        <v>3821</v>
      </c>
      <c r="G1478" s="11" t="s">
        <v>58</v>
      </c>
      <c r="H1478" s="11" t="s">
        <v>1530</v>
      </c>
      <c r="I1478" s="11" t="s">
        <v>22</v>
      </c>
      <c r="J1478" s="23">
        <v>249499000</v>
      </c>
      <c r="K1478" s="23">
        <v>0</v>
      </c>
      <c r="L1478" s="23">
        <v>0</v>
      </c>
      <c r="M1478" s="23">
        <f t="shared" ref="M1478:M1541" si="23">J1478+K1478+L1478</f>
        <v>249499000</v>
      </c>
      <c r="N1478" s="30"/>
      <c r="O1478" s="11"/>
      <c r="P1478" s="11"/>
    </row>
    <row r="1479" spans="1:16" ht="18" customHeight="1" x14ac:dyDescent="0.15">
      <c r="A1479" s="11">
        <v>1474</v>
      </c>
      <c r="B1479" s="11" t="s">
        <v>3780</v>
      </c>
      <c r="C1479" s="11" t="s">
        <v>5197</v>
      </c>
      <c r="D1479" s="11">
        <v>4</v>
      </c>
      <c r="E1479" s="36" t="s">
        <v>5194</v>
      </c>
      <c r="F1479" s="30" t="s">
        <v>3860</v>
      </c>
      <c r="G1479" s="11" t="s">
        <v>58</v>
      </c>
      <c r="H1479" s="11" t="s">
        <v>1530</v>
      </c>
      <c r="I1479" s="11" t="s">
        <v>15</v>
      </c>
      <c r="J1479" s="23">
        <v>95000000</v>
      </c>
      <c r="K1479" s="23">
        <v>580000000</v>
      </c>
      <c r="L1479" s="23"/>
      <c r="M1479" s="23">
        <f t="shared" si="23"/>
        <v>675000000</v>
      </c>
      <c r="N1479" s="30"/>
      <c r="O1479" s="11"/>
      <c r="P1479" s="11"/>
    </row>
    <row r="1480" spans="1:16" ht="18" customHeight="1" x14ac:dyDescent="0.15">
      <c r="A1480" s="11">
        <v>1475</v>
      </c>
      <c r="B1480" s="11" t="s">
        <v>3780</v>
      </c>
      <c r="C1480" s="11" t="s">
        <v>5201</v>
      </c>
      <c r="D1480" s="11">
        <v>4</v>
      </c>
      <c r="E1480" s="36" t="s">
        <v>5194</v>
      </c>
      <c r="F1480" s="30" t="s">
        <v>3883</v>
      </c>
      <c r="G1480" s="11" t="s">
        <v>58</v>
      </c>
      <c r="H1480" s="11" t="s">
        <v>1530</v>
      </c>
      <c r="I1480" s="11" t="s">
        <v>15</v>
      </c>
      <c r="J1480" s="23">
        <v>370000000</v>
      </c>
      <c r="K1480" s="23">
        <v>380000000</v>
      </c>
      <c r="L1480" s="23"/>
      <c r="M1480" s="23">
        <f t="shared" si="23"/>
        <v>750000000</v>
      </c>
      <c r="N1480" s="30"/>
      <c r="O1480" s="11"/>
      <c r="P1480" s="11"/>
    </row>
    <row r="1481" spans="1:16" ht="18" customHeight="1" x14ac:dyDescent="0.15">
      <c r="A1481" s="11">
        <v>1476</v>
      </c>
      <c r="B1481" s="11" t="s">
        <v>3780</v>
      </c>
      <c r="C1481" s="11" t="s">
        <v>5206</v>
      </c>
      <c r="D1481" s="11">
        <v>4</v>
      </c>
      <c r="E1481" s="36" t="s">
        <v>5194</v>
      </c>
      <c r="F1481" s="30" t="s">
        <v>3891</v>
      </c>
      <c r="G1481" s="11" t="s">
        <v>46</v>
      </c>
      <c r="H1481" s="11" t="s">
        <v>1530</v>
      </c>
      <c r="I1481" s="11" t="s">
        <v>22</v>
      </c>
      <c r="J1481" s="23">
        <v>100000000</v>
      </c>
      <c r="K1481" s="23"/>
      <c r="L1481" s="23"/>
      <c r="M1481" s="23">
        <f t="shared" si="23"/>
        <v>100000000</v>
      </c>
      <c r="N1481" s="30"/>
      <c r="O1481" s="11" t="s">
        <v>44</v>
      </c>
      <c r="P1481" s="11"/>
    </row>
    <row r="1482" spans="1:16" ht="18" customHeight="1" x14ac:dyDescent="0.15">
      <c r="A1482" s="11">
        <v>1477</v>
      </c>
      <c r="B1482" s="11" t="s">
        <v>3780</v>
      </c>
      <c r="C1482" s="11" t="s">
        <v>5205</v>
      </c>
      <c r="D1482" s="11">
        <v>4</v>
      </c>
      <c r="E1482" s="36" t="s">
        <v>5194</v>
      </c>
      <c r="F1482" s="30" t="s">
        <v>3914</v>
      </c>
      <c r="G1482" s="11" t="s">
        <v>114</v>
      </c>
      <c r="H1482" s="11" t="s">
        <v>1530</v>
      </c>
      <c r="I1482" s="11" t="s">
        <v>22</v>
      </c>
      <c r="J1482" s="23">
        <v>107009201</v>
      </c>
      <c r="K1482" s="23">
        <v>79004464</v>
      </c>
      <c r="L1482" s="23"/>
      <c r="M1482" s="23">
        <f t="shared" si="23"/>
        <v>186013665</v>
      </c>
      <c r="N1482" s="30"/>
      <c r="O1482" s="11"/>
      <c r="P1482" s="11"/>
    </row>
    <row r="1483" spans="1:16" ht="18" customHeight="1" x14ac:dyDescent="0.15">
      <c r="A1483" s="11">
        <v>1478</v>
      </c>
      <c r="B1483" s="11" t="s">
        <v>3780</v>
      </c>
      <c r="C1483" s="11" t="s">
        <v>5205</v>
      </c>
      <c r="D1483" s="11">
        <v>4</v>
      </c>
      <c r="E1483" s="36" t="s">
        <v>5194</v>
      </c>
      <c r="F1483" s="30" t="s">
        <v>3915</v>
      </c>
      <c r="G1483" s="11" t="s">
        <v>114</v>
      </c>
      <c r="H1483" s="11" t="s">
        <v>1530</v>
      </c>
      <c r="I1483" s="11" t="s">
        <v>22</v>
      </c>
      <c r="J1483" s="23">
        <v>175494846</v>
      </c>
      <c r="K1483" s="23">
        <v>18993592</v>
      </c>
      <c r="L1483" s="23"/>
      <c r="M1483" s="23">
        <f t="shared" si="23"/>
        <v>194488438</v>
      </c>
      <c r="N1483" s="30"/>
      <c r="O1483" s="11"/>
      <c r="P1483" s="11"/>
    </row>
    <row r="1484" spans="1:16" ht="18" customHeight="1" x14ac:dyDescent="0.15">
      <c r="A1484" s="11">
        <v>1479</v>
      </c>
      <c r="B1484" s="11" t="s">
        <v>3780</v>
      </c>
      <c r="C1484" s="11" t="s">
        <v>5205</v>
      </c>
      <c r="D1484" s="11">
        <v>4</v>
      </c>
      <c r="E1484" s="36" t="s">
        <v>5194</v>
      </c>
      <c r="F1484" s="30" t="s">
        <v>3916</v>
      </c>
      <c r="G1484" s="11" t="s">
        <v>114</v>
      </c>
      <c r="H1484" s="11" t="s">
        <v>1530</v>
      </c>
      <c r="I1484" s="11" t="s">
        <v>22</v>
      </c>
      <c r="J1484" s="23">
        <v>268830193</v>
      </c>
      <c r="K1484" s="23">
        <v>6638028</v>
      </c>
      <c r="L1484" s="23"/>
      <c r="M1484" s="23">
        <f t="shared" si="23"/>
        <v>275468221</v>
      </c>
      <c r="N1484" s="30"/>
      <c r="O1484" s="11"/>
      <c r="P1484" s="11"/>
    </row>
    <row r="1485" spans="1:16" ht="18" customHeight="1" x14ac:dyDescent="0.15">
      <c r="A1485" s="11">
        <v>1480</v>
      </c>
      <c r="B1485" s="11" t="s">
        <v>4019</v>
      </c>
      <c r="C1485" s="11" t="s">
        <v>4020</v>
      </c>
      <c r="D1485" s="11">
        <v>4</v>
      </c>
      <c r="E1485" s="36" t="s">
        <v>5194</v>
      </c>
      <c r="F1485" s="30" t="s">
        <v>4024</v>
      </c>
      <c r="G1485" s="11" t="s">
        <v>46</v>
      </c>
      <c r="H1485" s="11" t="s">
        <v>294</v>
      </c>
      <c r="I1485" s="11" t="s">
        <v>22</v>
      </c>
      <c r="J1485" s="23">
        <v>200000000</v>
      </c>
      <c r="K1485" s="23">
        <v>0</v>
      </c>
      <c r="L1485" s="23">
        <v>0</v>
      </c>
      <c r="M1485" s="23">
        <f t="shared" si="23"/>
        <v>200000000</v>
      </c>
      <c r="N1485" s="30"/>
      <c r="O1485" s="11" t="s">
        <v>44</v>
      </c>
      <c r="P1485" s="11"/>
    </row>
    <row r="1486" spans="1:16" ht="18" customHeight="1" x14ac:dyDescent="0.15">
      <c r="A1486" s="11">
        <v>1481</v>
      </c>
      <c r="B1486" s="11" t="s">
        <v>5214</v>
      </c>
      <c r="C1486" s="11" t="s">
        <v>67</v>
      </c>
      <c r="D1486" s="11">
        <v>4</v>
      </c>
      <c r="E1486" s="36" t="s">
        <v>5194</v>
      </c>
      <c r="F1486" s="30" t="s">
        <v>2443</v>
      </c>
      <c r="G1486" s="11" t="s">
        <v>58</v>
      </c>
      <c r="H1486" s="11" t="s">
        <v>1506</v>
      </c>
      <c r="I1486" s="11" t="s">
        <v>22</v>
      </c>
      <c r="J1486" s="23">
        <v>569000000</v>
      </c>
      <c r="K1486" s="23">
        <v>510000000</v>
      </c>
      <c r="L1486" s="23"/>
      <c r="M1486" s="23">
        <f t="shared" si="23"/>
        <v>1079000000</v>
      </c>
      <c r="N1486" s="30"/>
      <c r="O1486" s="11"/>
      <c r="P1486" s="11"/>
    </row>
    <row r="1487" spans="1:16" ht="18" customHeight="1" x14ac:dyDescent="0.15">
      <c r="A1487" s="11">
        <v>1482</v>
      </c>
      <c r="B1487" s="11" t="s">
        <v>4170</v>
      </c>
      <c r="C1487" s="11" t="s">
        <v>1866</v>
      </c>
      <c r="D1487" s="11">
        <v>4</v>
      </c>
      <c r="E1487" s="36" t="s">
        <v>5194</v>
      </c>
      <c r="F1487" s="30" t="s">
        <v>4182</v>
      </c>
      <c r="G1487" s="11" t="s">
        <v>114</v>
      </c>
      <c r="H1487" s="11" t="s">
        <v>3505</v>
      </c>
      <c r="I1487" s="11" t="s">
        <v>22</v>
      </c>
      <c r="J1487" s="23">
        <v>289574243</v>
      </c>
      <c r="K1487" s="23">
        <v>245390539</v>
      </c>
      <c r="L1487" s="23">
        <v>0</v>
      </c>
      <c r="M1487" s="23">
        <f t="shared" si="23"/>
        <v>534964782</v>
      </c>
      <c r="N1487" s="30"/>
      <c r="O1487" s="11"/>
      <c r="P1487" s="11"/>
    </row>
    <row r="1488" spans="1:16" ht="18" customHeight="1" x14ac:dyDescent="0.15">
      <c r="A1488" s="11">
        <v>1483</v>
      </c>
      <c r="B1488" s="11" t="s">
        <v>4170</v>
      </c>
      <c r="C1488" s="11" t="s">
        <v>1866</v>
      </c>
      <c r="D1488" s="11">
        <v>4</v>
      </c>
      <c r="E1488" s="36" t="s">
        <v>5194</v>
      </c>
      <c r="F1488" s="30" t="s">
        <v>4183</v>
      </c>
      <c r="G1488" s="11" t="s">
        <v>114</v>
      </c>
      <c r="H1488" s="11" t="s">
        <v>3505</v>
      </c>
      <c r="I1488" s="11" t="s">
        <v>22</v>
      </c>
      <c r="J1488" s="23">
        <v>8947485</v>
      </c>
      <c r="K1488" s="23">
        <v>0</v>
      </c>
      <c r="L1488" s="23">
        <v>0</v>
      </c>
      <c r="M1488" s="23">
        <f t="shared" si="23"/>
        <v>8947485</v>
      </c>
      <c r="N1488" s="30"/>
      <c r="O1488" s="11"/>
      <c r="P1488" s="11"/>
    </row>
    <row r="1489" spans="1:16" ht="18" customHeight="1" x14ac:dyDescent="0.15">
      <c r="A1489" s="11">
        <v>1484</v>
      </c>
      <c r="B1489" s="11" t="s">
        <v>4170</v>
      </c>
      <c r="C1489" s="11" t="s">
        <v>1866</v>
      </c>
      <c r="D1489" s="11">
        <v>4</v>
      </c>
      <c r="E1489" s="36" t="s">
        <v>5194</v>
      </c>
      <c r="F1489" s="30" t="s">
        <v>4184</v>
      </c>
      <c r="G1489" s="11" t="s">
        <v>114</v>
      </c>
      <c r="H1489" s="11" t="s">
        <v>3505</v>
      </c>
      <c r="I1489" s="11" t="s">
        <v>22</v>
      </c>
      <c r="J1489" s="23">
        <v>1092402215</v>
      </c>
      <c r="K1489" s="23">
        <v>2200898648</v>
      </c>
      <c r="L1489" s="23">
        <v>0</v>
      </c>
      <c r="M1489" s="23">
        <f t="shared" si="23"/>
        <v>3293300863</v>
      </c>
      <c r="N1489" s="30"/>
      <c r="O1489" s="11"/>
      <c r="P1489" s="11"/>
    </row>
    <row r="1490" spans="1:16" ht="18" customHeight="1" x14ac:dyDescent="0.15">
      <c r="A1490" s="11">
        <v>1485</v>
      </c>
      <c r="B1490" s="11" t="s">
        <v>4170</v>
      </c>
      <c r="C1490" s="11" t="s">
        <v>1866</v>
      </c>
      <c r="D1490" s="11">
        <v>4</v>
      </c>
      <c r="E1490" s="36" t="s">
        <v>5194</v>
      </c>
      <c r="F1490" s="30" t="s">
        <v>4185</v>
      </c>
      <c r="G1490" s="11" t="s">
        <v>114</v>
      </c>
      <c r="H1490" s="11" t="s">
        <v>3505</v>
      </c>
      <c r="I1490" s="11" t="s">
        <v>22</v>
      </c>
      <c r="J1490" s="23">
        <v>1414693254</v>
      </c>
      <c r="K1490" s="23">
        <v>3437401628</v>
      </c>
      <c r="L1490" s="23">
        <v>0</v>
      </c>
      <c r="M1490" s="23">
        <f t="shared" si="23"/>
        <v>4852094882</v>
      </c>
      <c r="N1490" s="30"/>
      <c r="O1490" s="11"/>
      <c r="P1490" s="11"/>
    </row>
    <row r="1491" spans="1:16" ht="18" customHeight="1" x14ac:dyDescent="0.15">
      <c r="A1491" s="11">
        <v>1486</v>
      </c>
      <c r="B1491" s="11" t="s">
        <v>4170</v>
      </c>
      <c r="C1491" s="11" t="s">
        <v>4214</v>
      </c>
      <c r="D1491" s="11">
        <v>4</v>
      </c>
      <c r="E1491" s="36" t="s">
        <v>5194</v>
      </c>
      <c r="F1491" s="30" t="s">
        <v>4216</v>
      </c>
      <c r="G1491" s="11" t="s">
        <v>73</v>
      </c>
      <c r="H1491" s="11" t="s">
        <v>3505</v>
      </c>
      <c r="I1491" s="11" t="s">
        <v>22</v>
      </c>
      <c r="J1491" s="23">
        <v>339000000</v>
      </c>
      <c r="K1491" s="23">
        <v>50000000</v>
      </c>
      <c r="L1491" s="23"/>
      <c r="M1491" s="23">
        <f t="shared" si="23"/>
        <v>389000000</v>
      </c>
      <c r="N1491" s="30"/>
      <c r="O1491" s="11"/>
      <c r="P1491" s="11"/>
    </row>
    <row r="1492" spans="1:16" ht="18" customHeight="1" x14ac:dyDescent="0.15">
      <c r="A1492" s="11">
        <v>1487</v>
      </c>
      <c r="B1492" s="11" t="s">
        <v>4170</v>
      </c>
      <c r="C1492" s="11" t="s">
        <v>4214</v>
      </c>
      <c r="D1492" s="11">
        <v>4</v>
      </c>
      <c r="E1492" s="36" t="s">
        <v>5194</v>
      </c>
      <c r="F1492" s="30" t="s">
        <v>4217</v>
      </c>
      <c r="G1492" s="11" t="s">
        <v>73</v>
      </c>
      <c r="H1492" s="11" t="s">
        <v>3505</v>
      </c>
      <c r="I1492" s="11" t="s">
        <v>22</v>
      </c>
      <c r="J1492" s="23">
        <v>80000000</v>
      </c>
      <c r="K1492" s="23">
        <v>20000000</v>
      </c>
      <c r="L1492" s="23"/>
      <c r="M1492" s="23">
        <f t="shared" si="23"/>
        <v>100000000</v>
      </c>
      <c r="N1492" s="30"/>
      <c r="O1492" s="11"/>
      <c r="P1492" s="11"/>
    </row>
    <row r="1493" spans="1:16" ht="18" customHeight="1" x14ac:dyDescent="0.15">
      <c r="A1493" s="11">
        <v>1488</v>
      </c>
      <c r="B1493" s="11" t="s">
        <v>4170</v>
      </c>
      <c r="C1493" s="11" t="s">
        <v>4223</v>
      </c>
      <c r="D1493" s="11">
        <v>4</v>
      </c>
      <c r="E1493" s="36" t="s">
        <v>5194</v>
      </c>
      <c r="F1493" s="30" t="s">
        <v>4231</v>
      </c>
      <c r="G1493" s="11" t="s">
        <v>114</v>
      </c>
      <c r="H1493" s="11" t="s">
        <v>3505</v>
      </c>
      <c r="I1493" s="11" t="s">
        <v>15</v>
      </c>
      <c r="J1493" s="23">
        <v>247595000</v>
      </c>
      <c r="K1493" s="23">
        <v>203337000</v>
      </c>
      <c r="L1493" s="23">
        <v>876000</v>
      </c>
      <c r="M1493" s="23">
        <f t="shared" si="23"/>
        <v>451808000</v>
      </c>
      <c r="N1493" s="30"/>
      <c r="O1493" s="11"/>
      <c r="P1493" s="11"/>
    </row>
    <row r="1494" spans="1:16" ht="18" customHeight="1" x14ac:dyDescent="0.15">
      <c r="A1494" s="11">
        <v>1489</v>
      </c>
      <c r="B1494" s="11" t="s">
        <v>4170</v>
      </c>
      <c r="C1494" s="11" t="s">
        <v>67</v>
      </c>
      <c r="D1494" s="11">
        <v>4</v>
      </c>
      <c r="E1494" s="36" t="s">
        <v>5194</v>
      </c>
      <c r="F1494" s="30" t="s">
        <v>4272</v>
      </c>
      <c r="G1494" s="11" t="s">
        <v>58</v>
      </c>
      <c r="H1494" s="11" t="s">
        <v>3505</v>
      </c>
      <c r="I1494" s="11" t="s">
        <v>22</v>
      </c>
      <c r="J1494" s="23">
        <v>120000000</v>
      </c>
      <c r="K1494" s="23">
        <v>0</v>
      </c>
      <c r="L1494" s="23">
        <v>0</v>
      </c>
      <c r="M1494" s="23">
        <f t="shared" si="23"/>
        <v>120000000</v>
      </c>
      <c r="N1494" s="30"/>
      <c r="O1494" s="11"/>
      <c r="P1494" s="11"/>
    </row>
    <row r="1495" spans="1:16" ht="18" customHeight="1" x14ac:dyDescent="0.15">
      <c r="A1495" s="11">
        <v>1490</v>
      </c>
      <c r="B1495" s="11" t="s">
        <v>4365</v>
      </c>
      <c r="C1495" s="11" t="s">
        <v>4375</v>
      </c>
      <c r="D1495" s="11">
        <v>4</v>
      </c>
      <c r="E1495" s="36" t="s">
        <v>5194</v>
      </c>
      <c r="F1495" s="30" t="s">
        <v>4376</v>
      </c>
      <c r="G1495" s="11" t="s">
        <v>58</v>
      </c>
      <c r="H1495" s="11" t="s">
        <v>4368</v>
      </c>
      <c r="I1495" s="11" t="s">
        <v>22</v>
      </c>
      <c r="J1495" s="23">
        <v>4204832000</v>
      </c>
      <c r="K1495" s="23">
        <v>11858100000</v>
      </c>
      <c r="L1495" s="23">
        <v>80553000</v>
      </c>
      <c r="M1495" s="23">
        <f t="shared" si="23"/>
        <v>16143485000</v>
      </c>
      <c r="N1495" s="30"/>
      <c r="O1495" s="11"/>
      <c r="P1495" s="11" t="s">
        <v>48</v>
      </c>
    </row>
    <row r="1496" spans="1:16" ht="18" customHeight="1" x14ac:dyDescent="0.15">
      <c r="A1496" s="11">
        <v>1491</v>
      </c>
      <c r="B1496" s="11" t="s">
        <v>4365</v>
      </c>
      <c r="C1496" s="11" t="s">
        <v>4375</v>
      </c>
      <c r="D1496" s="11">
        <v>4</v>
      </c>
      <c r="E1496" s="36" t="s">
        <v>5194</v>
      </c>
      <c r="F1496" s="30" t="s">
        <v>4384</v>
      </c>
      <c r="G1496" s="11" t="s">
        <v>42</v>
      </c>
      <c r="H1496" s="11" t="s">
        <v>4368</v>
      </c>
      <c r="I1496" s="11" t="s">
        <v>22</v>
      </c>
      <c r="J1496" s="23">
        <v>40000000</v>
      </c>
      <c r="K1496" s="23">
        <v>0</v>
      </c>
      <c r="L1496" s="23">
        <v>0</v>
      </c>
      <c r="M1496" s="23">
        <f t="shared" si="23"/>
        <v>40000000</v>
      </c>
      <c r="N1496" s="30"/>
      <c r="O1496" s="11" t="s">
        <v>44</v>
      </c>
      <c r="P1496" s="11"/>
    </row>
    <row r="1497" spans="1:16" ht="18" customHeight="1" x14ac:dyDescent="0.15">
      <c r="A1497" s="11">
        <v>1492</v>
      </c>
      <c r="B1497" s="11" t="s">
        <v>4365</v>
      </c>
      <c r="C1497" s="11" t="s">
        <v>4375</v>
      </c>
      <c r="D1497" s="11">
        <v>4</v>
      </c>
      <c r="E1497" s="36" t="s">
        <v>5194</v>
      </c>
      <c r="F1497" s="30" t="s">
        <v>4389</v>
      </c>
      <c r="G1497" s="11" t="s">
        <v>46</v>
      </c>
      <c r="H1497" s="11" t="s">
        <v>4368</v>
      </c>
      <c r="I1497" s="11" t="s">
        <v>22</v>
      </c>
      <c r="J1497" s="23">
        <v>250000000</v>
      </c>
      <c r="K1497" s="23"/>
      <c r="L1497" s="23"/>
      <c r="M1497" s="23">
        <f t="shared" si="23"/>
        <v>250000000</v>
      </c>
      <c r="N1497" s="30"/>
      <c r="O1497" s="11" t="s">
        <v>88</v>
      </c>
      <c r="P1497" s="11"/>
    </row>
    <row r="1498" spans="1:16" ht="18" customHeight="1" x14ac:dyDescent="0.15">
      <c r="A1498" s="11">
        <v>1493</v>
      </c>
      <c r="B1498" s="11" t="s">
        <v>4365</v>
      </c>
      <c r="C1498" s="11" t="s">
        <v>4392</v>
      </c>
      <c r="D1498" s="11">
        <v>4</v>
      </c>
      <c r="E1498" s="36" t="s">
        <v>5194</v>
      </c>
      <c r="F1498" s="30" t="s">
        <v>4395</v>
      </c>
      <c r="G1498" s="11" t="s">
        <v>58</v>
      </c>
      <c r="H1498" s="11" t="s">
        <v>4368</v>
      </c>
      <c r="I1498" s="11" t="s">
        <v>22</v>
      </c>
      <c r="J1498" s="23">
        <v>585000000</v>
      </c>
      <c r="K1498" s="23">
        <v>15000000</v>
      </c>
      <c r="L1498" s="23">
        <v>0</v>
      </c>
      <c r="M1498" s="23">
        <f t="shared" si="23"/>
        <v>600000000</v>
      </c>
      <c r="N1498" s="30"/>
      <c r="O1498" s="11" t="s">
        <v>88</v>
      </c>
      <c r="P1498" s="11" t="s">
        <v>48</v>
      </c>
    </row>
    <row r="1499" spans="1:16" ht="18" customHeight="1" x14ac:dyDescent="0.15">
      <c r="A1499" s="11">
        <v>1494</v>
      </c>
      <c r="B1499" s="21" t="s">
        <v>4457</v>
      </c>
      <c r="C1499" s="21" t="s">
        <v>4458</v>
      </c>
      <c r="D1499" s="21">
        <v>4</v>
      </c>
      <c r="E1499" s="36" t="s">
        <v>5194</v>
      </c>
      <c r="F1499" s="40" t="s">
        <v>4476</v>
      </c>
      <c r="G1499" s="21" t="s">
        <v>1585</v>
      </c>
      <c r="H1499" s="21" t="s">
        <v>4475</v>
      </c>
      <c r="I1499" s="21" t="s">
        <v>15</v>
      </c>
      <c r="J1499" s="60">
        <v>38950000</v>
      </c>
      <c r="K1499" s="60">
        <v>5657000</v>
      </c>
      <c r="L1499" s="60"/>
      <c r="M1499" s="23">
        <f t="shared" si="23"/>
        <v>44607000</v>
      </c>
      <c r="N1499" s="15"/>
      <c r="O1499" s="21"/>
      <c r="P1499" s="21"/>
    </row>
    <row r="1500" spans="1:16" ht="18" customHeight="1" x14ac:dyDescent="0.15">
      <c r="A1500" s="11">
        <v>1495</v>
      </c>
      <c r="B1500" s="21" t="s">
        <v>4457</v>
      </c>
      <c r="C1500" s="21" t="s">
        <v>1619</v>
      </c>
      <c r="D1500" s="21">
        <v>4</v>
      </c>
      <c r="E1500" s="36" t="s">
        <v>5194</v>
      </c>
      <c r="F1500" s="63" t="s">
        <v>4504</v>
      </c>
      <c r="G1500" s="21" t="s">
        <v>1621</v>
      </c>
      <c r="H1500" s="21" t="s">
        <v>3073</v>
      </c>
      <c r="I1500" s="21" t="s">
        <v>9</v>
      </c>
      <c r="J1500" s="60">
        <v>71694000000</v>
      </c>
      <c r="K1500" s="60">
        <v>8283000000</v>
      </c>
      <c r="L1500" s="60"/>
      <c r="M1500" s="23">
        <f t="shared" si="23"/>
        <v>79977000000</v>
      </c>
      <c r="N1500" s="15"/>
      <c r="O1500" s="21" t="s">
        <v>10</v>
      </c>
      <c r="P1500" s="21" t="s">
        <v>12</v>
      </c>
    </row>
    <row r="1501" spans="1:16" ht="18" customHeight="1" x14ac:dyDescent="0.15">
      <c r="A1501" s="11">
        <v>1496</v>
      </c>
      <c r="B1501" s="21" t="s">
        <v>4457</v>
      </c>
      <c r="C1501" s="21" t="s">
        <v>1619</v>
      </c>
      <c r="D1501" s="21">
        <v>4</v>
      </c>
      <c r="E1501" s="36" t="s">
        <v>5194</v>
      </c>
      <c r="F1501" s="63" t="s">
        <v>4505</v>
      </c>
      <c r="G1501" s="21" t="s">
        <v>1621</v>
      </c>
      <c r="H1501" s="21" t="s">
        <v>4481</v>
      </c>
      <c r="I1501" s="21" t="s">
        <v>15</v>
      </c>
      <c r="J1501" s="60">
        <v>3708000000</v>
      </c>
      <c r="K1501" s="60">
        <v>1714000000</v>
      </c>
      <c r="L1501" s="60">
        <v>0</v>
      </c>
      <c r="M1501" s="23">
        <f t="shared" si="23"/>
        <v>5422000000</v>
      </c>
      <c r="N1501" s="40"/>
      <c r="O1501" s="21" t="s">
        <v>10</v>
      </c>
      <c r="P1501" s="21" t="s">
        <v>12</v>
      </c>
    </row>
    <row r="1502" spans="1:16" ht="18" customHeight="1" x14ac:dyDescent="0.15">
      <c r="A1502" s="11">
        <v>1497</v>
      </c>
      <c r="B1502" s="21" t="s">
        <v>4457</v>
      </c>
      <c r="C1502" s="21" t="s">
        <v>4520</v>
      </c>
      <c r="D1502" s="21">
        <v>4</v>
      </c>
      <c r="E1502" s="36" t="s">
        <v>5194</v>
      </c>
      <c r="F1502" s="40" t="s">
        <v>4542</v>
      </c>
      <c r="G1502" s="21" t="s">
        <v>1580</v>
      </c>
      <c r="H1502" s="21" t="s">
        <v>4543</v>
      </c>
      <c r="I1502" s="21" t="s">
        <v>22</v>
      </c>
      <c r="J1502" s="60">
        <v>52000000</v>
      </c>
      <c r="K1502" s="60">
        <v>124600000</v>
      </c>
      <c r="L1502" s="60">
        <v>0</v>
      </c>
      <c r="M1502" s="23">
        <f t="shared" si="23"/>
        <v>176600000</v>
      </c>
      <c r="N1502" s="66"/>
      <c r="O1502" s="21" t="s">
        <v>14</v>
      </c>
      <c r="P1502" s="21" t="s">
        <v>12</v>
      </c>
    </row>
    <row r="1503" spans="1:16" ht="18" customHeight="1" x14ac:dyDescent="0.15">
      <c r="A1503" s="11">
        <v>1498</v>
      </c>
      <c r="B1503" s="21" t="s">
        <v>4457</v>
      </c>
      <c r="C1503" s="21" t="s">
        <v>4520</v>
      </c>
      <c r="D1503" s="21">
        <v>4</v>
      </c>
      <c r="E1503" s="36" t="s">
        <v>5194</v>
      </c>
      <c r="F1503" s="40" t="s">
        <v>4544</v>
      </c>
      <c r="G1503" s="21" t="s">
        <v>1580</v>
      </c>
      <c r="H1503" s="21" t="s">
        <v>4543</v>
      </c>
      <c r="I1503" s="21" t="s">
        <v>22</v>
      </c>
      <c r="J1503" s="60">
        <v>23000000</v>
      </c>
      <c r="K1503" s="60">
        <v>7000000</v>
      </c>
      <c r="L1503" s="60">
        <v>0</v>
      </c>
      <c r="M1503" s="23">
        <f t="shared" si="23"/>
        <v>30000000</v>
      </c>
      <c r="N1503" s="21"/>
      <c r="O1503" s="21" t="s">
        <v>44</v>
      </c>
      <c r="P1503" s="21" t="s">
        <v>12</v>
      </c>
    </row>
    <row r="1504" spans="1:16" ht="18" customHeight="1" x14ac:dyDescent="0.15">
      <c r="A1504" s="11">
        <v>1499</v>
      </c>
      <c r="B1504" s="21" t="s">
        <v>4457</v>
      </c>
      <c r="C1504" s="21" t="s">
        <v>4520</v>
      </c>
      <c r="D1504" s="21">
        <v>4</v>
      </c>
      <c r="E1504" s="36" t="s">
        <v>5194</v>
      </c>
      <c r="F1504" s="40" t="s">
        <v>4552</v>
      </c>
      <c r="G1504" s="21" t="s">
        <v>1580</v>
      </c>
      <c r="H1504" s="21" t="s">
        <v>4550</v>
      </c>
      <c r="I1504" s="21" t="s">
        <v>8</v>
      </c>
      <c r="J1504" s="60">
        <v>150000000</v>
      </c>
      <c r="K1504" s="60">
        <v>120000000</v>
      </c>
      <c r="L1504" s="60">
        <v>0</v>
      </c>
      <c r="M1504" s="23">
        <f t="shared" si="23"/>
        <v>270000000</v>
      </c>
      <c r="N1504" s="21"/>
      <c r="O1504" s="21" t="s">
        <v>44</v>
      </c>
      <c r="P1504" s="21" t="s">
        <v>12</v>
      </c>
    </row>
    <row r="1505" spans="1:16" ht="18" customHeight="1" x14ac:dyDescent="0.15">
      <c r="A1505" s="11">
        <v>1500</v>
      </c>
      <c r="B1505" s="21" t="s">
        <v>4457</v>
      </c>
      <c r="C1505" s="21" t="s">
        <v>4520</v>
      </c>
      <c r="D1505" s="21">
        <v>4</v>
      </c>
      <c r="E1505" s="36" t="s">
        <v>5194</v>
      </c>
      <c r="F1505" s="40" t="s">
        <v>4553</v>
      </c>
      <c r="G1505" s="21" t="s">
        <v>1580</v>
      </c>
      <c r="H1505" s="21" t="s">
        <v>4550</v>
      </c>
      <c r="I1505" s="21" t="s">
        <v>16</v>
      </c>
      <c r="J1505" s="60">
        <v>110000000</v>
      </c>
      <c r="K1505" s="60">
        <v>250000000</v>
      </c>
      <c r="L1505" s="60">
        <v>0</v>
      </c>
      <c r="M1505" s="23">
        <f t="shared" si="23"/>
        <v>360000000</v>
      </c>
      <c r="N1505" s="40" t="s">
        <v>36</v>
      </c>
      <c r="O1505" s="21" t="s">
        <v>44</v>
      </c>
      <c r="P1505" s="21" t="s">
        <v>12</v>
      </c>
    </row>
    <row r="1506" spans="1:16" ht="18" customHeight="1" x14ac:dyDescent="0.15">
      <c r="A1506" s="11">
        <v>1501</v>
      </c>
      <c r="B1506" s="21" t="s">
        <v>4457</v>
      </c>
      <c r="C1506" s="21" t="s">
        <v>4520</v>
      </c>
      <c r="D1506" s="21">
        <v>4</v>
      </c>
      <c r="E1506" s="36" t="s">
        <v>5194</v>
      </c>
      <c r="F1506" s="40" t="s">
        <v>4558</v>
      </c>
      <c r="G1506" s="21" t="s">
        <v>11</v>
      </c>
      <c r="H1506" s="21" t="s">
        <v>4481</v>
      </c>
      <c r="I1506" s="21" t="s">
        <v>9</v>
      </c>
      <c r="J1506" s="60">
        <v>350000000</v>
      </c>
      <c r="K1506" s="60">
        <v>1400000000</v>
      </c>
      <c r="L1506" s="60">
        <v>0</v>
      </c>
      <c r="M1506" s="23">
        <f t="shared" si="23"/>
        <v>1750000000</v>
      </c>
      <c r="N1506" s="21"/>
      <c r="O1506" s="21" t="s">
        <v>44</v>
      </c>
      <c r="P1506" s="21"/>
    </row>
    <row r="1507" spans="1:16" ht="18" customHeight="1" x14ac:dyDescent="0.15">
      <c r="A1507" s="11">
        <v>1502</v>
      </c>
      <c r="B1507" s="67" t="s">
        <v>4457</v>
      </c>
      <c r="C1507" s="21" t="s">
        <v>4576</v>
      </c>
      <c r="D1507" s="67">
        <v>4</v>
      </c>
      <c r="E1507" s="36" t="s">
        <v>5194</v>
      </c>
      <c r="F1507" s="68" t="s">
        <v>4587</v>
      </c>
      <c r="G1507" s="67" t="s">
        <v>1580</v>
      </c>
      <c r="H1507" s="67" t="s">
        <v>4463</v>
      </c>
      <c r="I1507" s="67" t="s">
        <v>22</v>
      </c>
      <c r="J1507" s="69">
        <v>98135000</v>
      </c>
      <c r="K1507" s="69">
        <v>33800000</v>
      </c>
      <c r="L1507" s="70"/>
      <c r="M1507" s="23">
        <f t="shared" si="23"/>
        <v>131935000</v>
      </c>
      <c r="N1507" s="55"/>
      <c r="O1507" s="21"/>
      <c r="P1507" s="21"/>
    </row>
    <row r="1508" spans="1:16" ht="18" customHeight="1" x14ac:dyDescent="0.15">
      <c r="A1508" s="11">
        <v>1503</v>
      </c>
      <c r="B1508" s="33" t="s">
        <v>4457</v>
      </c>
      <c r="C1508" s="33" t="s">
        <v>4623</v>
      </c>
      <c r="D1508" s="33">
        <v>4</v>
      </c>
      <c r="E1508" s="36" t="s">
        <v>5194</v>
      </c>
      <c r="F1508" s="41" t="s">
        <v>4629</v>
      </c>
      <c r="G1508" s="33" t="s">
        <v>1580</v>
      </c>
      <c r="H1508" s="33" t="s">
        <v>4481</v>
      </c>
      <c r="I1508" s="33" t="s">
        <v>22</v>
      </c>
      <c r="J1508" s="51">
        <v>351358000</v>
      </c>
      <c r="K1508" s="51">
        <v>3350000000</v>
      </c>
      <c r="L1508" s="72"/>
      <c r="M1508" s="23">
        <f t="shared" si="23"/>
        <v>3701358000</v>
      </c>
      <c r="N1508" s="41"/>
      <c r="O1508" s="11" t="s">
        <v>14</v>
      </c>
      <c r="P1508" s="11" t="s">
        <v>12</v>
      </c>
    </row>
    <row r="1509" spans="1:16" ht="18" customHeight="1" x14ac:dyDescent="0.15">
      <c r="A1509" s="11">
        <v>1504</v>
      </c>
      <c r="B1509" s="33" t="s">
        <v>4457</v>
      </c>
      <c r="C1509" s="33" t="s">
        <v>4623</v>
      </c>
      <c r="D1509" s="33">
        <v>4</v>
      </c>
      <c r="E1509" s="36" t="s">
        <v>5194</v>
      </c>
      <c r="F1509" s="41" t="s">
        <v>4630</v>
      </c>
      <c r="G1509" s="33" t="s">
        <v>1580</v>
      </c>
      <c r="H1509" s="33" t="s">
        <v>4481</v>
      </c>
      <c r="I1509" s="33" t="s">
        <v>22</v>
      </c>
      <c r="J1509" s="51">
        <v>351358000</v>
      </c>
      <c r="K1509" s="51">
        <v>3350000000</v>
      </c>
      <c r="L1509" s="72"/>
      <c r="M1509" s="23">
        <f t="shared" si="23"/>
        <v>3701358000</v>
      </c>
      <c r="N1509" s="41"/>
      <c r="O1509" s="11" t="s">
        <v>14</v>
      </c>
      <c r="P1509" s="11" t="s">
        <v>12</v>
      </c>
    </row>
    <row r="1510" spans="1:16" ht="18" customHeight="1" x14ac:dyDescent="0.15">
      <c r="A1510" s="11">
        <v>1505</v>
      </c>
      <c r="B1510" s="11" t="s">
        <v>4457</v>
      </c>
      <c r="C1510" s="11" t="s">
        <v>4623</v>
      </c>
      <c r="D1510" s="11">
        <v>4</v>
      </c>
      <c r="E1510" s="36" t="s">
        <v>5194</v>
      </c>
      <c r="F1510" s="30" t="s">
        <v>4631</v>
      </c>
      <c r="G1510" s="11" t="s">
        <v>11</v>
      </c>
      <c r="H1510" s="11" t="s">
        <v>4502</v>
      </c>
      <c r="I1510" s="11" t="s">
        <v>16</v>
      </c>
      <c r="J1510" s="51">
        <v>26000000</v>
      </c>
      <c r="K1510" s="51">
        <v>78000000</v>
      </c>
      <c r="L1510" s="51">
        <v>1000000</v>
      </c>
      <c r="M1510" s="23">
        <f t="shared" si="23"/>
        <v>105000000</v>
      </c>
      <c r="N1510" s="13" t="s">
        <v>4628</v>
      </c>
      <c r="O1510" s="11"/>
      <c r="P1510" s="11"/>
    </row>
    <row r="1511" spans="1:16" ht="18" customHeight="1" x14ac:dyDescent="0.15">
      <c r="A1511" s="11">
        <v>1506</v>
      </c>
      <c r="B1511" s="11" t="s">
        <v>4457</v>
      </c>
      <c r="C1511" s="11" t="s">
        <v>4623</v>
      </c>
      <c r="D1511" s="11">
        <v>4</v>
      </c>
      <c r="E1511" s="36" t="s">
        <v>5194</v>
      </c>
      <c r="F1511" s="30" t="s">
        <v>4632</v>
      </c>
      <c r="G1511" s="11" t="s">
        <v>11</v>
      </c>
      <c r="H1511" s="11" t="s">
        <v>4481</v>
      </c>
      <c r="I1511" s="11" t="s">
        <v>16</v>
      </c>
      <c r="J1511" s="51">
        <v>2017000000</v>
      </c>
      <c r="K1511" s="51">
        <v>573000000</v>
      </c>
      <c r="L1511" s="51">
        <v>1000000</v>
      </c>
      <c r="M1511" s="23">
        <f t="shared" si="23"/>
        <v>2591000000</v>
      </c>
      <c r="N1511" s="13" t="s">
        <v>4628</v>
      </c>
      <c r="O1511" s="11"/>
      <c r="P1511" s="11"/>
    </row>
    <row r="1512" spans="1:16" ht="18" customHeight="1" x14ac:dyDescent="0.15">
      <c r="A1512" s="11">
        <v>1507</v>
      </c>
      <c r="B1512" s="11" t="s">
        <v>4457</v>
      </c>
      <c r="C1512" s="11" t="s">
        <v>4623</v>
      </c>
      <c r="D1512" s="11">
        <v>4</v>
      </c>
      <c r="E1512" s="36" t="s">
        <v>5194</v>
      </c>
      <c r="F1512" s="30" t="s">
        <v>4656</v>
      </c>
      <c r="G1512" s="11" t="s">
        <v>1580</v>
      </c>
      <c r="H1512" s="11" t="s">
        <v>4481</v>
      </c>
      <c r="I1512" s="11" t="s">
        <v>9</v>
      </c>
      <c r="J1512" s="51">
        <f>449434000+17522000</f>
        <v>466956000</v>
      </c>
      <c r="K1512" s="51">
        <v>346800000</v>
      </c>
      <c r="L1512" s="51">
        <v>0</v>
      </c>
      <c r="M1512" s="23">
        <f t="shared" si="23"/>
        <v>813756000</v>
      </c>
      <c r="N1512" s="12"/>
      <c r="O1512" s="11" t="s">
        <v>14</v>
      </c>
      <c r="P1512" s="11"/>
    </row>
    <row r="1513" spans="1:16" ht="18" customHeight="1" x14ac:dyDescent="0.15">
      <c r="A1513" s="11">
        <v>1508</v>
      </c>
      <c r="B1513" s="11" t="s">
        <v>4457</v>
      </c>
      <c r="C1513" s="11" t="s">
        <v>4623</v>
      </c>
      <c r="D1513" s="11">
        <v>4</v>
      </c>
      <c r="E1513" s="36" t="s">
        <v>5194</v>
      </c>
      <c r="F1513" s="30" t="s">
        <v>4657</v>
      </c>
      <c r="G1513" s="11" t="s">
        <v>1580</v>
      </c>
      <c r="H1513" s="11" t="s">
        <v>4481</v>
      </c>
      <c r="I1513" s="11" t="s">
        <v>9</v>
      </c>
      <c r="J1513" s="51">
        <f>2725570000+106713000</f>
        <v>2832283000</v>
      </c>
      <c r="K1513" s="51">
        <v>11129250000</v>
      </c>
      <c r="L1513" s="51">
        <v>2000000000</v>
      </c>
      <c r="M1513" s="23">
        <f t="shared" si="23"/>
        <v>15961533000</v>
      </c>
      <c r="N1513" s="12"/>
      <c r="O1513" s="11" t="s">
        <v>14</v>
      </c>
      <c r="P1513" s="11" t="s">
        <v>12</v>
      </c>
    </row>
    <row r="1514" spans="1:16" ht="18" customHeight="1" x14ac:dyDescent="0.15">
      <c r="A1514" s="11">
        <v>1509</v>
      </c>
      <c r="B1514" s="11" t="s">
        <v>4824</v>
      </c>
      <c r="C1514" s="11" t="s">
        <v>40</v>
      </c>
      <c r="D1514" s="11">
        <v>4</v>
      </c>
      <c r="E1514" s="36" t="s">
        <v>5194</v>
      </c>
      <c r="F1514" s="30" t="s">
        <v>4921</v>
      </c>
      <c r="G1514" s="11" t="s">
        <v>532</v>
      </c>
      <c r="H1514" s="11" t="s">
        <v>3509</v>
      </c>
      <c r="I1514" s="11" t="s">
        <v>22</v>
      </c>
      <c r="J1514" s="23">
        <v>40000000</v>
      </c>
      <c r="K1514" s="23">
        <v>0</v>
      </c>
      <c r="L1514" s="23">
        <v>0</v>
      </c>
      <c r="M1514" s="23">
        <f t="shared" si="23"/>
        <v>40000000</v>
      </c>
      <c r="N1514" s="30"/>
      <c r="O1514" s="11" t="s">
        <v>44</v>
      </c>
      <c r="P1514" s="11"/>
    </row>
    <row r="1515" spans="1:16" ht="18" customHeight="1" x14ac:dyDescent="0.15">
      <c r="A1515" s="11">
        <v>1510</v>
      </c>
      <c r="B1515" s="11" t="s">
        <v>4824</v>
      </c>
      <c r="C1515" s="11" t="s">
        <v>126</v>
      </c>
      <c r="D1515" s="11">
        <v>4</v>
      </c>
      <c r="E1515" s="36" t="s">
        <v>5194</v>
      </c>
      <c r="F1515" s="30" t="s">
        <v>4922</v>
      </c>
      <c r="G1515" s="11" t="s">
        <v>58</v>
      </c>
      <c r="H1515" s="11" t="s">
        <v>3509</v>
      </c>
      <c r="I1515" s="11" t="s">
        <v>22</v>
      </c>
      <c r="J1515" s="23">
        <v>750000000</v>
      </c>
      <c r="K1515" s="23">
        <v>5000000000</v>
      </c>
      <c r="L1515" s="23">
        <v>30000000</v>
      </c>
      <c r="M1515" s="23">
        <f t="shared" si="23"/>
        <v>5780000000</v>
      </c>
      <c r="N1515" s="30"/>
      <c r="O1515" s="11"/>
      <c r="P1515" s="11"/>
    </row>
    <row r="1516" spans="1:16" ht="18" customHeight="1" x14ac:dyDescent="0.15">
      <c r="A1516" s="11">
        <v>1511</v>
      </c>
      <c r="B1516" s="11" t="s">
        <v>4824</v>
      </c>
      <c r="C1516" s="11" t="s">
        <v>126</v>
      </c>
      <c r="D1516" s="11">
        <v>4</v>
      </c>
      <c r="E1516" s="36" t="s">
        <v>5194</v>
      </c>
      <c r="F1516" s="30" t="s">
        <v>4923</v>
      </c>
      <c r="G1516" s="11" t="s">
        <v>58</v>
      </c>
      <c r="H1516" s="11" t="s">
        <v>3509</v>
      </c>
      <c r="I1516" s="11" t="s">
        <v>22</v>
      </c>
      <c r="J1516" s="23">
        <v>100000000</v>
      </c>
      <c r="K1516" s="23">
        <v>0</v>
      </c>
      <c r="L1516" s="23">
        <v>0</v>
      </c>
      <c r="M1516" s="23">
        <f t="shared" si="23"/>
        <v>100000000</v>
      </c>
      <c r="N1516" s="30"/>
      <c r="O1516" s="11"/>
      <c r="P1516" s="11"/>
    </row>
    <row r="1517" spans="1:16" ht="18" customHeight="1" x14ac:dyDescent="0.15">
      <c r="A1517" s="11">
        <v>1512</v>
      </c>
      <c r="B1517" s="11" t="s">
        <v>4824</v>
      </c>
      <c r="C1517" s="11" t="s">
        <v>71</v>
      </c>
      <c r="D1517" s="11">
        <v>4</v>
      </c>
      <c r="E1517" s="36" t="s">
        <v>5194</v>
      </c>
      <c r="F1517" s="30" t="s">
        <v>4924</v>
      </c>
      <c r="G1517" s="11" t="s">
        <v>73</v>
      </c>
      <c r="H1517" s="11" t="s">
        <v>3509</v>
      </c>
      <c r="I1517" s="11" t="s">
        <v>22</v>
      </c>
      <c r="J1517" s="23">
        <v>100000000</v>
      </c>
      <c r="K1517" s="23">
        <v>100000000</v>
      </c>
      <c r="L1517" s="23">
        <v>0</v>
      </c>
      <c r="M1517" s="23">
        <f t="shared" si="23"/>
        <v>200000000</v>
      </c>
      <c r="N1517" s="30"/>
      <c r="O1517" s="11"/>
      <c r="P1517" s="11"/>
    </row>
    <row r="1518" spans="1:16" ht="18" customHeight="1" x14ac:dyDescent="0.15">
      <c r="A1518" s="11">
        <v>1513</v>
      </c>
      <c r="B1518" s="11" t="s">
        <v>4824</v>
      </c>
      <c r="C1518" s="11" t="s">
        <v>4857</v>
      </c>
      <c r="D1518" s="11">
        <v>4</v>
      </c>
      <c r="E1518" s="36" t="s">
        <v>5194</v>
      </c>
      <c r="F1518" s="30" t="s">
        <v>4925</v>
      </c>
      <c r="G1518" s="11" t="s">
        <v>114</v>
      </c>
      <c r="H1518" s="11" t="s">
        <v>3509</v>
      </c>
      <c r="I1518" s="11" t="s">
        <v>22</v>
      </c>
      <c r="J1518" s="23">
        <v>1005686000</v>
      </c>
      <c r="K1518" s="23">
        <v>1409613000</v>
      </c>
      <c r="L1518" s="23">
        <v>197270000</v>
      </c>
      <c r="M1518" s="23">
        <f t="shared" si="23"/>
        <v>2612569000</v>
      </c>
      <c r="N1518" s="30"/>
      <c r="O1518" s="11"/>
      <c r="P1518" s="11"/>
    </row>
    <row r="1519" spans="1:16" ht="18" customHeight="1" x14ac:dyDescent="0.15">
      <c r="A1519" s="11">
        <v>1514</v>
      </c>
      <c r="B1519" s="36" t="s">
        <v>1687</v>
      </c>
      <c r="C1519" s="36" t="s">
        <v>1688</v>
      </c>
      <c r="D1519" s="36">
        <v>5</v>
      </c>
      <c r="E1519" s="36" t="s">
        <v>5194</v>
      </c>
      <c r="F1519" s="37" t="s">
        <v>1689</v>
      </c>
      <c r="G1519" s="36" t="s">
        <v>1580</v>
      </c>
      <c r="H1519" s="36" t="s">
        <v>5231</v>
      </c>
      <c r="I1519" s="36" t="s">
        <v>15</v>
      </c>
      <c r="J1519" s="38">
        <f>ROUND(64754412538.8601,-3)</f>
        <v>64754413000</v>
      </c>
      <c r="K1519" s="38">
        <f>ROUND(43187354580.6736,-3)</f>
        <v>43187355000</v>
      </c>
      <c r="L1519" s="38">
        <f>ROUND(22538902051.4508,-3)</f>
        <v>22538902000</v>
      </c>
      <c r="M1519" s="23">
        <f t="shared" si="23"/>
        <v>130480670000</v>
      </c>
      <c r="N1519" s="37"/>
      <c r="O1519" s="36"/>
      <c r="P1519" s="36" t="s">
        <v>12</v>
      </c>
    </row>
    <row r="1520" spans="1:16" ht="18" customHeight="1" x14ac:dyDescent="0.15">
      <c r="A1520" s="11">
        <v>1515</v>
      </c>
      <c r="B1520" s="36" t="s">
        <v>1687</v>
      </c>
      <c r="C1520" s="36" t="s">
        <v>1688</v>
      </c>
      <c r="D1520" s="36">
        <v>5</v>
      </c>
      <c r="E1520" s="36" t="s">
        <v>5194</v>
      </c>
      <c r="F1520" s="37" t="s">
        <v>1692</v>
      </c>
      <c r="G1520" s="36" t="s">
        <v>1580</v>
      </c>
      <c r="H1520" s="36" t="s">
        <v>20</v>
      </c>
      <c r="I1520" s="36" t="s">
        <v>15</v>
      </c>
      <c r="J1520" s="38">
        <f>ROUND(63478463523.3161,-3)</f>
        <v>63478464000</v>
      </c>
      <c r="K1520" s="38">
        <f>ROUND(42336372224.4041,-3)</f>
        <v>42336372000</v>
      </c>
      <c r="L1520" s="38">
        <f>ROUND(22094785754.8705,-3)</f>
        <v>22094786000</v>
      </c>
      <c r="M1520" s="23">
        <f t="shared" si="23"/>
        <v>127909622000</v>
      </c>
      <c r="N1520" s="39"/>
      <c r="O1520" s="36"/>
      <c r="P1520" s="36" t="s">
        <v>12</v>
      </c>
    </row>
    <row r="1521" spans="1:16" ht="18" customHeight="1" x14ac:dyDescent="0.15">
      <c r="A1521" s="11">
        <v>1516</v>
      </c>
      <c r="B1521" s="36" t="s">
        <v>1687</v>
      </c>
      <c r="C1521" s="36" t="s">
        <v>1696</v>
      </c>
      <c r="D1521" s="36">
        <v>5</v>
      </c>
      <c r="E1521" s="36" t="s">
        <v>5194</v>
      </c>
      <c r="F1521" s="37" t="s">
        <v>1711</v>
      </c>
      <c r="G1521" s="36" t="s">
        <v>1580</v>
      </c>
      <c r="H1521" s="36" t="s">
        <v>20</v>
      </c>
      <c r="I1521" s="36" t="s">
        <v>9</v>
      </c>
      <c r="J1521" s="38">
        <v>1587000000</v>
      </c>
      <c r="K1521" s="38">
        <v>869000000</v>
      </c>
      <c r="L1521" s="38">
        <v>1500000000</v>
      </c>
      <c r="M1521" s="23">
        <f t="shared" si="23"/>
        <v>3956000000</v>
      </c>
      <c r="N1521" s="39"/>
      <c r="O1521" s="36"/>
      <c r="P1521" s="36" t="s">
        <v>12</v>
      </c>
    </row>
    <row r="1522" spans="1:16" ht="18" customHeight="1" x14ac:dyDescent="0.15">
      <c r="A1522" s="11">
        <v>1517</v>
      </c>
      <c r="B1522" s="36" t="s">
        <v>1687</v>
      </c>
      <c r="C1522" s="36" t="s">
        <v>1696</v>
      </c>
      <c r="D1522" s="36">
        <v>5</v>
      </c>
      <c r="E1522" s="36" t="s">
        <v>5194</v>
      </c>
      <c r="F1522" s="37" t="s">
        <v>1715</v>
      </c>
      <c r="G1522" s="36" t="s">
        <v>1580</v>
      </c>
      <c r="H1522" s="36" t="s">
        <v>20</v>
      </c>
      <c r="I1522" s="36" t="s">
        <v>9</v>
      </c>
      <c r="J1522" s="38">
        <v>1587000000</v>
      </c>
      <c r="K1522" s="38">
        <v>869000000</v>
      </c>
      <c r="L1522" s="38">
        <v>1500000000</v>
      </c>
      <c r="M1522" s="23">
        <f t="shared" si="23"/>
        <v>3956000000</v>
      </c>
      <c r="N1522" s="39"/>
      <c r="O1522" s="36"/>
      <c r="P1522" s="36" t="s">
        <v>12</v>
      </c>
    </row>
    <row r="1523" spans="1:16" ht="18" customHeight="1" x14ac:dyDescent="0.15">
      <c r="A1523" s="11">
        <v>1518</v>
      </c>
      <c r="B1523" s="36" t="s">
        <v>1687</v>
      </c>
      <c r="C1523" s="36" t="s">
        <v>1696</v>
      </c>
      <c r="D1523" s="36">
        <v>5</v>
      </c>
      <c r="E1523" s="36" t="s">
        <v>5194</v>
      </c>
      <c r="F1523" s="37" t="s">
        <v>1721</v>
      </c>
      <c r="G1523" s="36" t="s">
        <v>11</v>
      </c>
      <c r="H1523" s="36" t="s">
        <v>19</v>
      </c>
      <c r="I1523" s="36" t="s">
        <v>9</v>
      </c>
      <c r="J1523" s="38">
        <v>870000000</v>
      </c>
      <c r="K1523" s="38"/>
      <c r="L1523" s="38"/>
      <c r="M1523" s="23">
        <f t="shared" si="23"/>
        <v>870000000</v>
      </c>
      <c r="N1523" s="39"/>
      <c r="O1523" s="36"/>
      <c r="P1523" s="36" t="s">
        <v>12</v>
      </c>
    </row>
    <row r="1524" spans="1:16" ht="18" customHeight="1" x14ac:dyDescent="0.15">
      <c r="A1524" s="11">
        <v>1519</v>
      </c>
      <c r="B1524" s="36" t="s">
        <v>1687</v>
      </c>
      <c r="C1524" s="36" t="s">
        <v>1696</v>
      </c>
      <c r="D1524" s="36">
        <v>5</v>
      </c>
      <c r="E1524" s="36" t="s">
        <v>5194</v>
      </c>
      <c r="F1524" s="37" t="s">
        <v>1723</v>
      </c>
      <c r="G1524" s="36" t="s">
        <v>11</v>
      </c>
      <c r="H1524" s="36" t="s">
        <v>1609</v>
      </c>
      <c r="I1524" s="36" t="s">
        <v>9</v>
      </c>
      <c r="J1524" s="38">
        <v>230000000</v>
      </c>
      <c r="K1524" s="38"/>
      <c r="L1524" s="38"/>
      <c r="M1524" s="23">
        <f t="shared" si="23"/>
        <v>230000000</v>
      </c>
      <c r="N1524" s="39"/>
      <c r="O1524" s="36"/>
      <c r="P1524" s="36" t="s">
        <v>12</v>
      </c>
    </row>
    <row r="1525" spans="1:16" ht="18" customHeight="1" x14ac:dyDescent="0.15">
      <c r="A1525" s="11">
        <v>1520</v>
      </c>
      <c r="B1525" s="11" t="s">
        <v>39</v>
      </c>
      <c r="C1525" s="11" t="s">
        <v>40</v>
      </c>
      <c r="D1525" s="11">
        <v>5</v>
      </c>
      <c r="E1525" s="36" t="s">
        <v>5194</v>
      </c>
      <c r="F1525" s="30" t="s">
        <v>51</v>
      </c>
      <c r="G1525" s="11" t="s">
        <v>52</v>
      </c>
      <c r="H1525" s="11" t="s">
        <v>43</v>
      </c>
      <c r="I1525" s="11" t="s">
        <v>22</v>
      </c>
      <c r="J1525" s="23">
        <v>33000000</v>
      </c>
      <c r="K1525" s="23">
        <v>0</v>
      </c>
      <c r="L1525" s="23">
        <v>0</v>
      </c>
      <c r="M1525" s="23">
        <f t="shared" si="23"/>
        <v>33000000</v>
      </c>
      <c r="N1525" s="30"/>
      <c r="O1525" s="11" t="s">
        <v>44</v>
      </c>
      <c r="P1525" s="11"/>
    </row>
    <row r="1526" spans="1:16" ht="18" customHeight="1" x14ac:dyDescent="0.15">
      <c r="A1526" s="11">
        <v>1521</v>
      </c>
      <c r="B1526" s="11" t="s">
        <v>39</v>
      </c>
      <c r="C1526" s="11" t="s">
        <v>67</v>
      </c>
      <c r="D1526" s="11">
        <v>5</v>
      </c>
      <c r="E1526" s="36" t="s">
        <v>5194</v>
      </c>
      <c r="F1526" s="30" t="s">
        <v>68</v>
      </c>
      <c r="G1526" s="11" t="s">
        <v>58</v>
      </c>
      <c r="H1526" s="11" t="s">
        <v>43</v>
      </c>
      <c r="I1526" s="11" t="s">
        <v>15</v>
      </c>
      <c r="J1526" s="23">
        <v>6000000000</v>
      </c>
      <c r="K1526" s="23">
        <v>4000000000</v>
      </c>
      <c r="L1526" s="23"/>
      <c r="M1526" s="23">
        <f t="shared" si="23"/>
        <v>10000000000</v>
      </c>
      <c r="N1526" s="30"/>
      <c r="O1526" s="11"/>
      <c r="P1526" s="11" t="s">
        <v>48</v>
      </c>
    </row>
    <row r="1527" spans="1:16" ht="18" customHeight="1" x14ac:dyDescent="0.15">
      <c r="A1527" s="11">
        <v>1522</v>
      </c>
      <c r="B1527" s="11" t="s">
        <v>39</v>
      </c>
      <c r="C1527" s="11" t="s">
        <v>86</v>
      </c>
      <c r="D1527" s="11">
        <v>5</v>
      </c>
      <c r="E1527" s="36" t="s">
        <v>5194</v>
      </c>
      <c r="F1527" s="30" t="s">
        <v>90</v>
      </c>
      <c r="G1527" s="11" t="s">
        <v>58</v>
      </c>
      <c r="H1527" s="11" t="s">
        <v>43</v>
      </c>
      <c r="I1527" s="11" t="s">
        <v>22</v>
      </c>
      <c r="J1527" s="23">
        <v>300000000</v>
      </c>
      <c r="K1527" s="23"/>
      <c r="L1527" s="23"/>
      <c r="M1527" s="23">
        <f t="shared" si="23"/>
        <v>300000000</v>
      </c>
      <c r="N1527" s="30"/>
      <c r="O1527" s="11" t="s">
        <v>88</v>
      </c>
      <c r="P1527" s="11"/>
    </row>
    <row r="1528" spans="1:16" ht="18" customHeight="1" x14ac:dyDescent="0.15">
      <c r="A1528" s="11">
        <v>1523</v>
      </c>
      <c r="B1528" s="11" t="s">
        <v>39</v>
      </c>
      <c r="C1528" s="11" t="s">
        <v>94</v>
      </c>
      <c r="D1528" s="11">
        <v>5</v>
      </c>
      <c r="E1528" s="36" t="s">
        <v>5194</v>
      </c>
      <c r="F1528" s="30" t="s">
        <v>106</v>
      </c>
      <c r="G1528" s="11" t="s">
        <v>46</v>
      </c>
      <c r="H1528" s="11" t="s">
        <v>43</v>
      </c>
      <c r="I1528" s="11" t="s">
        <v>22</v>
      </c>
      <c r="J1528" s="23">
        <v>100000000</v>
      </c>
      <c r="K1528" s="23"/>
      <c r="L1528" s="23"/>
      <c r="M1528" s="23">
        <f t="shared" si="23"/>
        <v>100000000</v>
      </c>
      <c r="N1528" s="30"/>
      <c r="O1528" s="11" t="s">
        <v>88</v>
      </c>
      <c r="P1528" s="11"/>
    </row>
    <row r="1529" spans="1:16" ht="18" customHeight="1" x14ac:dyDescent="0.15">
      <c r="A1529" s="11">
        <v>1524</v>
      </c>
      <c r="B1529" s="11" t="s">
        <v>39</v>
      </c>
      <c r="C1529" s="11" t="s">
        <v>150</v>
      </c>
      <c r="D1529" s="11">
        <v>5</v>
      </c>
      <c r="E1529" s="36" t="s">
        <v>5194</v>
      </c>
      <c r="F1529" s="30" t="s">
        <v>154</v>
      </c>
      <c r="G1529" s="11" t="s">
        <v>58</v>
      </c>
      <c r="H1529" s="11" t="s">
        <v>43</v>
      </c>
      <c r="I1529" s="11" t="s">
        <v>22</v>
      </c>
      <c r="J1529" s="23">
        <v>243000000</v>
      </c>
      <c r="K1529" s="23">
        <v>0</v>
      </c>
      <c r="L1529" s="23">
        <v>0</v>
      </c>
      <c r="M1529" s="23">
        <f t="shared" si="23"/>
        <v>243000000</v>
      </c>
      <c r="N1529" s="30"/>
      <c r="O1529" s="11"/>
      <c r="P1529" s="11"/>
    </row>
    <row r="1530" spans="1:16" ht="18" customHeight="1" x14ac:dyDescent="0.15">
      <c r="A1530" s="11">
        <v>1525</v>
      </c>
      <c r="B1530" s="11" t="s">
        <v>39</v>
      </c>
      <c r="C1530" s="11" t="s">
        <v>150</v>
      </c>
      <c r="D1530" s="11">
        <v>5</v>
      </c>
      <c r="E1530" s="36" t="s">
        <v>5194</v>
      </c>
      <c r="F1530" s="30" t="s">
        <v>156</v>
      </c>
      <c r="G1530" s="11" t="s">
        <v>58</v>
      </c>
      <c r="H1530" s="11" t="s">
        <v>43</v>
      </c>
      <c r="I1530" s="11" t="s">
        <v>22</v>
      </c>
      <c r="J1530" s="23">
        <v>120000000</v>
      </c>
      <c r="K1530" s="23">
        <v>33600000</v>
      </c>
      <c r="L1530" s="23">
        <v>0</v>
      </c>
      <c r="M1530" s="23">
        <f t="shared" si="23"/>
        <v>153600000</v>
      </c>
      <c r="N1530" s="30"/>
      <c r="O1530" s="11"/>
      <c r="P1530" s="11"/>
    </row>
    <row r="1531" spans="1:16" ht="18" customHeight="1" x14ac:dyDescent="0.15">
      <c r="A1531" s="11">
        <v>1526</v>
      </c>
      <c r="B1531" s="11" t="s">
        <v>39</v>
      </c>
      <c r="C1531" s="11" t="s">
        <v>167</v>
      </c>
      <c r="D1531" s="11">
        <v>5</v>
      </c>
      <c r="E1531" s="36" t="s">
        <v>5194</v>
      </c>
      <c r="F1531" s="30" t="s">
        <v>189</v>
      </c>
      <c r="G1531" s="11" t="s">
        <v>114</v>
      </c>
      <c r="H1531" s="11" t="s">
        <v>43</v>
      </c>
      <c r="I1531" s="11" t="s">
        <v>16</v>
      </c>
      <c r="J1531" s="23">
        <v>2109841991</v>
      </c>
      <c r="K1531" s="23">
        <v>0</v>
      </c>
      <c r="L1531" s="23">
        <v>0</v>
      </c>
      <c r="M1531" s="23">
        <f t="shared" si="23"/>
        <v>2109841991</v>
      </c>
      <c r="N1531" s="30" t="s">
        <v>74</v>
      </c>
      <c r="O1531" s="11" t="s">
        <v>44</v>
      </c>
      <c r="P1531" s="11"/>
    </row>
    <row r="1532" spans="1:16" ht="18" customHeight="1" x14ac:dyDescent="0.15">
      <c r="A1532" s="11">
        <v>1527</v>
      </c>
      <c r="B1532" s="11" t="s">
        <v>292</v>
      </c>
      <c r="C1532" s="11" t="s">
        <v>40</v>
      </c>
      <c r="D1532" s="11">
        <v>5</v>
      </c>
      <c r="E1532" s="36" t="s">
        <v>5194</v>
      </c>
      <c r="F1532" s="30" t="s">
        <v>319</v>
      </c>
      <c r="G1532" s="11" t="s">
        <v>46</v>
      </c>
      <c r="H1532" s="11" t="s">
        <v>294</v>
      </c>
      <c r="I1532" s="11" t="s">
        <v>22</v>
      </c>
      <c r="J1532" s="23">
        <v>180000000</v>
      </c>
      <c r="K1532" s="23">
        <v>0</v>
      </c>
      <c r="L1532" s="23">
        <v>0</v>
      </c>
      <c r="M1532" s="23">
        <f t="shared" si="23"/>
        <v>180000000</v>
      </c>
      <c r="N1532" s="30"/>
      <c r="O1532" s="11" t="s">
        <v>44</v>
      </c>
      <c r="P1532" s="11"/>
    </row>
    <row r="1533" spans="1:16" ht="18" customHeight="1" x14ac:dyDescent="0.15">
      <c r="A1533" s="11">
        <v>1528</v>
      </c>
      <c r="B1533" s="11" t="s">
        <v>292</v>
      </c>
      <c r="C1533" s="11" t="s">
        <v>40</v>
      </c>
      <c r="D1533" s="11">
        <v>5</v>
      </c>
      <c r="E1533" s="36" t="s">
        <v>5194</v>
      </c>
      <c r="F1533" s="30" t="s">
        <v>320</v>
      </c>
      <c r="G1533" s="11" t="s">
        <v>46</v>
      </c>
      <c r="H1533" s="11" t="s">
        <v>294</v>
      </c>
      <c r="I1533" s="11" t="s">
        <v>22</v>
      </c>
      <c r="J1533" s="23">
        <v>32000000</v>
      </c>
      <c r="K1533" s="23">
        <v>0</v>
      </c>
      <c r="L1533" s="23">
        <v>0</v>
      </c>
      <c r="M1533" s="23">
        <f t="shared" si="23"/>
        <v>32000000</v>
      </c>
      <c r="N1533" s="30"/>
      <c r="O1533" s="11" t="s">
        <v>44</v>
      </c>
      <c r="P1533" s="11"/>
    </row>
    <row r="1534" spans="1:16" ht="18" customHeight="1" x14ac:dyDescent="0.15">
      <c r="A1534" s="11">
        <v>1529</v>
      </c>
      <c r="B1534" s="11" t="s">
        <v>292</v>
      </c>
      <c r="C1534" s="11" t="s">
        <v>334</v>
      </c>
      <c r="D1534" s="11">
        <v>5</v>
      </c>
      <c r="E1534" s="36" t="s">
        <v>5194</v>
      </c>
      <c r="F1534" s="30" t="s">
        <v>341</v>
      </c>
      <c r="G1534" s="11" t="s">
        <v>58</v>
      </c>
      <c r="H1534" s="11" t="s">
        <v>294</v>
      </c>
      <c r="I1534" s="11" t="s">
        <v>22</v>
      </c>
      <c r="J1534" s="23">
        <v>85000000</v>
      </c>
      <c r="K1534" s="23">
        <v>850000000</v>
      </c>
      <c r="L1534" s="23">
        <v>0</v>
      </c>
      <c r="M1534" s="23">
        <f t="shared" si="23"/>
        <v>935000000</v>
      </c>
      <c r="N1534" s="30"/>
      <c r="O1534" s="11"/>
      <c r="P1534" s="11"/>
    </row>
    <row r="1535" spans="1:16" ht="18" customHeight="1" x14ac:dyDescent="0.15">
      <c r="A1535" s="11">
        <v>1530</v>
      </c>
      <c r="B1535" s="11" t="s">
        <v>292</v>
      </c>
      <c r="C1535" s="11" t="s">
        <v>354</v>
      </c>
      <c r="D1535" s="11">
        <v>5</v>
      </c>
      <c r="E1535" s="36" t="s">
        <v>5194</v>
      </c>
      <c r="F1535" s="30" t="s">
        <v>370</v>
      </c>
      <c r="G1535" s="11" t="s">
        <v>114</v>
      </c>
      <c r="H1535" s="11" t="s">
        <v>294</v>
      </c>
      <c r="I1535" s="11" t="s">
        <v>22</v>
      </c>
      <c r="J1535" s="23">
        <v>2934605000</v>
      </c>
      <c r="K1535" s="23">
        <v>3359294000</v>
      </c>
      <c r="L1535" s="23">
        <v>0</v>
      </c>
      <c r="M1535" s="23">
        <f t="shared" si="23"/>
        <v>6293899000</v>
      </c>
      <c r="N1535" s="30"/>
      <c r="O1535" s="11"/>
      <c r="P1535" s="11"/>
    </row>
    <row r="1536" spans="1:16" ht="18" customHeight="1" x14ac:dyDescent="0.15">
      <c r="A1536" s="11">
        <v>1531</v>
      </c>
      <c r="B1536" s="11" t="s">
        <v>292</v>
      </c>
      <c r="C1536" s="11" t="s">
        <v>447</v>
      </c>
      <c r="D1536" s="11">
        <v>5</v>
      </c>
      <c r="E1536" s="36" t="s">
        <v>5194</v>
      </c>
      <c r="F1536" s="30" t="s">
        <v>451</v>
      </c>
      <c r="G1536" s="11" t="s">
        <v>58</v>
      </c>
      <c r="H1536" s="11" t="s">
        <v>294</v>
      </c>
      <c r="I1536" s="11" t="s">
        <v>22</v>
      </c>
      <c r="J1536" s="23">
        <v>140000000</v>
      </c>
      <c r="K1536" s="23">
        <v>2000000</v>
      </c>
      <c r="L1536" s="23"/>
      <c r="M1536" s="23">
        <f t="shared" si="23"/>
        <v>142000000</v>
      </c>
      <c r="N1536" s="30"/>
      <c r="O1536" s="11"/>
      <c r="P1536" s="11"/>
    </row>
    <row r="1537" spans="1:16" ht="18" customHeight="1" x14ac:dyDescent="0.15">
      <c r="A1537" s="11">
        <v>1532</v>
      </c>
      <c r="B1537" s="11" t="s">
        <v>292</v>
      </c>
      <c r="C1537" s="11" t="s">
        <v>447</v>
      </c>
      <c r="D1537" s="11">
        <v>5</v>
      </c>
      <c r="E1537" s="36" t="s">
        <v>5194</v>
      </c>
      <c r="F1537" s="30" t="s">
        <v>452</v>
      </c>
      <c r="G1537" s="11" t="s">
        <v>58</v>
      </c>
      <c r="H1537" s="11" t="s">
        <v>294</v>
      </c>
      <c r="I1537" s="11" t="s">
        <v>22</v>
      </c>
      <c r="J1537" s="23">
        <v>80000000</v>
      </c>
      <c r="K1537" s="23">
        <v>0</v>
      </c>
      <c r="L1537" s="23">
        <v>0</v>
      </c>
      <c r="M1537" s="23">
        <f t="shared" si="23"/>
        <v>80000000</v>
      </c>
      <c r="N1537" s="30"/>
      <c r="O1537" s="11"/>
      <c r="P1537" s="11"/>
    </row>
    <row r="1538" spans="1:16" ht="18" customHeight="1" x14ac:dyDescent="0.15">
      <c r="A1538" s="11">
        <v>1533</v>
      </c>
      <c r="B1538" s="11" t="s">
        <v>292</v>
      </c>
      <c r="C1538" s="11" t="s">
        <v>476</v>
      </c>
      <c r="D1538" s="11">
        <v>5</v>
      </c>
      <c r="E1538" s="36" t="s">
        <v>5194</v>
      </c>
      <c r="F1538" s="30" t="s">
        <v>480</v>
      </c>
      <c r="G1538" s="11" t="s">
        <v>114</v>
      </c>
      <c r="H1538" s="11" t="s">
        <v>294</v>
      </c>
      <c r="I1538" s="11" t="s">
        <v>22</v>
      </c>
      <c r="J1538" s="23">
        <v>250000000</v>
      </c>
      <c r="K1538" s="23"/>
      <c r="L1538" s="23"/>
      <c r="M1538" s="23">
        <f t="shared" si="23"/>
        <v>250000000</v>
      </c>
      <c r="N1538" s="30"/>
      <c r="O1538" s="11"/>
      <c r="P1538" s="11"/>
    </row>
    <row r="1539" spans="1:16" ht="18" customHeight="1" x14ac:dyDescent="0.15">
      <c r="A1539" s="11">
        <v>1534</v>
      </c>
      <c r="B1539" s="11" t="s">
        <v>292</v>
      </c>
      <c r="C1539" s="11" t="s">
        <v>503</v>
      </c>
      <c r="D1539" s="11">
        <v>5</v>
      </c>
      <c r="E1539" s="36" t="s">
        <v>5194</v>
      </c>
      <c r="F1539" s="30" t="s">
        <v>506</v>
      </c>
      <c r="G1539" s="11" t="s">
        <v>114</v>
      </c>
      <c r="H1539" s="11" t="s">
        <v>294</v>
      </c>
      <c r="I1539" s="11" t="s">
        <v>22</v>
      </c>
      <c r="J1539" s="23">
        <v>55000000</v>
      </c>
      <c r="K1539" s="23">
        <v>0</v>
      </c>
      <c r="L1539" s="23">
        <v>0</v>
      </c>
      <c r="M1539" s="23">
        <f t="shared" si="23"/>
        <v>55000000</v>
      </c>
      <c r="N1539" s="30"/>
      <c r="O1539" s="11"/>
      <c r="P1539" s="11"/>
    </row>
    <row r="1540" spans="1:16" ht="18" customHeight="1" x14ac:dyDescent="0.15">
      <c r="A1540" s="11">
        <v>1535</v>
      </c>
      <c r="B1540" s="11" t="s">
        <v>292</v>
      </c>
      <c r="C1540" s="11" t="s">
        <v>71</v>
      </c>
      <c r="D1540" s="11">
        <v>5</v>
      </c>
      <c r="E1540" s="36" t="s">
        <v>5194</v>
      </c>
      <c r="F1540" s="30" t="s">
        <v>513</v>
      </c>
      <c r="G1540" s="11" t="s">
        <v>73</v>
      </c>
      <c r="H1540" s="11" t="s">
        <v>294</v>
      </c>
      <c r="I1540" s="11" t="s">
        <v>16</v>
      </c>
      <c r="J1540" s="23">
        <v>400000000</v>
      </c>
      <c r="K1540" s="23">
        <v>40000000</v>
      </c>
      <c r="L1540" s="23">
        <v>120000000</v>
      </c>
      <c r="M1540" s="23">
        <f t="shared" si="23"/>
        <v>560000000</v>
      </c>
      <c r="N1540" s="30" t="s">
        <v>74</v>
      </c>
      <c r="O1540" s="11"/>
      <c r="P1540" s="11"/>
    </row>
    <row r="1541" spans="1:16" ht="18" customHeight="1" x14ac:dyDescent="0.15">
      <c r="A1541" s="11">
        <v>1536</v>
      </c>
      <c r="B1541" s="11" t="s">
        <v>292</v>
      </c>
      <c r="C1541" s="11" t="s">
        <v>517</v>
      </c>
      <c r="D1541" s="11">
        <v>5</v>
      </c>
      <c r="E1541" s="36" t="s">
        <v>5194</v>
      </c>
      <c r="F1541" s="30" t="s">
        <v>522</v>
      </c>
      <c r="G1541" s="11" t="s">
        <v>114</v>
      </c>
      <c r="H1541" s="11" t="s">
        <v>294</v>
      </c>
      <c r="I1541" s="11" t="s">
        <v>22</v>
      </c>
      <c r="J1541" s="23">
        <v>60000000</v>
      </c>
      <c r="K1541" s="23"/>
      <c r="L1541" s="23"/>
      <c r="M1541" s="23">
        <f t="shared" si="23"/>
        <v>60000000</v>
      </c>
      <c r="N1541" s="30"/>
      <c r="O1541" s="11"/>
      <c r="P1541" s="11"/>
    </row>
    <row r="1542" spans="1:16" ht="18" customHeight="1" x14ac:dyDescent="0.15">
      <c r="A1542" s="11">
        <v>1537</v>
      </c>
      <c r="B1542" s="11" t="s">
        <v>292</v>
      </c>
      <c r="C1542" s="11" t="s">
        <v>94</v>
      </c>
      <c r="D1542" s="11">
        <v>5</v>
      </c>
      <c r="E1542" s="36" t="s">
        <v>5194</v>
      </c>
      <c r="F1542" s="30" t="s">
        <v>527</v>
      </c>
      <c r="G1542" s="11" t="s">
        <v>46</v>
      </c>
      <c r="H1542" s="11" t="s">
        <v>294</v>
      </c>
      <c r="I1542" s="11" t="s">
        <v>22</v>
      </c>
      <c r="J1542" s="23">
        <v>450000000</v>
      </c>
      <c r="K1542" s="23">
        <v>0</v>
      </c>
      <c r="L1542" s="23">
        <v>0</v>
      </c>
      <c r="M1542" s="23">
        <f t="shared" ref="M1542:M1605" si="24">J1542+K1542+L1542</f>
        <v>450000000</v>
      </c>
      <c r="N1542" s="30"/>
      <c r="O1542" s="11" t="s">
        <v>44</v>
      </c>
      <c r="P1542" s="11"/>
    </row>
    <row r="1543" spans="1:16" ht="18" customHeight="1" x14ac:dyDescent="0.15">
      <c r="A1543" s="11">
        <v>1538</v>
      </c>
      <c r="B1543" s="11" t="s">
        <v>292</v>
      </c>
      <c r="C1543" s="11" t="s">
        <v>94</v>
      </c>
      <c r="D1543" s="11">
        <v>5</v>
      </c>
      <c r="E1543" s="36" t="s">
        <v>5194</v>
      </c>
      <c r="F1543" s="30" t="s">
        <v>528</v>
      </c>
      <c r="G1543" s="11" t="s">
        <v>66</v>
      </c>
      <c r="H1543" s="11" t="s">
        <v>294</v>
      </c>
      <c r="I1543" s="11" t="s">
        <v>22</v>
      </c>
      <c r="J1543" s="23">
        <v>300000000</v>
      </c>
      <c r="K1543" s="23">
        <v>0</v>
      </c>
      <c r="L1543" s="23">
        <v>0</v>
      </c>
      <c r="M1543" s="23">
        <f t="shared" si="24"/>
        <v>300000000</v>
      </c>
      <c r="N1543" s="30"/>
      <c r="O1543" s="11" t="s">
        <v>44</v>
      </c>
      <c r="P1543" s="11"/>
    </row>
    <row r="1544" spans="1:16" ht="18" customHeight="1" x14ac:dyDescent="0.15">
      <c r="A1544" s="11">
        <v>1539</v>
      </c>
      <c r="B1544" s="11" t="s">
        <v>292</v>
      </c>
      <c r="C1544" s="11" t="s">
        <v>94</v>
      </c>
      <c r="D1544" s="11">
        <v>5</v>
      </c>
      <c r="E1544" s="36" t="s">
        <v>5194</v>
      </c>
      <c r="F1544" s="30" t="s">
        <v>529</v>
      </c>
      <c r="G1544" s="11" t="s">
        <v>525</v>
      </c>
      <c r="H1544" s="11" t="s">
        <v>294</v>
      </c>
      <c r="I1544" s="11" t="s">
        <v>22</v>
      </c>
      <c r="J1544" s="23">
        <v>67000000</v>
      </c>
      <c r="K1544" s="23">
        <v>0</v>
      </c>
      <c r="L1544" s="23">
        <v>0</v>
      </c>
      <c r="M1544" s="23">
        <f t="shared" si="24"/>
        <v>67000000</v>
      </c>
      <c r="N1544" s="30"/>
      <c r="O1544" s="11" t="s">
        <v>44</v>
      </c>
      <c r="P1544" s="11"/>
    </row>
    <row r="1545" spans="1:16" ht="18" customHeight="1" x14ac:dyDescent="0.15">
      <c r="A1545" s="11">
        <v>1540</v>
      </c>
      <c r="B1545" s="11" t="s">
        <v>292</v>
      </c>
      <c r="C1545" s="11" t="s">
        <v>94</v>
      </c>
      <c r="D1545" s="11">
        <v>5</v>
      </c>
      <c r="E1545" s="36" t="s">
        <v>5194</v>
      </c>
      <c r="F1545" s="30" t="s">
        <v>530</v>
      </c>
      <c r="G1545" s="11" t="s">
        <v>5180</v>
      </c>
      <c r="H1545" s="11" t="s">
        <v>294</v>
      </c>
      <c r="I1545" s="11" t="s">
        <v>22</v>
      </c>
      <c r="J1545" s="23">
        <v>56000000</v>
      </c>
      <c r="K1545" s="23">
        <v>0</v>
      </c>
      <c r="L1545" s="23">
        <v>0</v>
      </c>
      <c r="M1545" s="23">
        <f t="shared" si="24"/>
        <v>56000000</v>
      </c>
      <c r="N1545" s="30"/>
      <c r="O1545" s="11" t="s">
        <v>44</v>
      </c>
      <c r="P1545" s="11"/>
    </row>
    <row r="1546" spans="1:16" ht="18" customHeight="1" x14ac:dyDescent="0.15">
      <c r="A1546" s="11">
        <v>1541</v>
      </c>
      <c r="B1546" s="11" t="s">
        <v>696</v>
      </c>
      <c r="C1546" s="11" t="s">
        <v>167</v>
      </c>
      <c r="D1546" s="11">
        <v>5</v>
      </c>
      <c r="E1546" s="36" t="s">
        <v>5194</v>
      </c>
      <c r="F1546" s="30" t="s">
        <v>711</v>
      </c>
      <c r="G1546" s="11" t="s">
        <v>114</v>
      </c>
      <c r="H1546" s="11" t="s">
        <v>294</v>
      </c>
      <c r="I1546" s="11" t="s">
        <v>22</v>
      </c>
      <c r="J1546" s="23">
        <v>706372828</v>
      </c>
      <c r="K1546" s="23">
        <v>248331702</v>
      </c>
      <c r="L1546" s="23"/>
      <c r="M1546" s="23">
        <f t="shared" si="24"/>
        <v>954704530</v>
      </c>
      <c r="N1546" s="30"/>
      <c r="O1546" s="11"/>
      <c r="P1546" s="11"/>
    </row>
    <row r="1547" spans="1:16" ht="18" customHeight="1" x14ac:dyDescent="0.15">
      <c r="A1547" s="11">
        <v>1542</v>
      </c>
      <c r="B1547" s="11" t="s">
        <v>696</v>
      </c>
      <c r="C1547" s="11" t="s">
        <v>167</v>
      </c>
      <c r="D1547" s="11">
        <v>5</v>
      </c>
      <c r="E1547" s="36" t="s">
        <v>5194</v>
      </c>
      <c r="F1547" s="30" t="s">
        <v>712</v>
      </c>
      <c r="G1547" s="11" t="s">
        <v>114</v>
      </c>
      <c r="H1547" s="11" t="s">
        <v>294</v>
      </c>
      <c r="I1547" s="11" t="s">
        <v>16</v>
      </c>
      <c r="J1547" s="23">
        <v>1200000000</v>
      </c>
      <c r="K1547" s="23">
        <v>200000000</v>
      </c>
      <c r="L1547" s="23"/>
      <c r="M1547" s="23">
        <f t="shared" si="24"/>
        <v>1400000000</v>
      </c>
      <c r="N1547" s="30" t="s">
        <v>143</v>
      </c>
      <c r="O1547" s="11"/>
      <c r="P1547" s="11"/>
    </row>
    <row r="1548" spans="1:16" ht="18" customHeight="1" x14ac:dyDescent="0.15">
      <c r="A1548" s="11">
        <v>1543</v>
      </c>
      <c r="B1548" s="11" t="s">
        <v>696</v>
      </c>
      <c r="C1548" s="11" t="s">
        <v>126</v>
      </c>
      <c r="D1548" s="11">
        <v>5</v>
      </c>
      <c r="E1548" s="36" t="s">
        <v>5194</v>
      </c>
      <c r="F1548" s="30" t="s">
        <v>761</v>
      </c>
      <c r="G1548" s="11" t="s">
        <v>58</v>
      </c>
      <c r="H1548" s="11" t="s">
        <v>294</v>
      </c>
      <c r="I1548" s="11" t="s">
        <v>22</v>
      </c>
      <c r="J1548" s="23">
        <v>250000000</v>
      </c>
      <c r="K1548" s="23">
        <v>100000000</v>
      </c>
      <c r="L1548" s="23">
        <v>0</v>
      </c>
      <c r="M1548" s="23">
        <f t="shared" si="24"/>
        <v>350000000</v>
      </c>
      <c r="N1548" s="30"/>
      <c r="O1548" s="11"/>
      <c r="P1548" s="11"/>
    </row>
    <row r="1549" spans="1:16" ht="18" customHeight="1" x14ac:dyDescent="0.15">
      <c r="A1549" s="11">
        <v>1544</v>
      </c>
      <c r="B1549" s="11" t="s">
        <v>696</v>
      </c>
      <c r="C1549" s="11" t="s">
        <v>94</v>
      </c>
      <c r="D1549" s="11">
        <v>5</v>
      </c>
      <c r="E1549" s="36" t="s">
        <v>5194</v>
      </c>
      <c r="F1549" s="30" t="s">
        <v>793</v>
      </c>
      <c r="G1549" s="11" t="s">
        <v>532</v>
      </c>
      <c r="H1549" s="11" t="s">
        <v>294</v>
      </c>
      <c r="I1549" s="11" t="s">
        <v>22</v>
      </c>
      <c r="J1549" s="23">
        <v>35000000</v>
      </c>
      <c r="K1549" s="23"/>
      <c r="L1549" s="23"/>
      <c r="M1549" s="23">
        <f t="shared" si="24"/>
        <v>35000000</v>
      </c>
      <c r="N1549" s="30"/>
      <c r="O1549" s="11" t="s">
        <v>44</v>
      </c>
      <c r="P1549" s="11"/>
    </row>
    <row r="1550" spans="1:16" ht="18" customHeight="1" x14ac:dyDescent="0.15">
      <c r="A1550" s="11">
        <v>1545</v>
      </c>
      <c r="B1550" s="11" t="s">
        <v>696</v>
      </c>
      <c r="C1550" s="11" t="s">
        <v>94</v>
      </c>
      <c r="D1550" s="11">
        <v>5</v>
      </c>
      <c r="E1550" s="36" t="s">
        <v>5194</v>
      </c>
      <c r="F1550" s="30" t="s">
        <v>794</v>
      </c>
      <c r="G1550" s="11" t="s">
        <v>532</v>
      </c>
      <c r="H1550" s="11" t="s">
        <v>294</v>
      </c>
      <c r="I1550" s="11" t="s">
        <v>22</v>
      </c>
      <c r="J1550" s="23">
        <v>300000000</v>
      </c>
      <c r="K1550" s="23"/>
      <c r="L1550" s="23"/>
      <c r="M1550" s="23">
        <f t="shared" si="24"/>
        <v>300000000</v>
      </c>
      <c r="N1550" s="30"/>
      <c r="O1550" s="11" t="s">
        <v>44</v>
      </c>
      <c r="P1550" s="11"/>
    </row>
    <row r="1551" spans="1:16" ht="18" customHeight="1" x14ac:dyDescent="0.15">
      <c r="A1551" s="11">
        <v>1546</v>
      </c>
      <c r="B1551" s="11" t="s">
        <v>696</v>
      </c>
      <c r="C1551" s="11" t="s">
        <v>94</v>
      </c>
      <c r="D1551" s="11">
        <v>5</v>
      </c>
      <c r="E1551" s="36" t="s">
        <v>5194</v>
      </c>
      <c r="F1551" s="30" t="s">
        <v>795</v>
      </c>
      <c r="G1551" s="11" t="s">
        <v>532</v>
      </c>
      <c r="H1551" s="11" t="s">
        <v>294</v>
      </c>
      <c r="I1551" s="11" t="s">
        <v>22</v>
      </c>
      <c r="J1551" s="23">
        <v>40000000</v>
      </c>
      <c r="K1551" s="23"/>
      <c r="L1551" s="23"/>
      <c r="M1551" s="23">
        <f t="shared" si="24"/>
        <v>40000000</v>
      </c>
      <c r="N1551" s="30"/>
      <c r="O1551" s="11" t="s">
        <v>44</v>
      </c>
      <c r="P1551" s="11"/>
    </row>
    <row r="1552" spans="1:16" ht="18" customHeight="1" x14ac:dyDescent="0.15">
      <c r="A1552" s="11">
        <v>1547</v>
      </c>
      <c r="B1552" s="11" t="s">
        <v>696</v>
      </c>
      <c r="C1552" s="11" t="s">
        <v>797</v>
      </c>
      <c r="D1552" s="11">
        <v>5</v>
      </c>
      <c r="E1552" s="36" t="s">
        <v>5194</v>
      </c>
      <c r="F1552" s="30" t="s">
        <v>816</v>
      </c>
      <c r="G1552" s="11" t="s">
        <v>114</v>
      </c>
      <c r="H1552" s="11" t="s">
        <v>294</v>
      </c>
      <c r="I1552" s="11" t="s">
        <v>22</v>
      </c>
      <c r="J1552" s="23">
        <v>1338290000</v>
      </c>
      <c r="K1552" s="23">
        <v>812483000</v>
      </c>
      <c r="L1552" s="23"/>
      <c r="M1552" s="23">
        <f t="shared" si="24"/>
        <v>2150773000</v>
      </c>
      <c r="N1552" s="30"/>
      <c r="O1552" s="11" t="s">
        <v>44</v>
      </c>
      <c r="P1552" s="11"/>
    </row>
    <row r="1553" spans="1:16" ht="18" customHeight="1" x14ac:dyDescent="0.15">
      <c r="A1553" s="11">
        <v>1548</v>
      </c>
      <c r="B1553" s="11" t="s">
        <v>696</v>
      </c>
      <c r="C1553" s="11" t="s">
        <v>797</v>
      </c>
      <c r="D1553" s="11">
        <v>5</v>
      </c>
      <c r="E1553" s="36" t="s">
        <v>5194</v>
      </c>
      <c r="F1553" s="30" t="s">
        <v>817</v>
      </c>
      <c r="G1553" s="11" t="s">
        <v>114</v>
      </c>
      <c r="H1553" s="11" t="s">
        <v>294</v>
      </c>
      <c r="I1553" s="11" t="s">
        <v>22</v>
      </c>
      <c r="J1553" s="23">
        <v>100000000</v>
      </c>
      <c r="K1553" s="23"/>
      <c r="L1553" s="23"/>
      <c r="M1553" s="23">
        <f t="shared" si="24"/>
        <v>100000000</v>
      </c>
      <c r="N1553" s="30"/>
      <c r="O1553" s="11"/>
      <c r="P1553" s="11"/>
    </row>
    <row r="1554" spans="1:16" ht="18" customHeight="1" x14ac:dyDescent="0.15">
      <c r="A1554" s="11">
        <v>1549</v>
      </c>
      <c r="B1554" s="11" t="s">
        <v>696</v>
      </c>
      <c r="C1554" s="11" t="s">
        <v>797</v>
      </c>
      <c r="D1554" s="11">
        <v>5</v>
      </c>
      <c r="E1554" s="36" t="s">
        <v>5194</v>
      </c>
      <c r="F1554" s="30" t="s">
        <v>818</v>
      </c>
      <c r="G1554" s="11" t="s">
        <v>114</v>
      </c>
      <c r="H1554" s="11" t="s">
        <v>294</v>
      </c>
      <c r="I1554" s="11" t="s">
        <v>22</v>
      </c>
      <c r="J1554" s="23">
        <v>1338290000</v>
      </c>
      <c r="K1554" s="23">
        <v>812483000</v>
      </c>
      <c r="L1554" s="23"/>
      <c r="M1554" s="23">
        <f t="shared" si="24"/>
        <v>2150773000</v>
      </c>
      <c r="N1554" s="30"/>
      <c r="O1554" s="11" t="s">
        <v>44</v>
      </c>
      <c r="P1554" s="11"/>
    </row>
    <row r="1555" spans="1:16" ht="18" customHeight="1" x14ac:dyDescent="0.15">
      <c r="A1555" s="11">
        <v>1550</v>
      </c>
      <c r="B1555" s="11" t="s">
        <v>696</v>
      </c>
      <c r="C1555" s="11" t="s">
        <v>797</v>
      </c>
      <c r="D1555" s="11">
        <v>5</v>
      </c>
      <c r="E1555" s="36" t="s">
        <v>5194</v>
      </c>
      <c r="F1555" s="30" t="s">
        <v>819</v>
      </c>
      <c r="G1555" s="11" t="s">
        <v>114</v>
      </c>
      <c r="H1555" s="11" t="s">
        <v>294</v>
      </c>
      <c r="I1555" s="11" t="s">
        <v>22</v>
      </c>
      <c r="J1555" s="23">
        <v>100000000</v>
      </c>
      <c r="K1555" s="23"/>
      <c r="L1555" s="23"/>
      <c r="M1555" s="23">
        <f t="shared" si="24"/>
        <v>100000000</v>
      </c>
      <c r="N1555" s="30"/>
      <c r="O1555" s="11"/>
      <c r="P1555" s="11"/>
    </row>
    <row r="1556" spans="1:16" ht="18" customHeight="1" x14ac:dyDescent="0.15">
      <c r="A1556" s="11">
        <v>1551</v>
      </c>
      <c r="B1556" s="11" t="s">
        <v>696</v>
      </c>
      <c r="C1556" s="11" t="s">
        <v>797</v>
      </c>
      <c r="D1556" s="11">
        <v>5</v>
      </c>
      <c r="E1556" s="36" t="s">
        <v>5194</v>
      </c>
      <c r="F1556" s="30" t="s">
        <v>820</v>
      </c>
      <c r="G1556" s="11" t="s">
        <v>114</v>
      </c>
      <c r="H1556" s="11" t="s">
        <v>294</v>
      </c>
      <c r="I1556" s="11" t="s">
        <v>22</v>
      </c>
      <c r="J1556" s="23">
        <v>700000000</v>
      </c>
      <c r="K1556" s="23">
        <v>2500000000</v>
      </c>
      <c r="L1556" s="23"/>
      <c r="M1556" s="23">
        <f t="shared" si="24"/>
        <v>3200000000</v>
      </c>
      <c r="N1556" s="30"/>
      <c r="O1556" s="11" t="s">
        <v>44</v>
      </c>
      <c r="P1556" s="11"/>
    </row>
    <row r="1557" spans="1:16" ht="18" customHeight="1" x14ac:dyDescent="0.15">
      <c r="A1557" s="11">
        <v>1552</v>
      </c>
      <c r="B1557" s="11" t="s">
        <v>696</v>
      </c>
      <c r="C1557" s="11" t="s">
        <v>797</v>
      </c>
      <c r="D1557" s="11">
        <v>5</v>
      </c>
      <c r="E1557" s="36" t="s">
        <v>5194</v>
      </c>
      <c r="F1557" s="30" t="s">
        <v>821</v>
      </c>
      <c r="G1557" s="11" t="s">
        <v>114</v>
      </c>
      <c r="H1557" s="11" t="s">
        <v>294</v>
      </c>
      <c r="I1557" s="11" t="s">
        <v>22</v>
      </c>
      <c r="J1557" s="23">
        <v>50000000</v>
      </c>
      <c r="K1557" s="23"/>
      <c r="L1557" s="23"/>
      <c r="M1557" s="23">
        <f t="shared" si="24"/>
        <v>50000000</v>
      </c>
      <c r="N1557" s="30"/>
      <c r="O1557" s="11"/>
      <c r="P1557" s="11"/>
    </row>
    <row r="1558" spans="1:16" ht="18" customHeight="1" x14ac:dyDescent="0.15">
      <c r="A1558" s="11">
        <v>1553</v>
      </c>
      <c r="B1558" s="11" t="s">
        <v>696</v>
      </c>
      <c r="C1558" s="11" t="s">
        <v>856</v>
      </c>
      <c r="D1558" s="11">
        <v>5</v>
      </c>
      <c r="E1558" s="36" t="s">
        <v>5194</v>
      </c>
      <c r="F1558" s="30" t="s">
        <v>859</v>
      </c>
      <c r="G1558" s="11" t="s">
        <v>114</v>
      </c>
      <c r="H1558" s="11" t="s">
        <v>294</v>
      </c>
      <c r="I1558" s="11" t="s">
        <v>22</v>
      </c>
      <c r="J1558" s="23">
        <v>20000000</v>
      </c>
      <c r="K1558" s="23"/>
      <c r="L1558" s="23"/>
      <c r="M1558" s="23">
        <f t="shared" si="24"/>
        <v>20000000</v>
      </c>
      <c r="N1558" s="30"/>
      <c r="O1558" s="11" t="s">
        <v>44</v>
      </c>
      <c r="P1558" s="11"/>
    </row>
    <row r="1559" spans="1:16" ht="18" customHeight="1" x14ac:dyDescent="0.15">
      <c r="A1559" s="11">
        <v>1554</v>
      </c>
      <c r="B1559" s="11" t="s">
        <v>696</v>
      </c>
      <c r="C1559" s="11" t="s">
        <v>874</v>
      </c>
      <c r="D1559" s="11">
        <v>5</v>
      </c>
      <c r="E1559" s="36" t="s">
        <v>5194</v>
      </c>
      <c r="F1559" s="30" t="s">
        <v>878</v>
      </c>
      <c r="G1559" s="11" t="s">
        <v>58</v>
      </c>
      <c r="H1559" s="11" t="s">
        <v>294</v>
      </c>
      <c r="I1559" s="11" t="s">
        <v>15</v>
      </c>
      <c r="J1559" s="23">
        <v>900000000</v>
      </c>
      <c r="K1559" s="23">
        <v>600000000</v>
      </c>
      <c r="L1559" s="23"/>
      <c r="M1559" s="23">
        <f t="shared" si="24"/>
        <v>1500000000</v>
      </c>
      <c r="N1559" s="30"/>
      <c r="O1559" s="11" t="s">
        <v>44</v>
      </c>
      <c r="P1559" s="11" t="s">
        <v>48</v>
      </c>
    </row>
    <row r="1560" spans="1:16" ht="18" customHeight="1" x14ac:dyDescent="0.15">
      <c r="A1560" s="11">
        <v>1555</v>
      </c>
      <c r="B1560" s="11" t="s">
        <v>696</v>
      </c>
      <c r="C1560" s="11" t="s">
        <v>874</v>
      </c>
      <c r="D1560" s="11">
        <v>5</v>
      </c>
      <c r="E1560" s="36" t="s">
        <v>5194</v>
      </c>
      <c r="F1560" s="30" t="s">
        <v>879</v>
      </c>
      <c r="G1560" s="11" t="s">
        <v>58</v>
      </c>
      <c r="H1560" s="11" t="s">
        <v>294</v>
      </c>
      <c r="I1560" s="11" t="s">
        <v>22</v>
      </c>
      <c r="J1560" s="23">
        <v>348000000</v>
      </c>
      <c r="K1560" s="23">
        <v>10000000</v>
      </c>
      <c r="L1560" s="23"/>
      <c r="M1560" s="23">
        <f t="shared" si="24"/>
        <v>358000000</v>
      </c>
      <c r="N1560" s="30"/>
      <c r="O1560" s="11" t="s">
        <v>44</v>
      </c>
      <c r="P1560" s="11"/>
    </row>
    <row r="1561" spans="1:16" ht="18" customHeight="1" x14ac:dyDescent="0.15">
      <c r="A1561" s="11">
        <v>1556</v>
      </c>
      <c r="B1561" s="11" t="s">
        <v>696</v>
      </c>
      <c r="C1561" s="11" t="s">
        <v>874</v>
      </c>
      <c r="D1561" s="11">
        <v>5</v>
      </c>
      <c r="E1561" s="36" t="s">
        <v>5194</v>
      </c>
      <c r="F1561" s="30" t="s">
        <v>880</v>
      </c>
      <c r="G1561" s="11" t="s">
        <v>58</v>
      </c>
      <c r="H1561" s="11" t="s">
        <v>294</v>
      </c>
      <c r="I1561" s="11" t="s">
        <v>22</v>
      </c>
      <c r="J1561" s="23">
        <v>234000000</v>
      </c>
      <c r="K1561" s="23">
        <v>5000000</v>
      </c>
      <c r="L1561" s="23"/>
      <c r="M1561" s="23">
        <f t="shared" si="24"/>
        <v>239000000</v>
      </c>
      <c r="N1561" s="30"/>
      <c r="O1561" s="11" t="s">
        <v>44</v>
      </c>
      <c r="P1561" s="11"/>
    </row>
    <row r="1562" spans="1:16" ht="18" customHeight="1" x14ac:dyDescent="0.15">
      <c r="A1562" s="11">
        <v>1557</v>
      </c>
      <c r="B1562" s="11" t="s">
        <v>696</v>
      </c>
      <c r="C1562" s="11" t="s">
        <v>874</v>
      </c>
      <c r="D1562" s="11">
        <v>5</v>
      </c>
      <c r="E1562" s="36" t="s">
        <v>5194</v>
      </c>
      <c r="F1562" s="30" t="s">
        <v>881</v>
      </c>
      <c r="G1562" s="11" t="s">
        <v>58</v>
      </c>
      <c r="H1562" s="11" t="s">
        <v>294</v>
      </c>
      <c r="I1562" s="11" t="s">
        <v>22</v>
      </c>
      <c r="J1562" s="23">
        <v>220000000</v>
      </c>
      <c r="K1562" s="23">
        <v>645000000</v>
      </c>
      <c r="L1562" s="23"/>
      <c r="M1562" s="23">
        <f t="shared" si="24"/>
        <v>865000000</v>
      </c>
      <c r="N1562" s="30"/>
      <c r="O1562" s="11" t="s">
        <v>44</v>
      </c>
      <c r="P1562" s="11"/>
    </row>
    <row r="1563" spans="1:16" ht="18" customHeight="1" x14ac:dyDescent="0.15">
      <c r="A1563" s="11">
        <v>1558</v>
      </c>
      <c r="B1563" s="11" t="s">
        <v>1036</v>
      </c>
      <c r="C1563" s="11" t="s">
        <v>167</v>
      </c>
      <c r="D1563" s="11">
        <v>5</v>
      </c>
      <c r="E1563" s="36" t="s">
        <v>5194</v>
      </c>
      <c r="F1563" s="30" t="s">
        <v>1076</v>
      </c>
      <c r="G1563" s="11" t="s">
        <v>114</v>
      </c>
      <c r="H1563" s="11" t="s">
        <v>1039</v>
      </c>
      <c r="I1563" s="11" t="s">
        <v>16</v>
      </c>
      <c r="J1563" s="23">
        <v>600000000</v>
      </c>
      <c r="K1563" s="23"/>
      <c r="L1563" s="23"/>
      <c r="M1563" s="23">
        <f t="shared" si="24"/>
        <v>600000000</v>
      </c>
      <c r="N1563" s="30" t="s">
        <v>74</v>
      </c>
      <c r="O1563" s="11"/>
      <c r="P1563" s="11"/>
    </row>
    <row r="1564" spans="1:16" ht="18" customHeight="1" x14ac:dyDescent="0.15">
      <c r="A1564" s="11">
        <v>1559</v>
      </c>
      <c r="B1564" s="11" t="s">
        <v>1036</v>
      </c>
      <c r="C1564" s="11" t="s">
        <v>167</v>
      </c>
      <c r="D1564" s="11">
        <v>5</v>
      </c>
      <c r="E1564" s="36" t="s">
        <v>5194</v>
      </c>
      <c r="F1564" s="30" t="s">
        <v>1088</v>
      </c>
      <c r="G1564" s="11" t="s">
        <v>114</v>
      </c>
      <c r="H1564" s="11" t="s">
        <v>1039</v>
      </c>
      <c r="I1564" s="11" t="s">
        <v>22</v>
      </c>
      <c r="J1564" s="23">
        <v>70000000</v>
      </c>
      <c r="K1564" s="23"/>
      <c r="L1564" s="23"/>
      <c r="M1564" s="23">
        <f t="shared" si="24"/>
        <v>70000000</v>
      </c>
      <c r="N1564" s="30"/>
      <c r="O1564" s="11"/>
      <c r="P1564" s="11"/>
    </row>
    <row r="1565" spans="1:16" ht="18" customHeight="1" x14ac:dyDescent="0.15">
      <c r="A1565" s="11">
        <v>1560</v>
      </c>
      <c r="B1565" s="11" t="s">
        <v>1036</v>
      </c>
      <c r="C1565" s="11" t="s">
        <v>126</v>
      </c>
      <c r="D1565" s="11">
        <v>5</v>
      </c>
      <c r="E1565" s="36" t="s">
        <v>5194</v>
      </c>
      <c r="F1565" s="30" t="s">
        <v>1098</v>
      </c>
      <c r="G1565" s="11" t="s">
        <v>58</v>
      </c>
      <c r="H1565" s="11" t="s">
        <v>1039</v>
      </c>
      <c r="I1565" s="11" t="s">
        <v>15</v>
      </c>
      <c r="J1565" s="23">
        <v>450000000</v>
      </c>
      <c r="K1565" s="23">
        <v>1200000000</v>
      </c>
      <c r="L1565" s="23"/>
      <c r="M1565" s="23">
        <f t="shared" si="24"/>
        <v>1650000000</v>
      </c>
      <c r="N1565" s="30"/>
      <c r="O1565" s="11" t="s">
        <v>44</v>
      </c>
      <c r="P1565" s="11"/>
    </row>
    <row r="1566" spans="1:16" ht="18" customHeight="1" x14ac:dyDescent="0.15">
      <c r="A1566" s="11">
        <v>1561</v>
      </c>
      <c r="B1566" s="11" t="s">
        <v>1036</v>
      </c>
      <c r="C1566" s="11" t="s">
        <v>126</v>
      </c>
      <c r="D1566" s="11">
        <v>5</v>
      </c>
      <c r="E1566" s="36" t="s">
        <v>5194</v>
      </c>
      <c r="F1566" s="30" t="s">
        <v>1099</v>
      </c>
      <c r="G1566" s="11" t="s">
        <v>58</v>
      </c>
      <c r="H1566" s="11" t="s">
        <v>1039</v>
      </c>
      <c r="I1566" s="11" t="s">
        <v>15</v>
      </c>
      <c r="J1566" s="23">
        <v>200000000</v>
      </c>
      <c r="K1566" s="23">
        <v>50000000</v>
      </c>
      <c r="L1566" s="23"/>
      <c r="M1566" s="23">
        <f t="shared" si="24"/>
        <v>250000000</v>
      </c>
      <c r="N1566" s="30"/>
      <c r="O1566" s="11" t="s">
        <v>44</v>
      </c>
      <c r="P1566" s="11"/>
    </row>
    <row r="1567" spans="1:16" ht="18" customHeight="1" x14ac:dyDescent="0.15">
      <c r="A1567" s="11">
        <v>1562</v>
      </c>
      <c r="B1567" s="11" t="s">
        <v>1036</v>
      </c>
      <c r="C1567" s="11" t="s">
        <v>1055</v>
      </c>
      <c r="D1567" s="11">
        <v>5</v>
      </c>
      <c r="E1567" s="36" t="s">
        <v>5194</v>
      </c>
      <c r="F1567" s="30" t="s">
        <v>1113</v>
      </c>
      <c r="G1567" s="11" t="s">
        <v>58</v>
      </c>
      <c r="H1567" s="11" t="s">
        <v>1039</v>
      </c>
      <c r="I1567" s="11" t="s">
        <v>16</v>
      </c>
      <c r="J1567" s="23">
        <v>46200000</v>
      </c>
      <c r="K1567" s="23"/>
      <c r="L1567" s="23"/>
      <c r="M1567" s="23">
        <f t="shared" si="24"/>
        <v>46200000</v>
      </c>
      <c r="N1567" s="30" t="s">
        <v>143</v>
      </c>
      <c r="O1567" s="11" t="s">
        <v>44</v>
      </c>
      <c r="P1567" s="11"/>
    </row>
    <row r="1568" spans="1:16" ht="18" customHeight="1" x14ac:dyDescent="0.15">
      <c r="A1568" s="11">
        <v>1563</v>
      </c>
      <c r="B1568" s="11" t="s">
        <v>1036</v>
      </c>
      <c r="C1568" s="11" t="s">
        <v>1055</v>
      </c>
      <c r="D1568" s="11">
        <v>5</v>
      </c>
      <c r="E1568" s="36" t="s">
        <v>5194</v>
      </c>
      <c r="F1568" s="30" t="s">
        <v>1114</v>
      </c>
      <c r="G1568" s="11" t="s">
        <v>58</v>
      </c>
      <c r="H1568" s="11" t="s">
        <v>1039</v>
      </c>
      <c r="I1568" s="11" t="s">
        <v>16</v>
      </c>
      <c r="J1568" s="23">
        <v>31540495</v>
      </c>
      <c r="K1568" s="23"/>
      <c r="L1568" s="23"/>
      <c r="M1568" s="23">
        <f t="shared" si="24"/>
        <v>31540495</v>
      </c>
      <c r="N1568" s="30" t="s">
        <v>143</v>
      </c>
      <c r="O1568" s="11" t="s">
        <v>44</v>
      </c>
      <c r="P1568" s="11"/>
    </row>
    <row r="1569" spans="1:16" ht="18" customHeight="1" x14ac:dyDescent="0.15">
      <c r="A1569" s="11">
        <v>1564</v>
      </c>
      <c r="B1569" s="11" t="s">
        <v>1036</v>
      </c>
      <c r="C1569" s="11" t="s">
        <v>1055</v>
      </c>
      <c r="D1569" s="11">
        <v>5</v>
      </c>
      <c r="E1569" s="36" t="s">
        <v>5194</v>
      </c>
      <c r="F1569" s="30" t="s">
        <v>1118</v>
      </c>
      <c r="G1569" s="11" t="s">
        <v>58</v>
      </c>
      <c r="H1569" s="11" t="s">
        <v>1039</v>
      </c>
      <c r="I1569" s="11" t="s">
        <v>16</v>
      </c>
      <c r="J1569" s="23">
        <v>114632000</v>
      </c>
      <c r="K1569" s="23"/>
      <c r="L1569" s="23"/>
      <c r="M1569" s="23">
        <f t="shared" si="24"/>
        <v>114632000</v>
      </c>
      <c r="N1569" s="30" t="s">
        <v>143</v>
      </c>
      <c r="O1569" s="11"/>
      <c r="P1569" s="11"/>
    </row>
    <row r="1570" spans="1:16" ht="18" customHeight="1" x14ac:dyDescent="0.15">
      <c r="A1570" s="11">
        <v>1565</v>
      </c>
      <c r="B1570" s="11" t="s">
        <v>1036</v>
      </c>
      <c r="C1570" s="11" t="s">
        <v>1055</v>
      </c>
      <c r="D1570" s="11">
        <v>5</v>
      </c>
      <c r="E1570" s="36" t="s">
        <v>5194</v>
      </c>
      <c r="F1570" s="30" t="s">
        <v>1120</v>
      </c>
      <c r="G1570" s="11" t="s">
        <v>58</v>
      </c>
      <c r="H1570" s="11" t="s">
        <v>1039</v>
      </c>
      <c r="I1570" s="11" t="s">
        <v>16</v>
      </c>
      <c r="J1570" s="23">
        <v>400000000</v>
      </c>
      <c r="K1570" s="23">
        <v>1400000000</v>
      </c>
      <c r="L1570" s="23"/>
      <c r="M1570" s="23">
        <f t="shared" si="24"/>
        <v>1800000000</v>
      </c>
      <c r="N1570" s="30" t="s">
        <v>143</v>
      </c>
      <c r="O1570" s="11"/>
      <c r="P1570" s="11"/>
    </row>
    <row r="1571" spans="1:16" ht="18" customHeight="1" x14ac:dyDescent="0.15">
      <c r="A1571" s="11">
        <v>1566</v>
      </c>
      <c r="B1571" s="11" t="s">
        <v>1036</v>
      </c>
      <c r="C1571" s="11" t="s">
        <v>158</v>
      </c>
      <c r="D1571" s="11">
        <v>5</v>
      </c>
      <c r="E1571" s="36" t="s">
        <v>5194</v>
      </c>
      <c r="F1571" s="30" t="s">
        <v>1144</v>
      </c>
      <c r="G1571" s="11" t="s">
        <v>114</v>
      </c>
      <c r="H1571" s="11" t="s">
        <v>1039</v>
      </c>
      <c r="I1571" s="11" t="s">
        <v>15</v>
      </c>
      <c r="J1571" s="23">
        <v>806943000</v>
      </c>
      <c r="K1571" s="23">
        <v>536125000</v>
      </c>
      <c r="L1571" s="23">
        <v>0</v>
      </c>
      <c r="M1571" s="23">
        <f t="shared" si="24"/>
        <v>1343068000</v>
      </c>
      <c r="N1571" s="30"/>
      <c r="O1571" s="11" t="s">
        <v>44</v>
      </c>
      <c r="P1571" s="11"/>
    </row>
    <row r="1572" spans="1:16" ht="18" customHeight="1" x14ac:dyDescent="0.15">
      <c r="A1572" s="11">
        <v>1567</v>
      </c>
      <c r="B1572" s="11" t="s">
        <v>1281</v>
      </c>
      <c r="C1572" s="11" t="s">
        <v>700</v>
      </c>
      <c r="D1572" s="11">
        <v>5</v>
      </c>
      <c r="E1572" s="36" t="s">
        <v>5194</v>
      </c>
      <c r="F1572" s="30" t="s">
        <v>1285</v>
      </c>
      <c r="G1572" s="11" t="s">
        <v>114</v>
      </c>
      <c r="H1572" s="11" t="s">
        <v>1283</v>
      </c>
      <c r="I1572" s="11" t="s">
        <v>15</v>
      </c>
      <c r="J1572" s="23">
        <v>3000000000</v>
      </c>
      <c r="K1572" s="23">
        <v>9000000000</v>
      </c>
      <c r="L1572" s="23"/>
      <c r="M1572" s="23">
        <f t="shared" si="24"/>
        <v>12000000000</v>
      </c>
      <c r="N1572" s="30"/>
      <c r="O1572" s="11"/>
      <c r="P1572" s="11" t="s">
        <v>48</v>
      </c>
    </row>
    <row r="1573" spans="1:16" ht="18" customHeight="1" x14ac:dyDescent="0.15">
      <c r="A1573" s="11">
        <v>1568</v>
      </c>
      <c r="B1573" s="11" t="s">
        <v>1281</v>
      </c>
      <c r="C1573" s="11" t="s">
        <v>700</v>
      </c>
      <c r="D1573" s="11">
        <v>5</v>
      </c>
      <c r="E1573" s="36" t="s">
        <v>5194</v>
      </c>
      <c r="F1573" s="30" t="s">
        <v>1286</v>
      </c>
      <c r="G1573" s="11" t="s">
        <v>114</v>
      </c>
      <c r="H1573" s="11" t="s">
        <v>1283</v>
      </c>
      <c r="I1573" s="11" t="s">
        <v>15</v>
      </c>
      <c r="J1573" s="23">
        <v>3000000000</v>
      </c>
      <c r="K1573" s="23">
        <v>9000000000</v>
      </c>
      <c r="L1573" s="23"/>
      <c r="M1573" s="23">
        <f t="shared" si="24"/>
        <v>12000000000</v>
      </c>
      <c r="N1573" s="30"/>
      <c r="O1573" s="11"/>
      <c r="P1573" s="11" t="s">
        <v>48</v>
      </c>
    </row>
    <row r="1574" spans="1:16" ht="18" customHeight="1" x14ac:dyDescent="0.15">
      <c r="A1574" s="11">
        <v>1569</v>
      </c>
      <c r="B1574" s="11" t="s">
        <v>1281</v>
      </c>
      <c r="C1574" s="11" t="s">
        <v>1307</v>
      </c>
      <c r="D1574" s="11">
        <v>5</v>
      </c>
      <c r="E1574" s="36" t="s">
        <v>5194</v>
      </c>
      <c r="F1574" s="30" t="s">
        <v>1311</v>
      </c>
      <c r="G1574" s="11" t="s">
        <v>114</v>
      </c>
      <c r="H1574" s="11" t="s">
        <v>1283</v>
      </c>
      <c r="I1574" s="11" t="s">
        <v>15</v>
      </c>
      <c r="J1574" s="23">
        <v>12998000</v>
      </c>
      <c r="K1574" s="23">
        <v>0</v>
      </c>
      <c r="L1574" s="23">
        <v>0</v>
      </c>
      <c r="M1574" s="23">
        <f t="shared" si="24"/>
        <v>12998000</v>
      </c>
      <c r="N1574" s="30"/>
      <c r="O1574" s="11"/>
      <c r="P1574" s="11"/>
    </row>
    <row r="1575" spans="1:16" ht="18" customHeight="1" x14ac:dyDescent="0.15">
      <c r="A1575" s="11">
        <v>1570</v>
      </c>
      <c r="B1575" s="11" t="s">
        <v>1281</v>
      </c>
      <c r="C1575" s="11" t="s">
        <v>67</v>
      </c>
      <c r="D1575" s="11">
        <v>5</v>
      </c>
      <c r="E1575" s="36" t="s">
        <v>5194</v>
      </c>
      <c r="F1575" s="30" t="s">
        <v>1314</v>
      </c>
      <c r="G1575" s="11" t="s">
        <v>58</v>
      </c>
      <c r="H1575" s="11" t="s">
        <v>1283</v>
      </c>
      <c r="I1575" s="11" t="s">
        <v>22</v>
      </c>
      <c r="J1575" s="23">
        <v>1800000000</v>
      </c>
      <c r="K1575" s="23">
        <v>529770000</v>
      </c>
      <c r="L1575" s="23">
        <v>0</v>
      </c>
      <c r="M1575" s="23">
        <f t="shared" si="24"/>
        <v>2329770000</v>
      </c>
      <c r="N1575" s="30"/>
      <c r="O1575" s="11"/>
      <c r="P1575" s="11"/>
    </row>
    <row r="1576" spans="1:16" ht="18" customHeight="1" x14ac:dyDescent="0.15">
      <c r="A1576" s="11">
        <v>1571</v>
      </c>
      <c r="B1576" s="11" t="s">
        <v>1281</v>
      </c>
      <c r="C1576" s="11" t="s">
        <v>126</v>
      </c>
      <c r="D1576" s="11">
        <v>5</v>
      </c>
      <c r="E1576" s="36" t="s">
        <v>5194</v>
      </c>
      <c r="F1576" s="30" t="s">
        <v>1331</v>
      </c>
      <c r="G1576" s="11" t="s">
        <v>58</v>
      </c>
      <c r="H1576" s="11" t="s">
        <v>1283</v>
      </c>
      <c r="I1576" s="11" t="s">
        <v>15</v>
      </c>
      <c r="J1576" s="23">
        <v>50000000</v>
      </c>
      <c r="K1576" s="23">
        <v>10000000</v>
      </c>
      <c r="L1576" s="23">
        <v>0</v>
      </c>
      <c r="M1576" s="23">
        <f t="shared" si="24"/>
        <v>60000000</v>
      </c>
      <c r="N1576" s="30"/>
      <c r="O1576" s="11" t="s">
        <v>44</v>
      </c>
      <c r="P1576" s="11"/>
    </row>
    <row r="1577" spans="1:16" ht="18" customHeight="1" x14ac:dyDescent="0.15">
      <c r="A1577" s="11">
        <v>1572</v>
      </c>
      <c r="B1577" s="11" t="s">
        <v>1281</v>
      </c>
      <c r="C1577" s="11" t="s">
        <v>1358</v>
      </c>
      <c r="D1577" s="11">
        <v>5</v>
      </c>
      <c r="E1577" s="36" t="s">
        <v>5194</v>
      </c>
      <c r="F1577" s="30" t="s">
        <v>1359</v>
      </c>
      <c r="G1577" s="11" t="s">
        <v>114</v>
      </c>
      <c r="H1577" s="11" t="s">
        <v>1283</v>
      </c>
      <c r="I1577" s="11" t="s">
        <v>22</v>
      </c>
      <c r="J1577" s="23">
        <v>50000000</v>
      </c>
      <c r="K1577" s="23">
        <v>10000000</v>
      </c>
      <c r="L1577" s="23"/>
      <c r="M1577" s="23">
        <f t="shared" si="24"/>
        <v>60000000</v>
      </c>
      <c r="N1577" s="30"/>
      <c r="O1577" s="11"/>
      <c r="P1577" s="11"/>
    </row>
    <row r="1578" spans="1:16" ht="18" customHeight="1" x14ac:dyDescent="0.15">
      <c r="A1578" s="11">
        <v>1573</v>
      </c>
      <c r="B1578" s="11" t="s">
        <v>1494</v>
      </c>
      <c r="C1578" s="11" t="s">
        <v>1504</v>
      </c>
      <c r="D1578" s="11">
        <v>5</v>
      </c>
      <c r="E1578" s="36" t="s">
        <v>5194</v>
      </c>
      <c r="F1578" s="30" t="s">
        <v>1508</v>
      </c>
      <c r="G1578" s="11" t="s">
        <v>46</v>
      </c>
      <c r="H1578" s="11" t="s">
        <v>1506</v>
      </c>
      <c r="I1578" s="11" t="s">
        <v>22</v>
      </c>
      <c r="J1578" s="23">
        <v>799000000</v>
      </c>
      <c r="K1578" s="23"/>
      <c r="L1578" s="23">
        <v>53000000</v>
      </c>
      <c r="M1578" s="23">
        <f t="shared" si="24"/>
        <v>852000000</v>
      </c>
      <c r="N1578" s="30"/>
      <c r="O1578" s="11" t="s">
        <v>44</v>
      </c>
      <c r="P1578" s="11"/>
    </row>
    <row r="1579" spans="1:16" ht="18" customHeight="1" x14ac:dyDescent="0.15">
      <c r="A1579" s="11">
        <v>1574</v>
      </c>
      <c r="B1579" s="11" t="s">
        <v>1589</v>
      </c>
      <c r="C1579" s="11" t="s">
        <v>1590</v>
      </c>
      <c r="D1579" s="11">
        <v>5</v>
      </c>
      <c r="E1579" s="36" t="s">
        <v>5194</v>
      </c>
      <c r="F1579" s="30" t="s">
        <v>1608</v>
      </c>
      <c r="G1579" s="11" t="s">
        <v>1580</v>
      </c>
      <c r="H1579" s="11" t="s">
        <v>1609</v>
      </c>
      <c r="I1579" s="11" t="s">
        <v>22</v>
      </c>
      <c r="J1579" s="23">
        <v>300000000</v>
      </c>
      <c r="K1579" s="23">
        <v>5000000000</v>
      </c>
      <c r="L1579" s="23"/>
      <c r="M1579" s="23">
        <f t="shared" si="24"/>
        <v>5300000000</v>
      </c>
      <c r="N1579" s="13"/>
      <c r="O1579" s="11" t="s">
        <v>14</v>
      </c>
      <c r="P1579" s="11" t="s">
        <v>12</v>
      </c>
    </row>
    <row r="1580" spans="1:16" ht="18" customHeight="1" x14ac:dyDescent="0.15">
      <c r="A1580" s="11">
        <v>1575</v>
      </c>
      <c r="B1580" s="11" t="s">
        <v>1589</v>
      </c>
      <c r="C1580" s="11" t="s">
        <v>1590</v>
      </c>
      <c r="D1580" s="11">
        <v>5</v>
      </c>
      <c r="E1580" s="36" t="s">
        <v>5194</v>
      </c>
      <c r="F1580" s="30" t="s">
        <v>1610</v>
      </c>
      <c r="G1580" s="11" t="s">
        <v>1580</v>
      </c>
      <c r="H1580" s="11" t="s">
        <v>1609</v>
      </c>
      <c r="I1580" s="11" t="s">
        <v>22</v>
      </c>
      <c r="J1580" s="23">
        <v>900000000</v>
      </c>
      <c r="K1580" s="23">
        <v>100000000</v>
      </c>
      <c r="L1580" s="23"/>
      <c r="M1580" s="23">
        <f t="shared" si="24"/>
        <v>1000000000</v>
      </c>
      <c r="N1580" s="12"/>
      <c r="O1580" s="11" t="s">
        <v>14</v>
      </c>
      <c r="P1580" s="11" t="s">
        <v>12</v>
      </c>
    </row>
    <row r="1581" spans="1:16" ht="18" customHeight="1" x14ac:dyDescent="0.15">
      <c r="A1581" s="11">
        <v>1576</v>
      </c>
      <c r="B1581" s="11" t="s">
        <v>1589</v>
      </c>
      <c r="C1581" s="11" t="s">
        <v>1613</v>
      </c>
      <c r="D1581" s="11">
        <v>5</v>
      </c>
      <c r="E1581" s="36" t="s">
        <v>5194</v>
      </c>
      <c r="F1581" s="30" t="s">
        <v>1618</v>
      </c>
      <c r="G1581" s="11" t="s">
        <v>11</v>
      </c>
      <c r="H1581" s="11" t="s">
        <v>19</v>
      </c>
      <c r="I1581" s="11" t="s">
        <v>17</v>
      </c>
      <c r="J1581" s="23">
        <v>34781000</v>
      </c>
      <c r="K1581" s="23">
        <v>3459000</v>
      </c>
      <c r="L1581" s="23">
        <v>400000</v>
      </c>
      <c r="M1581" s="23">
        <f t="shared" si="24"/>
        <v>38640000</v>
      </c>
      <c r="N1581" s="11" t="s">
        <v>25</v>
      </c>
      <c r="O1581" s="11"/>
      <c r="P1581" s="11"/>
    </row>
    <row r="1582" spans="1:16" ht="18" customHeight="1" x14ac:dyDescent="0.15">
      <c r="A1582" s="11">
        <v>1577</v>
      </c>
      <c r="B1582" s="85" t="s">
        <v>1528</v>
      </c>
      <c r="C1582" s="85" t="s">
        <v>1679</v>
      </c>
      <c r="D1582" s="85">
        <v>5</v>
      </c>
      <c r="E1582" s="36" t="s">
        <v>5194</v>
      </c>
      <c r="F1582" s="87" t="s">
        <v>1552</v>
      </c>
      <c r="G1582" s="85" t="s">
        <v>58</v>
      </c>
      <c r="H1582" s="85" t="s">
        <v>294</v>
      </c>
      <c r="I1582" s="85" t="s">
        <v>15</v>
      </c>
      <c r="J1582" s="89">
        <v>1170000000</v>
      </c>
      <c r="K1582" s="89">
        <v>1411000000</v>
      </c>
      <c r="L1582" s="89"/>
      <c r="M1582" s="23">
        <f t="shared" si="24"/>
        <v>2581000000</v>
      </c>
      <c r="N1582" s="94"/>
      <c r="O1582" s="85" t="s">
        <v>88</v>
      </c>
      <c r="P1582" s="85" t="s">
        <v>48</v>
      </c>
    </row>
    <row r="1583" spans="1:16" ht="18" customHeight="1" x14ac:dyDescent="0.15">
      <c r="A1583" s="11">
        <v>1578</v>
      </c>
      <c r="B1583" s="85" t="s">
        <v>1528</v>
      </c>
      <c r="C1583" s="85" t="s">
        <v>1679</v>
      </c>
      <c r="D1583" s="85">
        <v>5</v>
      </c>
      <c r="E1583" s="36" t="s">
        <v>5194</v>
      </c>
      <c r="F1583" s="87" t="s">
        <v>1553</v>
      </c>
      <c r="G1583" s="85" t="s">
        <v>66</v>
      </c>
      <c r="H1583" s="85" t="s">
        <v>294</v>
      </c>
      <c r="I1583" s="85" t="s">
        <v>22</v>
      </c>
      <c r="J1583" s="89">
        <v>680000000</v>
      </c>
      <c r="K1583" s="89">
        <v>76000000</v>
      </c>
      <c r="L1583" s="89"/>
      <c r="M1583" s="23">
        <f t="shared" si="24"/>
        <v>756000000</v>
      </c>
      <c r="N1583" s="94"/>
      <c r="O1583" s="85"/>
      <c r="P1583" s="85" t="s">
        <v>48</v>
      </c>
    </row>
    <row r="1584" spans="1:16" ht="18" customHeight="1" x14ac:dyDescent="0.15">
      <c r="A1584" s="11">
        <v>1579</v>
      </c>
      <c r="B1584" s="85" t="s">
        <v>1528</v>
      </c>
      <c r="C1584" s="85" t="s">
        <v>1679</v>
      </c>
      <c r="D1584" s="85">
        <v>5</v>
      </c>
      <c r="E1584" s="36" t="s">
        <v>5194</v>
      </c>
      <c r="F1584" s="87" t="s">
        <v>1555</v>
      </c>
      <c r="G1584" s="85" t="s">
        <v>58</v>
      </c>
      <c r="H1584" s="85" t="s">
        <v>294</v>
      </c>
      <c r="I1584" s="85" t="s">
        <v>15</v>
      </c>
      <c r="J1584" s="89">
        <v>1170000000</v>
      </c>
      <c r="K1584" s="89">
        <v>1411000000</v>
      </c>
      <c r="L1584" s="89"/>
      <c r="M1584" s="23">
        <f t="shared" si="24"/>
        <v>2581000000</v>
      </c>
      <c r="N1584" s="94"/>
      <c r="O1584" s="85" t="s">
        <v>88</v>
      </c>
      <c r="P1584" s="85" t="s">
        <v>48</v>
      </c>
    </row>
    <row r="1585" spans="1:16" ht="18" customHeight="1" x14ac:dyDescent="0.15">
      <c r="A1585" s="11">
        <v>1580</v>
      </c>
      <c r="B1585" s="85" t="s">
        <v>1528</v>
      </c>
      <c r="C1585" s="85" t="s">
        <v>1679</v>
      </c>
      <c r="D1585" s="85">
        <v>5</v>
      </c>
      <c r="E1585" s="36" t="s">
        <v>5194</v>
      </c>
      <c r="F1585" s="87" t="s">
        <v>1556</v>
      </c>
      <c r="G1585" s="85" t="s">
        <v>66</v>
      </c>
      <c r="H1585" s="85" t="s">
        <v>294</v>
      </c>
      <c r="I1585" s="85" t="s">
        <v>22</v>
      </c>
      <c r="J1585" s="89">
        <v>680000000</v>
      </c>
      <c r="K1585" s="89">
        <v>76000000</v>
      </c>
      <c r="L1585" s="89"/>
      <c r="M1585" s="23">
        <f t="shared" si="24"/>
        <v>756000000</v>
      </c>
      <c r="N1585" s="94"/>
      <c r="O1585" s="85"/>
      <c r="P1585" s="85" t="s">
        <v>48</v>
      </c>
    </row>
    <row r="1586" spans="1:16" ht="18" customHeight="1" x14ac:dyDescent="0.15">
      <c r="A1586" s="11">
        <v>1581</v>
      </c>
      <c r="B1586" s="85" t="s">
        <v>1528</v>
      </c>
      <c r="C1586" s="85" t="s">
        <v>1679</v>
      </c>
      <c r="D1586" s="85">
        <v>5</v>
      </c>
      <c r="E1586" s="36" t="s">
        <v>5194</v>
      </c>
      <c r="F1586" s="87" t="s">
        <v>1564</v>
      </c>
      <c r="G1586" s="85" t="s">
        <v>73</v>
      </c>
      <c r="H1586" s="85" t="s">
        <v>294</v>
      </c>
      <c r="I1586" s="85" t="s">
        <v>22</v>
      </c>
      <c r="J1586" s="91">
        <v>170000000</v>
      </c>
      <c r="K1586" s="91">
        <v>0</v>
      </c>
      <c r="L1586" s="89"/>
      <c r="M1586" s="23">
        <f t="shared" si="24"/>
        <v>170000000</v>
      </c>
      <c r="N1586" s="94"/>
      <c r="O1586" s="85"/>
      <c r="P1586" s="85" t="s">
        <v>48</v>
      </c>
    </row>
    <row r="1587" spans="1:16" ht="18" customHeight="1" x14ac:dyDescent="0.15">
      <c r="A1587" s="11">
        <v>1582</v>
      </c>
      <c r="B1587" s="85" t="s">
        <v>1528</v>
      </c>
      <c r="C1587" s="85" t="s">
        <v>1679</v>
      </c>
      <c r="D1587" s="85">
        <v>5</v>
      </c>
      <c r="E1587" s="36" t="s">
        <v>5194</v>
      </c>
      <c r="F1587" s="87" t="s">
        <v>1566</v>
      </c>
      <c r="G1587" s="85" t="s">
        <v>73</v>
      </c>
      <c r="H1587" s="85" t="s">
        <v>294</v>
      </c>
      <c r="I1587" s="85" t="s">
        <v>22</v>
      </c>
      <c r="J1587" s="91">
        <v>170000000</v>
      </c>
      <c r="K1587" s="91">
        <v>0</v>
      </c>
      <c r="L1587" s="89"/>
      <c r="M1587" s="23">
        <f t="shared" si="24"/>
        <v>170000000</v>
      </c>
      <c r="N1587" s="94"/>
      <c r="O1587" s="85"/>
      <c r="P1587" s="85" t="s">
        <v>48</v>
      </c>
    </row>
    <row r="1588" spans="1:16" ht="18" customHeight="1" x14ac:dyDescent="0.15">
      <c r="A1588" s="11">
        <v>1583</v>
      </c>
      <c r="B1588" s="85" t="s">
        <v>1528</v>
      </c>
      <c r="C1588" s="85" t="s">
        <v>1679</v>
      </c>
      <c r="D1588" s="85">
        <v>5</v>
      </c>
      <c r="E1588" s="36" t="s">
        <v>5194</v>
      </c>
      <c r="F1588" s="87" t="s">
        <v>1570</v>
      </c>
      <c r="G1588" s="85" t="s">
        <v>73</v>
      </c>
      <c r="H1588" s="85" t="s">
        <v>294</v>
      </c>
      <c r="I1588" s="85" t="s">
        <v>22</v>
      </c>
      <c r="J1588" s="91">
        <v>350000000</v>
      </c>
      <c r="K1588" s="91">
        <v>250000000</v>
      </c>
      <c r="L1588" s="89"/>
      <c r="M1588" s="23">
        <f t="shared" si="24"/>
        <v>600000000</v>
      </c>
      <c r="N1588" s="94"/>
      <c r="O1588" s="85"/>
      <c r="P1588" s="85"/>
    </row>
    <row r="1589" spans="1:16" ht="18" customHeight="1" x14ac:dyDescent="0.15">
      <c r="A1589" s="11">
        <v>1584</v>
      </c>
      <c r="B1589" s="85" t="s">
        <v>1528</v>
      </c>
      <c r="C1589" s="85" t="s">
        <v>1679</v>
      </c>
      <c r="D1589" s="85">
        <v>5</v>
      </c>
      <c r="E1589" s="36" t="s">
        <v>5194</v>
      </c>
      <c r="F1589" s="87" t="s">
        <v>1571</v>
      </c>
      <c r="G1589" s="85" t="s">
        <v>73</v>
      </c>
      <c r="H1589" s="85" t="s">
        <v>294</v>
      </c>
      <c r="I1589" s="85" t="s">
        <v>22</v>
      </c>
      <c r="J1589" s="89">
        <v>130000000</v>
      </c>
      <c r="K1589" s="89">
        <v>0</v>
      </c>
      <c r="L1589" s="89"/>
      <c r="M1589" s="23">
        <f t="shared" si="24"/>
        <v>130000000</v>
      </c>
      <c r="N1589" s="94"/>
      <c r="O1589" s="85"/>
      <c r="P1589" s="85"/>
    </row>
    <row r="1590" spans="1:16" ht="18" customHeight="1" x14ac:dyDescent="0.15">
      <c r="A1590" s="11">
        <v>1585</v>
      </c>
      <c r="B1590" s="11" t="s">
        <v>1983</v>
      </c>
      <c r="C1590" s="11" t="s">
        <v>1907</v>
      </c>
      <c r="D1590" s="11">
        <v>5</v>
      </c>
      <c r="E1590" s="36" t="s">
        <v>5194</v>
      </c>
      <c r="F1590" s="30" t="s">
        <v>1910</v>
      </c>
      <c r="G1590" s="11" t="s">
        <v>114</v>
      </c>
      <c r="H1590" s="11" t="s">
        <v>1497</v>
      </c>
      <c r="I1590" s="11" t="s">
        <v>22</v>
      </c>
      <c r="J1590" s="23">
        <v>211000000</v>
      </c>
      <c r="K1590" s="23"/>
      <c r="L1590" s="23"/>
      <c r="M1590" s="23">
        <f t="shared" si="24"/>
        <v>211000000</v>
      </c>
      <c r="N1590" s="30"/>
      <c r="O1590" s="11"/>
      <c r="P1590" s="11"/>
    </row>
    <row r="1591" spans="1:16" ht="18" customHeight="1" x14ac:dyDescent="0.15">
      <c r="A1591" s="11">
        <v>1586</v>
      </c>
      <c r="B1591" s="11" t="s">
        <v>1983</v>
      </c>
      <c r="C1591" s="11" t="s">
        <v>1907</v>
      </c>
      <c r="D1591" s="11">
        <v>5</v>
      </c>
      <c r="E1591" s="36" t="s">
        <v>5194</v>
      </c>
      <c r="F1591" s="30" t="s">
        <v>1911</v>
      </c>
      <c r="G1591" s="11" t="s">
        <v>114</v>
      </c>
      <c r="H1591" s="11" t="s">
        <v>1497</v>
      </c>
      <c r="I1591" s="11" t="s">
        <v>22</v>
      </c>
      <c r="J1591" s="23">
        <v>450000000</v>
      </c>
      <c r="K1591" s="23"/>
      <c r="L1591" s="23"/>
      <c r="M1591" s="23">
        <f t="shared" si="24"/>
        <v>450000000</v>
      </c>
      <c r="N1591" s="30"/>
      <c r="O1591" s="11"/>
      <c r="P1591" s="11"/>
    </row>
    <row r="1592" spans="1:16" ht="18" customHeight="1" x14ac:dyDescent="0.15">
      <c r="A1592" s="11">
        <v>1587</v>
      </c>
      <c r="B1592" s="11" t="s">
        <v>1983</v>
      </c>
      <c r="C1592" s="11" t="s">
        <v>1907</v>
      </c>
      <c r="D1592" s="11">
        <v>5</v>
      </c>
      <c r="E1592" s="36" t="s">
        <v>5194</v>
      </c>
      <c r="F1592" s="30" t="s">
        <v>1913</v>
      </c>
      <c r="G1592" s="11" t="s">
        <v>114</v>
      </c>
      <c r="H1592" s="11" t="s">
        <v>1497</v>
      </c>
      <c r="I1592" s="11" t="s">
        <v>22</v>
      </c>
      <c r="J1592" s="23">
        <v>808000000</v>
      </c>
      <c r="K1592" s="23">
        <v>1050000000</v>
      </c>
      <c r="L1592" s="23"/>
      <c r="M1592" s="23">
        <f t="shared" si="24"/>
        <v>1858000000</v>
      </c>
      <c r="N1592" s="30"/>
      <c r="O1592" s="11"/>
      <c r="P1592" s="11"/>
    </row>
    <row r="1593" spans="1:16" ht="18" customHeight="1" x14ac:dyDescent="0.15">
      <c r="A1593" s="11">
        <v>1588</v>
      </c>
      <c r="B1593" s="11" t="s">
        <v>1983</v>
      </c>
      <c r="C1593" s="11" t="s">
        <v>1907</v>
      </c>
      <c r="D1593" s="11">
        <v>5</v>
      </c>
      <c r="E1593" s="36" t="s">
        <v>5194</v>
      </c>
      <c r="F1593" s="30" t="s">
        <v>1914</v>
      </c>
      <c r="G1593" s="11" t="s">
        <v>114</v>
      </c>
      <c r="H1593" s="11" t="s">
        <v>1497</v>
      </c>
      <c r="I1593" s="11" t="s">
        <v>22</v>
      </c>
      <c r="J1593" s="23">
        <v>1852000000</v>
      </c>
      <c r="K1593" s="23">
        <v>1100000000</v>
      </c>
      <c r="L1593" s="23"/>
      <c r="M1593" s="23">
        <f t="shared" si="24"/>
        <v>2952000000</v>
      </c>
      <c r="N1593" s="30"/>
      <c r="O1593" s="11"/>
      <c r="P1593" s="11"/>
    </row>
    <row r="1594" spans="1:16" ht="18" customHeight="1" x14ac:dyDescent="0.15">
      <c r="A1594" s="11">
        <v>1589</v>
      </c>
      <c r="B1594" s="11" t="s">
        <v>1983</v>
      </c>
      <c r="C1594" s="11" t="s">
        <v>402</v>
      </c>
      <c r="D1594" s="11">
        <v>5</v>
      </c>
      <c r="E1594" s="36" t="s">
        <v>5194</v>
      </c>
      <c r="F1594" s="30" t="s">
        <v>1946</v>
      </c>
      <c r="G1594" s="11" t="s">
        <v>58</v>
      </c>
      <c r="H1594" s="11" t="s">
        <v>1865</v>
      </c>
      <c r="I1594" s="11" t="s">
        <v>15</v>
      </c>
      <c r="J1594" s="23">
        <v>1000000000</v>
      </c>
      <c r="K1594" s="23">
        <v>600000000</v>
      </c>
      <c r="L1594" s="23">
        <v>100000000</v>
      </c>
      <c r="M1594" s="23">
        <f t="shared" si="24"/>
        <v>1700000000</v>
      </c>
      <c r="N1594" s="30"/>
      <c r="O1594" s="11"/>
      <c r="P1594" s="11"/>
    </row>
    <row r="1595" spans="1:16" ht="18" customHeight="1" x14ac:dyDescent="0.15">
      <c r="A1595" s="11">
        <v>1590</v>
      </c>
      <c r="B1595" s="11" t="s">
        <v>1983</v>
      </c>
      <c r="C1595" s="11" t="s">
        <v>71</v>
      </c>
      <c r="D1595" s="11">
        <v>5</v>
      </c>
      <c r="E1595" s="36" t="s">
        <v>5194</v>
      </c>
      <c r="F1595" s="30" t="s">
        <v>1956</v>
      </c>
      <c r="G1595" s="11" t="s">
        <v>73</v>
      </c>
      <c r="H1595" s="11" t="s">
        <v>1497</v>
      </c>
      <c r="I1595" s="11" t="s">
        <v>15</v>
      </c>
      <c r="J1595" s="23">
        <v>90000000</v>
      </c>
      <c r="K1595" s="23">
        <v>120000000</v>
      </c>
      <c r="L1595" s="23"/>
      <c r="M1595" s="23">
        <f t="shared" si="24"/>
        <v>210000000</v>
      </c>
      <c r="N1595" s="30"/>
      <c r="O1595" s="11"/>
      <c r="P1595" s="11"/>
    </row>
    <row r="1596" spans="1:16" ht="18" customHeight="1" x14ac:dyDescent="0.15">
      <c r="A1596" s="11">
        <v>1591</v>
      </c>
      <c r="B1596" s="11" t="s">
        <v>1983</v>
      </c>
      <c r="C1596" s="11" t="s">
        <v>71</v>
      </c>
      <c r="D1596" s="11">
        <v>5</v>
      </c>
      <c r="E1596" s="36" t="s">
        <v>5194</v>
      </c>
      <c r="F1596" s="30" t="s">
        <v>1957</v>
      </c>
      <c r="G1596" s="11" t="s">
        <v>73</v>
      </c>
      <c r="H1596" s="11" t="s">
        <v>1497</v>
      </c>
      <c r="I1596" s="11" t="s">
        <v>16</v>
      </c>
      <c r="J1596" s="23">
        <v>45000000</v>
      </c>
      <c r="K1596" s="23">
        <v>5000000</v>
      </c>
      <c r="L1596" s="23"/>
      <c r="M1596" s="23">
        <f t="shared" si="24"/>
        <v>50000000</v>
      </c>
      <c r="N1596" s="30" t="s">
        <v>143</v>
      </c>
      <c r="O1596" s="11"/>
      <c r="P1596" s="11"/>
    </row>
    <row r="1597" spans="1:16" ht="18" customHeight="1" x14ac:dyDescent="0.15">
      <c r="A1597" s="11">
        <v>1592</v>
      </c>
      <c r="B1597" s="11" t="s">
        <v>1983</v>
      </c>
      <c r="C1597" s="11" t="s">
        <v>71</v>
      </c>
      <c r="D1597" s="11">
        <v>5</v>
      </c>
      <c r="E1597" s="36" t="s">
        <v>5194</v>
      </c>
      <c r="F1597" s="30" t="s">
        <v>1958</v>
      </c>
      <c r="G1597" s="11" t="s">
        <v>73</v>
      </c>
      <c r="H1597" s="11" t="s">
        <v>1497</v>
      </c>
      <c r="I1597" s="11" t="s">
        <v>16</v>
      </c>
      <c r="J1597" s="23">
        <v>80000000</v>
      </c>
      <c r="K1597" s="23">
        <v>10000000</v>
      </c>
      <c r="L1597" s="23"/>
      <c r="M1597" s="23">
        <f t="shared" si="24"/>
        <v>90000000</v>
      </c>
      <c r="N1597" s="30" t="s">
        <v>143</v>
      </c>
      <c r="O1597" s="11"/>
      <c r="P1597" s="11"/>
    </row>
    <row r="1598" spans="1:16" ht="18" customHeight="1" x14ac:dyDescent="0.15">
      <c r="A1598" s="11">
        <v>1593</v>
      </c>
      <c r="B1598" s="11" t="s">
        <v>1983</v>
      </c>
      <c r="C1598" s="11" t="s">
        <v>94</v>
      </c>
      <c r="D1598" s="11">
        <v>5</v>
      </c>
      <c r="E1598" s="36" t="s">
        <v>5194</v>
      </c>
      <c r="F1598" s="30" t="s">
        <v>1974</v>
      </c>
      <c r="G1598" s="11" t="s">
        <v>46</v>
      </c>
      <c r="H1598" s="11" t="s">
        <v>1497</v>
      </c>
      <c r="I1598" s="11" t="s">
        <v>15</v>
      </c>
      <c r="J1598" s="23">
        <v>550000000</v>
      </c>
      <c r="K1598" s="23">
        <v>0</v>
      </c>
      <c r="L1598" s="23">
        <v>0</v>
      </c>
      <c r="M1598" s="23">
        <f t="shared" si="24"/>
        <v>550000000</v>
      </c>
      <c r="N1598" s="30"/>
      <c r="O1598" s="11" t="s">
        <v>44</v>
      </c>
      <c r="P1598" s="11"/>
    </row>
    <row r="1599" spans="1:16" ht="18" customHeight="1" x14ac:dyDescent="0.15">
      <c r="A1599" s="11">
        <v>1594</v>
      </c>
      <c r="B1599" s="11" t="s">
        <v>1983</v>
      </c>
      <c r="C1599" s="11" t="s">
        <v>94</v>
      </c>
      <c r="D1599" s="11">
        <v>5</v>
      </c>
      <c r="E1599" s="36" t="s">
        <v>5194</v>
      </c>
      <c r="F1599" s="30" t="s">
        <v>1975</v>
      </c>
      <c r="G1599" s="11" t="s">
        <v>46</v>
      </c>
      <c r="H1599" s="11" t="s">
        <v>1865</v>
      </c>
      <c r="I1599" s="11" t="s">
        <v>15</v>
      </c>
      <c r="J1599" s="23">
        <v>200000000</v>
      </c>
      <c r="K1599" s="23">
        <v>0</v>
      </c>
      <c r="L1599" s="23">
        <v>0</v>
      </c>
      <c r="M1599" s="23">
        <f t="shared" si="24"/>
        <v>200000000</v>
      </c>
      <c r="N1599" s="30"/>
      <c r="O1599" s="11" t="s">
        <v>44</v>
      </c>
      <c r="P1599" s="11"/>
    </row>
    <row r="1600" spans="1:16" ht="18" customHeight="1" x14ac:dyDescent="0.15">
      <c r="A1600" s="11">
        <v>1595</v>
      </c>
      <c r="B1600" s="11" t="s">
        <v>1983</v>
      </c>
      <c r="C1600" s="11" t="s">
        <v>94</v>
      </c>
      <c r="D1600" s="11">
        <v>5</v>
      </c>
      <c r="E1600" s="36" t="s">
        <v>5194</v>
      </c>
      <c r="F1600" s="30" t="s">
        <v>1976</v>
      </c>
      <c r="G1600" s="11" t="s">
        <v>46</v>
      </c>
      <c r="H1600" s="11" t="s">
        <v>1497</v>
      </c>
      <c r="I1600" s="11" t="s">
        <v>15</v>
      </c>
      <c r="J1600" s="23">
        <v>80000000</v>
      </c>
      <c r="K1600" s="23">
        <v>0</v>
      </c>
      <c r="L1600" s="23">
        <v>0</v>
      </c>
      <c r="M1600" s="23">
        <f t="shared" si="24"/>
        <v>80000000</v>
      </c>
      <c r="N1600" s="30"/>
      <c r="O1600" s="11" t="s">
        <v>44</v>
      </c>
      <c r="P1600" s="11"/>
    </row>
    <row r="1601" spans="1:16" ht="18" customHeight="1" x14ac:dyDescent="0.15">
      <c r="A1601" s="11">
        <v>1596</v>
      </c>
      <c r="B1601" s="11" t="s">
        <v>1983</v>
      </c>
      <c r="C1601" s="11" t="s">
        <v>94</v>
      </c>
      <c r="D1601" s="11">
        <v>5</v>
      </c>
      <c r="E1601" s="36" t="s">
        <v>5194</v>
      </c>
      <c r="F1601" s="30" t="s">
        <v>1977</v>
      </c>
      <c r="G1601" s="11" t="s">
        <v>46</v>
      </c>
      <c r="H1601" s="11" t="s">
        <v>1497</v>
      </c>
      <c r="I1601" s="11" t="s">
        <v>15</v>
      </c>
      <c r="J1601" s="23">
        <v>450000000</v>
      </c>
      <c r="K1601" s="23">
        <v>0</v>
      </c>
      <c r="L1601" s="23">
        <v>0</v>
      </c>
      <c r="M1601" s="23">
        <f t="shared" si="24"/>
        <v>450000000</v>
      </c>
      <c r="N1601" s="30"/>
      <c r="O1601" s="11" t="s">
        <v>44</v>
      </c>
      <c r="P1601" s="11"/>
    </row>
    <row r="1602" spans="1:16" ht="18" customHeight="1" x14ac:dyDescent="0.15">
      <c r="A1602" s="11">
        <v>1597</v>
      </c>
      <c r="B1602" s="11" t="s">
        <v>1983</v>
      </c>
      <c r="C1602" s="11" t="s">
        <v>94</v>
      </c>
      <c r="D1602" s="11">
        <v>5</v>
      </c>
      <c r="E1602" s="36" t="s">
        <v>5194</v>
      </c>
      <c r="F1602" s="30" t="s">
        <v>1981</v>
      </c>
      <c r="G1602" s="11" t="s">
        <v>52</v>
      </c>
      <c r="H1602" s="11" t="s">
        <v>1497</v>
      </c>
      <c r="I1602" s="11" t="s">
        <v>15</v>
      </c>
      <c r="J1602" s="23">
        <v>100000000</v>
      </c>
      <c r="K1602" s="23">
        <v>60000000</v>
      </c>
      <c r="L1602" s="23">
        <v>0</v>
      </c>
      <c r="M1602" s="23">
        <f t="shared" si="24"/>
        <v>160000000</v>
      </c>
      <c r="N1602" s="30"/>
      <c r="O1602" s="11" t="s">
        <v>44</v>
      </c>
      <c r="P1602" s="11"/>
    </row>
    <row r="1603" spans="1:16" ht="18" customHeight="1" x14ac:dyDescent="0.15">
      <c r="A1603" s="11">
        <v>1598</v>
      </c>
      <c r="B1603" s="11" t="s">
        <v>1983</v>
      </c>
      <c r="C1603" s="11" t="s">
        <v>2004</v>
      </c>
      <c r="D1603" s="11">
        <v>5</v>
      </c>
      <c r="E1603" s="36" t="s">
        <v>5194</v>
      </c>
      <c r="F1603" s="30" t="s">
        <v>2006</v>
      </c>
      <c r="G1603" s="11" t="s">
        <v>114</v>
      </c>
      <c r="H1603" s="11" t="s">
        <v>1497</v>
      </c>
      <c r="I1603" s="11" t="s">
        <v>22</v>
      </c>
      <c r="J1603" s="23">
        <v>80000000</v>
      </c>
      <c r="K1603" s="23">
        <v>0</v>
      </c>
      <c r="L1603" s="23">
        <v>0</v>
      </c>
      <c r="M1603" s="23">
        <f t="shared" si="24"/>
        <v>80000000</v>
      </c>
      <c r="N1603" s="30"/>
      <c r="O1603" s="11" t="s">
        <v>44</v>
      </c>
      <c r="P1603" s="11"/>
    </row>
    <row r="1604" spans="1:16" ht="18" customHeight="1" x14ac:dyDescent="0.15">
      <c r="A1604" s="11">
        <v>1599</v>
      </c>
      <c r="B1604" s="11" t="s">
        <v>1983</v>
      </c>
      <c r="C1604" s="11" t="s">
        <v>2026</v>
      </c>
      <c r="D1604" s="11">
        <v>5</v>
      </c>
      <c r="E1604" s="36" t="s">
        <v>5194</v>
      </c>
      <c r="F1604" s="30" t="s">
        <v>2029</v>
      </c>
      <c r="G1604" s="11" t="s">
        <v>58</v>
      </c>
      <c r="H1604" s="11" t="s">
        <v>1497</v>
      </c>
      <c r="I1604" s="11" t="s">
        <v>22</v>
      </c>
      <c r="J1604" s="23">
        <v>144010934</v>
      </c>
      <c r="K1604" s="23">
        <v>232711102</v>
      </c>
      <c r="L1604" s="23"/>
      <c r="M1604" s="23">
        <f t="shared" si="24"/>
        <v>376722036</v>
      </c>
      <c r="N1604" s="30"/>
      <c r="O1604" s="11"/>
      <c r="P1604" s="11"/>
    </row>
    <row r="1605" spans="1:16" ht="18" customHeight="1" x14ac:dyDescent="0.15">
      <c r="A1605" s="11">
        <v>1600</v>
      </c>
      <c r="B1605" s="11" t="s">
        <v>1983</v>
      </c>
      <c r="C1605" s="11" t="s">
        <v>2026</v>
      </c>
      <c r="D1605" s="11">
        <v>5</v>
      </c>
      <c r="E1605" s="36" t="s">
        <v>5194</v>
      </c>
      <c r="F1605" s="30" t="s">
        <v>2034</v>
      </c>
      <c r="G1605" s="11" t="s">
        <v>58</v>
      </c>
      <c r="H1605" s="11" t="s">
        <v>2031</v>
      </c>
      <c r="I1605" s="11" t="s">
        <v>15</v>
      </c>
      <c r="J1605" s="23">
        <v>450000000</v>
      </c>
      <c r="K1605" s="23">
        <v>0</v>
      </c>
      <c r="L1605" s="23">
        <v>0</v>
      </c>
      <c r="M1605" s="23">
        <f t="shared" si="24"/>
        <v>450000000</v>
      </c>
      <c r="N1605" s="30"/>
      <c r="O1605" s="11" t="s">
        <v>44</v>
      </c>
      <c r="P1605" s="11"/>
    </row>
    <row r="1606" spans="1:16" ht="18" customHeight="1" x14ac:dyDescent="0.15">
      <c r="A1606" s="11">
        <v>1601</v>
      </c>
      <c r="B1606" s="11" t="s">
        <v>1983</v>
      </c>
      <c r="C1606" s="11" t="s">
        <v>2026</v>
      </c>
      <c r="D1606" s="11">
        <v>5</v>
      </c>
      <c r="E1606" s="36" t="s">
        <v>5194</v>
      </c>
      <c r="F1606" s="30" t="s">
        <v>2035</v>
      </c>
      <c r="G1606" s="11" t="s">
        <v>58</v>
      </c>
      <c r="H1606" s="11" t="s">
        <v>2031</v>
      </c>
      <c r="I1606" s="11" t="s">
        <v>15</v>
      </c>
      <c r="J1606" s="23">
        <v>570000000</v>
      </c>
      <c r="K1606" s="23">
        <v>0</v>
      </c>
      <c r="L1606" s="23">
        <v>0</v>
      </c>
      <c r="M1606" s="23">
        <f t="shared" ref="M1606:M1669" si="25">J1606+K1606+L1606</f>
        <v>570000000</v>
      </c>
      <c r="N1606" s="30"/>
      <c r="O1606" s="11" t="s">
        <v>44</v>
      </c>
      <c r="P1606" s="11"/>
    </row>
    <row r="1607" spans="1:16" ht="18" customHeight="1" x14ac:dyDescent="0.15">
      <c r="A1607" s="11">
        <v>1602</v>
      </c>
      <c r="B1607" s="11" t="s">
        <v>1983</v>
      </c>
      <c r="C1607" s="11" t="s">
        <v>2047</v>
      </c>
      <c r="D1607" s="11">
        <v>5</v>
      </c>
      <c r="E1607" s="36" t="s">
        <v>5194</v>
      </c>
      <c r="F1607" s="30" t="s">
        <v>2048</v>
      </c>
      <c r="G1607" s="11" t="s">
        <v>58</v>
      </c>
      <c r="H1607" s="11" t="s">
        <v>1497</v>
      </c>
      <c r="I1607" s="11" t="s">
        <v>22</v>
      </c>
      <c r="J1607" s="23">
        <v>500000000</v>
      </c>
      <c r="K1607" s="23">
        <v>2000000000</v>
      </c>
      <c r="L1607" s="23">
        <v>0</v>
      </c>
      <c r="M1607" s="23">
        <f t="shared" si="25"/>
        <v>2500000000</v>
      </c>
      <c r="N1607" s="30"/>
      <c r="O1607" s="11"/>
      <c r="P1607" s="11"/>
    </row>
    <row r="1608" spans="1:16" ht="18" customHeight="1" x14ac:dyDescent="0.15">
      <c r="A1608" s="11">
        <v>1603</v>
      </c>
      <c r="B1608" s="11" t="s">
        <v>1983</v>
      </c>
      <c r="C1608" s="11" t="s">
        <v>2042</v>
      </c>
      <c r="D1608" s="11">
        <v>5</v>
      </c>
      <c r="E1608" s="36" t="s">
        <v>5194</v>
      </c>
      <c r="F1608" s="30" t="s">
        <v>2052</v>
      </c>
      <c r="G1608" s="11" t="s">
        <v>58</v>
      </c>
      <c r="H1608" s="11" t="s">
        <v>1497</v>
      </c>
      <c r="I1608" s="11" t="s">
        <v>15</v>
      </c>
      <c r="J1608" s="23">
        <v>105000000</v>
      </c>
      <c r="K1608" s="23">
        <v>0</v>
      </c>
      <c r="L1608" s="23">
        <v>0</v>
      </c>
      <c r="M1608" s="23">
        <f t="shared" si="25"/>
        <v>105000000</v>
      </c>
      <c r="N1608" s="30"/>
      <c r="O1608" s="11" t="s">
        <v>44</v>
      </c>
      <c r="P1608" s="11"/>
    </row>
    <row r="1609" spans="1:16" ht="18" customHeight="1" x14ac:dyDescent="0.15">
      <c r="A1609" s="11">
        <v>1604</v>
      </c>
      <c r="B1609" s="11" t="s">
        <v>1983</v>
      </c>
      <c r="C1609" s="11" t="s">
        <v>2042</v>
      </c>
      <c r="D1609" s="11">
        <v>5</v>
      </c>
      <c r="E1609" s="36" t="s">
        <v>5194</v>
      </c>
      <c r="F1609" s="30" t="s">
        <v>2053</v>
      </c>
      <c r="G1609" s="11" t="s">
        <v>58</v>
      </c>
      <c r="H1609" s="11" t="s">
        <v>1497</v>
      </c>
      <c r="I1609" s="11" t="s">
        <v>15</v>
      </c>
      <c r="J1609" s="23">
        <v>470000000</v>
      </c>
      <c r="K1609" s="23">
        <v>200000000</v>
      </c>
      <c r="L1609" s="23">
        <v>0</v>
      </c>
      <c r="M1609" s="23">
        <f t="shared" si="25"/>
        <v>670000000</v>
      </c>
      <c r="N1609" s="30"/>
      <c r="O1609" s="11" t="s">
        <v>44</v>
      </c>
      <c r="P1609" s="11"/>
    </row>
    <row r="1610" spans="1:16" ht="18" customHeight="1" x14ac:dyDescent="0.15">
      <c r="A1610" s="11">
        <v>1605</v>
      </c>
      <c r="B1610" s="11" t="s">
        <v>1983</v>
      </c>
      <c r="C1610" s="11" t="s">
        <v>2042</v>
      </c>
      <c r="D1610" s="11">
        <v>5</v>
      </c>
      <c r="E1610" s="36" t="s">
        <v>5194</v>
      </c>
      <c r="F1610" s="30" t="s">
        <v>2054</v>
      </c>
      <c r="G1610" s="11" t="s">
        <v>58</v>
      </c>
      <c r="H1610" s="11" t="s">
        <v>1497</v>
      </c>
      <c r="I1610" s="11" t="s">
        <v>15</v>
      </c>
      <c r="J1610" s="23">
        <v>100000000</v>
      </c>
      <c r="K1610" s="23">
        <v>1600000000</v>
      </c>
      <c r="L1610" s="23">
        <v>0</v>
      </c>
      <c r="M1610" s="23">
        <f t="shared" si="25"/>
        <v>1700000000</v>
      </c>
      <c r="N1610" s="30"/>
      <c r="O1610" s="11" t="s">
        <v>44</v>
      </c>
      <c r="P1610" s="11"/>
    </row>
    <row r="1611" spans="1:16" ht="18" customHeight="1" x14ac:dyDescent="0.15">
      <c r="A1611" s="11">
        <v>1606</v>
      </c>
      <c r="B1611" s="11" t="s">
        <v>1983</v>
      </c>
      <c r="C1611" s="11" t="s">
        <v>2042</v>
      </c>
      <c r="D1611" s="11">
        <v>5</v>
      </c>
      <c r="E1611" s="36" t="s">
        <v>5194</v>
      </c>
      <c r="F1611" s="30" t="s">
        <v>2055</v>
      </c>
      <c r="G1611" s="11" t="s">
        <v>58</v>
      </c>
      <c r="H1611" s="11" t="s">
        <v>1497</v>
      </c>
      <c r="I1611" s="11" t="s">
        <v>15</v>
      </c>
      <c r="J1611" s="23">
        <v>60000000</v>
      </c>
      <c r="K1611" s="23">
        <v>40000000</v>
      </c>
      <c r="L1611" s="23">
        <v>0</v>
      </c>
      <c r="M1611" s="23">
        <f t="shared" si="25"/>
        <v>100000000</v>
      </c>
      <c r="N1611" s="30"/>
      <c r="O1611" s="11" t="s">
        <v>88</v>
      </c>
      <c r="P1611" s="11"/>
    </row>
    <row r="1612" spans="1:16" ht="18" customHeight="1" x14ac:dyDescent="0.15">
      <c r="A1612" s="11">
        <v>1607</v>
      </c>
      <c r="B1612" s="11" t="s">
        <v>1983</v>
      </c>
      <c r="C1612" s="11" t="s">
        <v>2042</v>
      </c>
      <c r="D1612" s="11">
        <v>5</v>
      </c>
      <c r="E1612" s="36" t="s">
        <v>5194</v>
      </c>
      <c r="F1612" s="30" t="s">
        <v>2056</v>
      </c>
      <c r="G1612" s="11" t="s">
        <v>58</v>
      </c>
      <c r="H1612" s="11" t="s">
        <v>1497</v>
      </c>
      <c r="I1612" s="11" t="s">
        <v>15</v>
      </c>
      <c r="J1612" s="23">
        <v>100000000</v>
      </c>
      <c r="K1612" s="23">
        <v>650000000</v>
      </c>
      <c r="L1612" s="23">
        <v>0</v>
      </c>
      <c r="M1612" s="23">
        <f t="shared" si="25"/>
        <v>750000000</v>
      </c>
      <c r="N1612" s="30"/>
      <c r="O1612" s="11" t="s">
        <v>44</v>
      </c>
      <c r="P1612" s="11"/>
    </row>
    <row r="1613" spans="1:16" ht="18" customHeight="1" x14ac:dyDescent="0.15">
      <c r="A1613" s="11">
        <v>1608</v>
      </c>
      <c r="B1613" s="11" t="s">
        <v>2160</v>
      </c>
      <c r="C1613" s="11" t="s">
        <v>2171</v>
      </c>
      <c r="D1613" s="11">
        <v>5</v>
      </c>
      <c r="E1613" s="36" t="s">
        <v>5194</v>
      </c>
      <c r="F1613" s="30" t="s">
        <v>2186</v>
      </c>
      <c r="G1613" s="11" t="s">
        <v>58</v>
      </c>
      <c r="H1613" s="11" t="s">
        <v>1283</v>
      </c>
      <c r="I1613" s="11" t="s">
        <v>22</v>
      </c>
      <c r="J1613" s="23">
        <v>110000000</v>
      </c>
      <c r="K1613" s="23"/>
      <c r="L1613" s="23"/>
      <c r="M1613" s="23">
        <f t="shared" si="25"/>
        <v>110000000</v>
      </c>
      <c r="N1613" s="30"/>
      <c r="O1613" s="11" t="s">
        <v>44</v>
      </c>
      <c r="P1613" s="11" t="s">
        <v>48</v>
      </c>
    </row>
    <row r="1614" spans="1:16" ht="18" customHeight="1" x14ac:dyDescent="0.15">
      <c r="A1614" s="11">
        <v>1609</v>
      </c>
      <c r="B1614" s="11" t="s">
        <v>2160</v>
      </c>
      <c r="C1614" s="11" t="s">
        <v>2171</v>
      </c>
      <c r="D1614" s="11">
        <v>5</v>
      </c>
      <c r="E1614" s="36" t="s">
        <v>5194</v>
      </c>
      <c r="F1614" s="30" t="s">
        <v>2187</v>
      </c>
      <c r="G1614" s="11" t="s">
        <v>73</v>
      </c>
      <c r="H1614" s="11" t="s">
        <v>1283</v>
      </c>
      <c r="I1614" s="11" t="s">
        <v>22</v>
      </c>
      <c r="J1614" s="23">
        <v>200000000</v>
      </c>
      <c r="K1614" s="23">
        <v>120000000</v>
      </c>
      <c r="L1614" s="23">
        <v>7000000</v>
      </c>
      <c r="M1614" s="23">
        <f t="shared" si="25"/>
        <v>327000000</v>
      </c>
      <c r="N1614" s="30"/>
      <c r="O1614" s="11"/>
      <c r="P1614" s="11"/>
    </row>
    <row r="1615" spans="1:16" ht="18" customHeight="1" x14ac:dyDescent="0.15">
      <c r="A1615" s="11">
        <v>1610</v>
      </c>
      <c r="B1615" s="11" t="s">
        <v>2160</v>
      </c>
      <c r="C1615" s="11" t="s">
        <v>1529</v>
      </c>
      <c r="D1615" s="11">
        <v>5</v>
      </c>
      <c r="E1615" s="36" t="s">
        <v>5194</v>
      </c>
      <c r="F1615" s="30" t="s">
        <v>2207</v>
      </c>
      <c r="G1615" s="11" t="s">
        <v>58</v>
      </c>
      <c r="H1615" s="11" t="s">
        <v>1039</v>
      </c>
      <c r="I1615" s="11" t="s">
        <v>22</v>
      </c>
      <c r="J1615" s="23">
        <v>100000000</v>
      </c>
      <c r="K1615" s="23">
        <v>30000000</v>
      </c>
      <c r="L1615" s="23">
        <v>0</v>
      </c>
      <c r="M1615" s="23">
        <f t="shared" si="25"/>
        <v>130000000</v>
      </c>
      <c r="N1615" s="30"/>
      <c r="O1615" s="11"/>
      <c r="P1615" s="11"/>
    </row>
    <row r="1616" spans="1:16" ht="18" customHeight="1" x14ac:dyDescent="0.15">
      <c r="A1616" s="11">
        <v>1611</v>
      </c>
      <c r="B1616" s="11" t="s">
        <v>2160</v>
      </c>
      <c r="C1616" s="11" t="s">
        <v>1529</v>
      </c>
      <c r="D1616" s="11">
        <v>5</v>
      </c>
      <c r="E1616" s="36" t="s">
        <v>5194</v>
      </c>
      <c r="F1616" s="30" t="s">
        <v>2208</v>
      </c>
      <c r="G1616" s="11" t="s">
        <v>58</v>
      </c>
      <c r="H1616" s="11" t="s">
        <v>1039</v>
      </c>
      <c r="I1616" s="11" t="s">
        <v>22</v>
      </c>
      <c r="J1616" s="23">
        <v>480000000</v>
      </c>
      <c r="K1616" s="23">
        <v>5650000000</v>
      </c>
      <c r="L1616" s="23">
        <v>0</v>
      </c>
      <c r="M1616" s="23">
        <f t="shared" si="25"/>
        <v>6130000000</v>
      </c>
      <c r="N1616" s="30"/>
      <c r="O1616" s="11"/>
      <c r="P1616" s="11" t="s">
        <v>48</v>
      </c>
    </row>
    <row r="1617" spans="1:16" ht="18" customHeight="1" x14ac:dyDescent="0.15">
      <c r="A1617" s="11">
        <v>1612</v>
      </c>
      <c r="B1617" s="11" t="s">
        <v>2160</v>
      </c>
      <c r="C1617" s="11" t="s">
        <v>1532</v>
      </c>
      <c r="D1617" s="11">
        <v>5</v>
      </c>
      <c r="E1617" s="36" t="s">
        <v>5194</v>
      </c>
      <c r="F1617" s="30" t="s">
        <v>2229</v>
      </c>
      <c r="G1617" s="11" t="s">
        <v>73</v>
      </c>
      <c r="H1617" s="11" t="s">
        <v>1039</v>
      </c>
      <c r="I1617" s="11" t="s">
        <v>16</v>
      </c>
      <c r="J1617" s="23">
        <v>600000000</v>
      </c>
      <c r="K1617" s="23">
        <v>0</v>
      </c>
      <c r="L1617" s="23">
        <v>0</v>
      </c>
      <c r="M1617" s="23">
        <f t="shared" si="25"/>
        <v>600000000</v>
      </c>
      <c r="N1617" s="30" t="s">
        <v>74</v>
      </c>
      <c r="O1617" s="11"/>
      <c r="P1617" s="11"/>
    </row>
    <row r="1618" spans="1:16" ht="18" customHeight="1" x14ac:dyDescent="0.15">
      <c r="A1618" s="11">
        <v>1613</v>
      </c>
      <c r="B1618" s="11" t="s">
        <v>2160</v>
      </c>
      <c r="C1618" s="11" t="s">
        <v>1532</v>
      </c>
      <c r="D1618" s="11">
        <v>5</v>
      </c>
      <c r="E1618" s="36" t="s">
        <v>5194</v>
      </c>
      <c r="F1618" s="30" t="s">
        <v>2230</v>
      </c>
      <c r="G1618" s="11" t="s">
        <v>73</v>
      </c>
      <c r="H1618" s="11" t="s">
        <v>1039</v>
      </c>
      <c r="I1618" s="11" t="s">
        <v>22</v>
      </c>
      <c r="J1618" s="23">
        <v>300000000</v>
      </c>
      <c r="K1618" s="23">
        <v>300000000</v>
      </c>
      <c r="L1618" s="23">
        <v>0</v>
      </c>
      <c r="M1618" s="23">
        <f t="shared" si="25"/>
        <v>600000000</v>
      </c>
      <c r="N1618" s="30"/>
      <c r="O1618" s="11"/>
      <c r="P1618" s="11"/>
    </row>
    <row r="1619" spans="1:16" ht="18" customHeight="1" x14ac:dyDescent="0.15">
      <c r="A1619" s="11">
        <v>1614</v>
      </c>
      <c r="B1619" s="11" t="s">
        <v>2311</v>
      </c>
      <c r="C1619" s="11" t="s">
        <v>2331</v>
      </c>
      <c r="D1619" s="11">
        <v>5</v>
      </c>
      <c r="E1619" s="36" t="s">
        <v>5194</v>
      </c>
      <c r="F1619" s="30" t="s">
        <v>2335</v>
      </c>
      <c r="G1619" s="11" t="s">
        <v>52</v>
      </c>
      <c r="H1619" s="11" t="s">
        <v>1506</v>
      </c>
      <c r="I1619" s="11" t="s">
        <v>22</v>
      </c>
      <c r="J1619" s="23">
        <v>941801885</v>
      </c>
      <c r="K1619" s="23">
        <v>0</v>
      </c>
      <c r="L1619" s="23">
        <v>0</v>
      </c>
      <c r="M1619" s="23">
        <f t="shared" si="25"/>
        <v>941801885</v>
      </c>
      <c r="N1619" s="30"/>
      <c r="O1619" s="11" t="s">
        <v>44</v>
      </c>
      <c r="P1619" s="11" t="s">
        <v>48</v>
      </c>
    </row>
    <row r="1620" spans="1:16" ht="18" customHeight="1" x14ac:dyDescent="0.15">
      <c r="A1620" s="11">
        <v>1615</v>
      </c>
      <c r="B1620" s="11" t="s">
        <v>2311</v>
      </c>
      <c r="C1620" s="11" t="s">
        <v>2337</v>
      </c>
      <c r="D1620" s="11">
        <v>5</v>
      </c>
      <c r="E1620" s="36" t="s">
        <v>5194</v>
      </c>
      <c r="F1620" s="30" t="s">
        <v>2343</v>
      </c>
      <c r="G1620" s="11" t="s">
        <v>114</v>
      </c>
      <c r="H1620" s="11" t="s">
        <v>1506</v>
      </c>
      <c r="I1620" s="11" t="s">
        <v>22</v>
      </c>
      <c r="J1620" s="23">
        <v>149486252</v>
      </c>
      <c r="K1620" s="23">
        <v>125489781</v>
      </c>
      <c r="L1620" s="23">
        <v>0</v>
      </c>
      <c r="M1620" s="23">
        <f t="shared" si="25"/>
        <v>274976033</v>
      </c>
      <c r="N1620" s="30"/>
      <c r="O1620" s="11" t="s">
        <v>44</v>
      </c>
      <c r="P1620" s="11"/>
    </row>
    <row r="1621" spans="1:16" ht="18" customHeight="1" x14ac:dyDescent="0.15">
      <c r="A1621" s="11">
        <v>1616</v>
      </c>
      <c r="B1621" s="11" t="s">
        <v>2311</v>
      </c>
      <c r="C1621" s="11" t="s">
        <v>2337</v>
      </c>
      <c r="D1621" s="11">
        <v>5</v>
      </c>
      <c r="E1621" s="36" t="s">
        <v>5194</v>
      </c>
      <c r="F1621" s="30" t="s">
        <v>2344</v>
      </c>
      <c r="G1621" s="11" t="s">
        <v>114</v>
      </c>
      <c r="H1621" s="11" t="s">
        <v>1506</v>
      </c>
      <c r="I1621" s="11" t="s">
        <v>22</v>
      </c>
      <c r="J1621" s="23">
        <v>138454686</v>
      </c>
      <c r="K1621" s="23">
        <v>98678542</v>
      </c>
      <c r="L1621" s="23">
        <v>0</v>
      </c>
      <c r="M1621" s="23">
        <f t="shared" si="25"/>
        <v>237133228</v>
      </c>
      <c r="N1621" s="30"/>
      <c r="O1621" s="11" t="s">
        <v>44</v>
      </c>
      <c r="P1621" s="11"/>
    </row>
    <row r="1622" spans="1:16" ht="18" customHeight="1" x14ac:dyDescent="0.15">
      <c r="A1622" s="11">
        <v>1617</v>
      </c>
      <c r="B1622" s="11" t="s">
        <v>2311</v>
      </c>
      <c r="C1622" s="11" t="s">
        <v>40</v>
      </c>
      <c r="D1622" s="11">
        <v>5</v>
      </c>
      <c r="E1622" s="36" t="s">
        <v>5194</v>
      </c>
      <c r="F1622" s="30" t="s">
        <v>2383</v>
      </c>
      <c r="G1622" s="11" t="s">
        <v>46</v>
      </c>
      <c r="H1622" s="11" t="s">
        <v>1506</v>
      </c>
      <c r="I1622" s="11" t="s">
        <v>22</v>
      </c>
      <c r="J1622" s="23">
        <v>50000000</v>
      </c>
      <c r="K1622" s="23"/>
      <c r="L1622" s="23"/>
      <c r="M1622" s="23">
        <f t="shared" si="25"/>
        <v>50000000</v>
      </c>
      <c r="N1622" s="30"/>
      <c r="O1622" s="11" t="s">
        <v>44</v>
      </c>
      <c r="P1622" s="11"/>
    </row>
    <row r="1623" spans="1:16" ht="18" customHeight="1" x14ac:dyDescent="0.15">
      <c r="A1623" s="11">
        <v>1618</v>
      </c>
      <c r="B1623" s="11" t="s">
        <v>2311</v>
      </c>
      <c r="C1623" s="11" t="s">
        <v>700</v>
      </c>
      <c r="D1623" s="11">
        <v>5</v>
      </c>
      <c r="E1623" s="36" t="s">
        <v>5194</v>
      </c>
      <c r="F1623" s="30" t="s">
        <v>2392</v>
      </c>
      <c r="G1623" s="11" t="s">
        <v>114</v>
      </c>
      <c r="H1623" s="11" t="s">
        <v>1506</v>
      </c>
      <c r="I1623" s="11" t="s">
        <v>22</v>
      </c>
      <c r="J1623" s="23">
        <v>1004676000</v>
      </c>
      <c r="K1623" s="23">
        <v>2598301000</v>
      </c>
      <c r="L1623" s="23">
        <v>0</v>
      </c>
      <c r="M1623" s="23">
        <f t="shared" si="25"/>
        <v>3602977000</v>
      </c>
      <c r="N1623" s="30"/>
      <c r="O1623" s="11"/>
      <c r="P1623" s="11" t="s">
        <v>48</v>
      </c>
    </row>
    <row r="1624" spans="1:16" ht="18" customHeight="1" x14ac:dyDescent="0.15">
      <c r="A1624" s="11">
        <v>1619</v>
      </c>
      <c r="B1624" s="11" t="s">
        <v>2311</v>
      </c>
      <c r="C1624" s="11" t="s">
        <v>700</v>
      </c>
      <c r="D1624" s="11">
        <v>5</v>
      </c>
      <c r="E1624" s="36" t="s">
        <v>5194</v>
      </c>
      <c r="F1624" s="30" t="s">
        <v>2393</v>
      </c>
      <c r="G1624" s="11" t="s">
        <v>114</v>
      </c>
      <c r="H1624" s="11" t="s">
        <v>1506</v>
      </c>
      <c r="I1624" s="11" t="s">
        <v>22</v>
      </c>
      <c r="J1624" s="23">
        <v>50197000</v>
      </c>
      <c r="K1624" s="23">
        <v>0</v>
      </c>
      <c r="L1624" s="23"/>
      <c r="M1624" s="23">
        <f t="shared" si="25"/>
        <v>50197000</v>
      </c>
      <c r="N1624" s="30"/>
      <c r="O1624" s="11"/>
      <c r="P1624" s="11" t="s">
        <v>48</v>
      </c>
    </row>
    <row r="1625" spans="1:16" ht="18" customHeight="1" x14ac:dyDescent="0.15">
      <c r="A1625" s="11">
        <v>1620</v>
      </c>
      <c r="B1625" s="11" t="s">
        <v>2311</v>
      </c>
      <c r="C1625" s="11" t="s">
        <v>700</v>
      </c>
      <c r="D1625" s="11">
        <v>5</v>
      </c>
      <c r="E1625" s="36" t="s">
        <v>5194</v>
      </c>
      <c r="F1625" s="30" t="s">
        <v>2394</v>
      </c>
      <c r="G1625" s="11" t="s">
        <v>114</v>
      </c>
      <c r="H1625" s="11" t="s">
        <v>1506</v>
      </c>
      <c r="I1625" s="11" t="s">
        <v>22</v>
      </c>
      <c r="J1625" s="23">
        <v>5741262000</v>
      </c>
      <c r="K1625" s="23">
        <v>1844551000</v>
      </c>
      <c r="L1625" s="23">
        <v>0</v>
      </c>
      <c r="M1625" s="23">
        <f t="shared" si="25"/>
        <v>7585813000</v>
      </c>
      <c r="N1625" s="30"/>
      <c r="O1625" s="11"/>
      <c r="P1625" s="11" t="s">
        <v>48</v>
      </c>
    </row>
    <row r="1626" spans="1:16" ht="18" customHeight="1" x14ac:dyDescent="0.15">
      <c r="A1626" s="11">
        <v>1621</v>
      </c>
      <c r="B1626" s="11" t="s">
        <v>2311</v>
      </c>
      <c r="C1626" s="11" t="s">
        <v>700</v>
      </c>
      <c r="D1626" s="11">
        <v>5</v>
      </c>
      <c r="E1626" s="36" t="s">
        <v>5194</v>
      </c>
      <c r="F1626" s="30" t="s">
        <v>2395</v>
      </c>
      <c r="G1626" s="11" t="s">
        <v>114</v>
      </c>
      <c r="H1626" s="11" t="s">
        <v>1506</v>
      </c>
      <c r="I1626" s="11" t="s">
        <v>22</v>
      </c>
      <c r="J1626" s="23">
        <v>120151000</v>
      </c>
      <c r="K1626" s="23">
        <v>0</v>
      </c>
      <c r="L1626" s="23"/>
      <c r="M1626" s="23">
        <f t="shared" si="25"/>
        <v>120151000</v>
      </c>
      <c r="N1626" s="30"/>
      <c r="O1626" s="11"/>
      <c r="P1626" s="11" t="s">
        <v>48</v>
      </c>
    </row>
    <row r="1627" spans="1:16" ht="18" customHeight="1" x14ac:dyDescent="0.15">
      <c r="A1627" s="11">
        <v>1622</v>
      </c>
      <c r="B1627" s="11" t="s">
        <v>2311</v>
      </c>
      <c r="C1627" s="11" t="s">
        <v>700</v>
      </c>
      <c r="D1627" s="11">
        <v>5</v>
      </c>
      <c r="E1627" s="36" t="s">
        <v>5194</v>
      </c>
      <c r="F1627" s="30" t="s">
        <v>2420</v>
      </c>
      <c r="G1627" s="11" t="s">
        <v>114</v>
      </c>
      <c r="H1627" s="11" t="s">
        <v>1506</v>
      </c>
      <c r="I1627" s="11" t="s">
        <v>22</v>
      </c>
      <c r="J1627" s="23">
        <v>2555549000</v>
      </c>
      <c r="K1627" s="23">
        <v>1204164000</v>
      </c>
      <c r="L1627" s="23"/>
      <c r="M1627" s="23">
        <f t="shared" si="25"/>
        <v>3759713000</v>
      </c>
      <c r="N1627" s="30"/>
      <c r="O1627" s="11"/>
      <c r="P1627" s="11" t="s">
        <v>48</v>
      </c>
    </row>
    <row r="1628" spans="1:16" ht="18" customHeight="1" x14ac:dyDescent="0.15">
      <c r="A1628" s="11">
        <v>1623</v>
      </c>
      <c r="B1628" s="11" t="s">
        <v>2311</v>
      </c>
      <c r="C1628" s="11" t="s">
        <v>700</v>
      </c>
      <c r="D1628" s="11">
        <v>5</v>
      </c>
      <c r="E1628" s="36" t="s">
        <v>5194</v>
      </c>
      <c r="F1628" s="30" t="s">
        <v>2421</v>
      </c>
      <c r="G1628" s="11" t="s">
        <v>114</v>
      </c>
      <c r="H1628" s="11" t="s">
        <v>1506</v>
      </c>
      <c r="I1628" s="11" t="s">
        <v>22</v>
      </c>
      <c r="J1628" s="23">
        <v>50876000</v>
      </c>
      <c r="K1628" s="23">
        <v>0</v>
      </c>
      <c r="L1628" s="23">
        <v>0</v>
      </c>
      <c r="M1628" s="23">
        <f t="shared" si="25"/>
        <v>50876000</v>
      </c>
      <c r="N1628" s="30"/>
      <c r="O1628" s="11"/>
      <c r="P1628" s="11" t="s">
        <v>48</v>
      </c>
    </row>
    <row r="1629" spans="1:16" ht="18" customHeight="1" x14ac:dyDescent="0.15">
      <c r="A1629" s="11">
        <v>1624</v>
      </c>
      <c r="B1629" s="11" t="s">
        <v>2311</v>
      </c>
      <c r="C1629" s="11" t="s">
        <v>517</v>
      </c>
      <c r="D1629" s="11">
        <v>5</v>
      </c>
      <c r="E1629" s="36" t="s">
        <v>5194</v>
      </c>
      <c r="F1629" s="30" t="s">
        <v>2433</v>
      </c>
      <c r="G1629" s="11" t="s">
        <v>114</v>
      </c>
      <c r="H1629" s="11" t="s">
        <v>1506</v>
      </c>
      <c r="I1629" s="11" t="s">
        <v>22</v>
      </c>
      <c r="J1629" s="23">
        <v>27326040</v>
      </c>
      <c r="K1629" s="23">
        <v>0</v>
      </c>
      <c r="L1629" s="23">
        <v>0</v>
      </c>
      <c r="M1629" s="23">
        <f t="shared" si="25"/>
        <v>27326040</v>
      </c>
      <c r="N1629" s="30"/>
      <c r="O1629" s="11"/>
      <c r="P1629" s="11"/>
    </row>
    <row r="1630" spans="1:16" ht="18" customHeight="1" x14ac:dyDescent="0.15">
      <c r="A1630" s="11">
        <v>1625</v>
      </c>
      <c r="B1630" s="11" t="s">
        <v>2311</v>
      </c>
      <c r="C1630" s="11" t="s">
        <v>122</v>
      </c>
      <c r="D1630" s="11">
        <v>5</v>
      </c>
      <c r="E1630" s="36" t="s">
        <v>5194</v>
      </c>
      <c r="F1630" s="30" t="s">
        <v>2435</v>
      </c>
      <c r="G1630" s="11" t="s">
        <v>73</v>
      </c>
      <c r="H1630" s="11" t="s">
        <v>1506</v>
      </c>
      <c r="I1630" s="11" t="s">
        <v>22</v>
      </c>
      <c r="J1630" s="23">
        <v>97000000</v>
      </c>
      <c r="K1630" s="23">
        <v>1280000</v>
      </c>
      <c r="L1630" s="23"/>
      <c r="M1630" s="23">
        <f t="shared" si="25"/>
        <v>98280000</v>
      </c>
      <c r="N1630" s="30"/>
      <c r="O1630" s="11"/>
      <c r="P1630" s="11"/>
    </row>
    <row r="1631" spans="1:16" ht="18" customHeight="1" x14ac:dyDescent="0.15">
      <c r="A1631" s="11">
        <v>1626</v>
      </c>
      <c r="B1631" s="11" t="s">
        <v>2311</v>
      </c>
      <c r="C1631" s="11" t="s">
        <v>122</v>
      </c>
      <c r="D1631" s="11">
        <v>5</v>
      </c>
      <c r="E1631" s="36" t="s">
        <v>5194</v>
      </c>
      <c r="F1631" s="30" t="s">
        <v>2438</v>
      </c>
      <c r="G1631" s="11" t="s">
        <v>73</v>
      </c>
      <c r="H1631" s="11" t="s">
        <v>1506</v>
      </c>
      <c r="I1631" s="11" t="s">
        <v>15</v>
      </c>
      <c r="J1631" s="23">
        <v>200000000</v>
      </c>
      <c r="K1631" s="23">
        <v>30000000</v>
      </c>
      <c r="L1631" s="23"/>
      <c r="M1631" s="23">
        <f t="shared" si="25"/>
        <v>230000000</v>
      </c>
      <c r="N1631" s="30"/>
      <c r="O1631" s="11"/>
      <c r="P1631" s="11"/>
    </row>
    <row r="1632" spans="1:16" ht="18" customHeight="1" x14ac:dyDescent="0.15">
      <c r="A1632" s="11">
        <v>1627</v>
      </c>
      <c r="B1632" s="11" t="s">
        <v>2311</v>
      </c>
      <c r="C1632" s="11" t="s">
        <v>402</v>
      </c>
      <c r="D1632" s="11">
        <v>5</v>
      </c>
      <c r="E1632" s="36" t="s">
        <v>5194</v>
      </c>
      <c r="F1632" s="30" t="s">
        <v>2473</v>
      </c>
      <c r="G1632" s="11" t="s">
        <v>58</v>
      </c>
      <c r="H1632" s="11" t="s">
        <v>1506</v>
      </c>
      <c r="I1632" s="11" t="s">
        <v>15</v>
      </c>
      <c r="J1632" s="23">
        <v>150000000</v>
      </c>
      <c r="K1632" s="23">
        <v>100000000</v>
      </c>
      <c r="L1632" s="23"/>
      <c r="M1632" s="23">
        <f t="shared" si="25"/>
        <v>250000000</v>
      </c>
      <c r="N1632" s="30"/>
      <c r="O1632" s="11"/>
      <c r="P1632" s="11"/>
    </row>
    <row r="1633" spans="1:16" ht="18" customHeight="1" x14ac:dyDescent="0.15">
      <c r="A1633" s="11">
        <v>1628</v>
      </c>
      <c r="B1633" s="11" t="s">
        <v>2311</v>
      </c>
      <c r="C1633" s="11" t="s">
        <v>94</v>
      </c>
      <c r="D1633" s="11">
        <v>5</v>
      </c>
      <c r="E1633" s="36" t="s">
        <v>5194</v>
      </c>
      <c r="F1633" s="30" t="s">
        <v>2499</v>
      </c>
      <c r="G1633" s="11" t="s">
        <v>532</v>
      </c>
      <c r="H1633" s="11" t="s">
        <v>1506</v>
      </c>
      <c r="I1633" s="11" t="s">
        <v>15</v>
      </c>
      <c r="J1633" s="23">
        <v>73000000</v>
      </c>
      <c r="K1633" s="23"/>
      <c r="L1633" s="23"/>
      <c r="M1633" s="23">
        <f t="shared" si="25"/>
        <v>73000000</v>
      </c>
      <c r="N1633" s="30"/>
      <c r="O1633" s="11" t="s">
        <v>88</v>
      </c>
      <c r="P1633" s="11"/>
    </row>
    <row r="1634" spans="1:16" ht="18" customHeight="1" x14ac:dyDescent="0.15">
      <c r="A1634" s="11">
        <v>1629</v>
      </c>
      <c r="B1634" s="11" t="s">
        <v>2697</v>
      </c>
      <c r="C1634" s="11" t="s">
        <v>2729</v>
      </c>
      <c r="D1634" s="11">
        <v>5</v>
      </c>
      <c r="E1634" s="36" t="s">
        <v>5194</v>
      </c>
      <c r="F1634" s="30" t="s">
        <v>2733</v>
      </c>
      <c r="G1634" s="11" t="s">
        <v>114</v>
      </c>
      <c r="H1634" s="11" t="s">
        <v>1283</v>
      </c>
      <c r="I1634" s="11" t="s">
        <v>22</v>
      </c>
      <c r="J1634" s="23">
        <v>80000000</v>
      </c>
      <c r="K1634" s="23">
        <v>0</v>
      </c>
      <c r="L1634" s="23"/>
      <c r="M1634" s="23">
        <f t="shared" si="25"/>
        <v>80000000</v>
      </c>
      <c r="N1634" s="30"/>
      <c r="O1634" s="11"/>
      <c r="P1634" s="11"/>
    </row>
    <row r="1635" spans="1:16" ht="18" customHeight="1" x14ac:dyDescent="0.15">
      <c r="A1635" s="11">
        <v>1630</v>
      </c>
      <c r="B1635" s="11" t="s">
        <v>2697</v>
      </c>
      <c r="C1635" s="11" t="s">
        <v>2751</v>
      </c>
      <c r="D1635" s="11">
        <v>5</v>
      </c>
      <c r="E1635" s="36" t="s">
        <v>5194</v>
      </c>
      <c r="F1635" s="30" t="s">
        <v>2753</v>
      </c>
      <c r="G1635" s="11" t="s">
        <v>114</v>
      </c>
      <c r="H1635" s="11" t="s">
        <v>1283</v>
      </c>
      <c r="I1635" s="11" t="s">
        <v>22</v>
      </c>
      <c r="J1635" s="23">
        <v>832523655</v>
      </c>
      <c r="K1635" s="23">
        <v>266696990</v>
      </c>
      <c r="L1635" s="23">
        <v>19434512</v>
      </c>
      <c r="M1635" s="23">
        <f t="shared" si="25"/>
        <v>1118655157</v>
      </c>
      <c r="N1635" s="30"/>
      <c r="O1635" s="11"/>
      <c r="P1635" s="11"/>
    </row>
    <row r="1636" spans="1:16" ht="18" customHeight="1" x14ac:dyDescent="0.15">
      <c r="A1636" s="11">
        <v>1631</v>
      </c>
      <c r="B1636" s="11" t="s">
        <v>2697</v>
      </c>
      <c r="C1636" s="11" t="s">
        <v>158</v>
      </c>
      <c r="D1636" s="11">
        <v>5</v>
      </c>
      <c r="E1636" s="36" t="s">
        <v>5194</v>
      </c>
      <c r="F1636" s="30" t="s">
        <v>2778</v>
      </c>
      <c r="G1636" s="11" t="s">
        <v>114</v>
      </c>
      <c r="H1636" s="11" t="s">
        <v>1283</v>
      </c>
      <c r="I1636" s="11" t="s">
        <v>22</v>
      </c>
      <c r="J1636" s="23">
        <v>1200000000</v>
      </c>
      <c r="K1636" s="23">
        <v>80000000</v>
      </c>
      <c r="L1636" s="23">
        <v>0</v>
      </c>
      <c r="M1636" s="23">
        <f t="shared" si="25"/>
        <v>1280000000</v>
      </c>
      <c r="N1636" s="30"/>
      <c r="O1636" s="11"/>
      <c r="P1636" s="11" t="s">
        <v>48</v>
      </c>
    </row>
    <row r="1637" spans="1:16" ht="18" customHeight="1" x14ac:dyDescent="0.15">
      <c r="A1637" s="11">
        <v>1632</v>
      </c>
      <c r="B1637" s="11" t="s">
        <v>2697</v>
      </c>
      <c r="C1637" s="11" t="s">
        <v>2784</v>
      </c>
      <c r="D1637" s="11">
        <v>5</v>
      </c>
      <c r="E1637" s="36" t="s">
        <v>5194</v>
      </c>
      <c r="F1637" s="30" t="s">
        <v>2790</v>
      </c>
      <c r="G1637" s="11" t="s">
        <v>73</v>
      </c>
      <c r="H1637" s="11" t="s">
        <v>1283</v>
      </c>
      <c r="I1637" s="11" t="s">
        <v>15</v>
      </c>
      <c r="J1637" s="23">
        <v>45000000</v>
      </c>
      <c r="K1637" s="23">
        <v>1500000</v>
      </c>
      <c r="L1637" s="23">
        <v>0</v>
      </c>
      <c r="M1637" s="23">
        <f t="shared" si="25"/>
        <v>46500000</v>
      </c>
      <c r="N1637" s="30"/>
      <c r="O1637" s="11"/>
      <c r="P1637" s="11"/>
    </row>
    <row r="1638" spans="1:16" ht="18" customHeight="1" x14ac:dyDescent="0.15">
      <c r="A1638" s="11">
        <v>1633</v>
      </c>
      <c r="B1638" s="11" t="s">
        <v>2697</v>
      </c>
      <c r="C1638" s="11" t="s">
        <v>2863</v>
      </c>
      <c r="D1638" s="11">
        <v>5</v>
      </c>
      <c r="E1638" s="36" t="s">
        <v>5194</v>
      </c>
      <c r="F1638" s="30" t="s">
        <v>2873</v>
      </c>
      <c r="G1638" s="11" t="s">
        <v>73</v>
      </c>
      <c r="H1638" s="11" t="s">
        <v>1283</v>
      </c>
      <c r="I1638" s="11" t="s">
        <v>16</v>
      </c>
      <c r="J1638" s="23">
        <v>129000000</v>
      </c>
      <c r="K1638" s="23">
        <v>13500000</v>
      </c>
      <c r="L1638" s="23">
        <v>7500000</v>
      </c>
      <c r="M1638" s="23">
        <f t="shared" si="25"/>
        <v>150000000</v>
      </c>
      <c r="N1638" s="30" t="s">
        <v>2874</v>
      </c>
      <c r="O1638" s="11"/>
      <c r="P1638" s="11"/>
    </row>
    <row r="1639" spans="1:16" ht="18" customHeight="1" x14ac:dyDescent="0.15">
      <c r="A1639" s="11">
        <v>1634</v>
      </c>
      <c r="B1639" s="11" t="s">
        <v>2697</v>
      </c>
      <c r="C1639" s="11" t="s">
        <v>2887</v>
      </c>
      <c r="D1639" s="11">
        <v>5</v>
      </c>
      <c r="E1639" s="36" t="s">
        <v>5194</v>
      </c>
      <c r="F1639" s="30" t="s">
        <v>2888</v>
      </c>
      <c r="G1639" s="11" t="s">
        <v>114</v>
      </c>
      <c r="H1639" s="11" t="s">
        <v>1283</v>
      </c>
      <c r="I1639" s="11" t="s">
        <v>22</v>
      </c>
      <c r="J1639" s="23">
        <v>825260000</v>
      </c>
      <c r="K1639" s="23">
        <v>350000000</v>
      </c>
      <c r="L1639" s="23"/>
      <c r="M1639" s="23">
        <f t="shared" si="25"/>
        <v>1175260000</v>
      </c>
      <c r="N1639" s="30"/>
      <c r="O1639" s="11"/>
      <c r="P1639" s="11" t="s">
        <v>48</v>
      </c>
    </row>
    <row r="1640" spans="1:16" ht="18" customHeight="1" x14ac:dyDescent="0.15">
      <c r="A1640" s="11">
        <v>1635</v>
      </c>
      <c r="B1640" s="11" t="s">
        <v>3069</v>
      </c>
      <c r="C1640" s="11" t="s">
        <v>3070</v>
      </c>
      <c r="D1640" s="11">
        <v>5</v>
      </c>
      <c r="E1640" s="36" t="s">
        <v>5194</v>
      </c>
      <c r="F1640" s="30" t="s">
        <v>3099</v>
      </c>
      <c r="G1640" s="11" t="s">
        <v>3072</v>
      </c>
      <c r="H1640" s="11" t="s">
        <v>3073</v>
      </c>
      <c r="I1640" s="11" t="s">
        <v>22</v>
      </c>
      <c r="J1640" s="23">
        <v>800000000</v>
      </c>
      <c r="K1640" s="23">
        <v>900000000</v>
      </c>
      <c r="L1640" s="23">
        <v>100000000</v>
      </c>
      <c r="M1640" s="23">
        <f t="shared" si="25"/>
        <v>1800000000</v>
      </c>
      <c r="N1640" s="30"/>
      <c r="O1640" s="11"/>
      <c r="P1640" s="11"/>
    </row>
    <row r="1641" spans="1:16" ht="18" customHeight="1" x14ac:dyDescent="0.15">
      <c r="A1641" s="11">
        <v>1636</v>
      </c>
      <c r="B1641" s="11" t="s">
        <v>3069</v>
      </c>
      <c r="C1641" s="11" t="s">
        <v>3139</v>
      </c>
      <c r="D1641" s="11">
        <v>5</v>
      </c>
      <c r="E1641" s="36" t="s">
        <v>5194</v>
      </c>
      <c r="F1641" s="30" t="s">
        <v>3140</v>
      </c>
      <c r="G1641" s="11" t="s">
        <v>1580</v>
      </c>
      <c r="H1641" s="11" t="s">
        <v>3073</v>
      </c>
      <c r="I1641" s="11" t="s">
        <v>15</v>
      </c>
      <c r="J1641" s="23">
        <v>700000000</v>
      </c>
      <c r="K1641" s="23">
        <v>500000000</v>
      </c>
      <c r="L1641" s="23"/>
      <c r="M1641" s="23">
        <f t="shared" si="25"/>
        <v>1200000000</v>
      </c>
      <c r="N1641" s="30"/>
      <c r="O1641" s="11"/>
      <c r="P1641" s="11"/>
    </row>
    <row r="1642" spans="1:16" ht="18" customHeight="1" x14ac:dyDescent="0.15">
      <c r="A1642" s="11">
        <v>1637</v>
      </c>
      <c r="B1642" s="11" t="s">
        <v>3069</v>
      </c>
      <c r="C1642" s="11" t="s">
        <v>3157</v>
      </c>
      <c r="D1642" s="11">
        <v>5</v>
      </c>
      <c r="E1642" s="36" t="s">
        <v>5194</v>
      </c>
      <c r="F1642" s="30" t="s">
        <v>3161</v>
      </c>
      <c r="G1642" s="11" t="s">
        <v>3160</v>
      </c>
      <c r="H1642" s="11" t="s">
        <v>21</v>
      </c>
      <c r="I1642" s="11" t="s">
        <v>8</v>
      </c>
      <c r="J1642" s="51">
        <v>100000000</v>
      </c>
      <c r="K1642" s="51">
        <v>0</v>
      </c>
      <c r="L1642" s="51">
        <v>0</v>
      </c>
      <c r="M1642" s="23">
        <f t="shared" si="25"/>
        <v>100000000</v>
      </c>
      <c r="N1642" s="12"/>
      <c r="O1642" s="11" t="s">
        <v>14</v>
      </c>
      <c r="P1642" s="11"/>
    </row>
    <row r="1643" spans="1:16" ht="18" customHeight="1" x14ac:dyDescent="0.15">
      <c r="A1643" s="11">
        <v>1638</v>
      </c>
      <c r="B1643" s="11" t="s">
        <v>3069</v>
      </c>
      <c r="C1643" s="11" t="s">
        <v>3182</v>
      </c>
      <c r="D1643" s="11">
        <v>5</v>
      </c>
      <c r="E1643" s="36" t="s">
        <v>5194</v>
      </c>
      <c r="F1643" s="30" t="s">
        <v>3190</v>
      </c>
      <c r="G1643" s="11" t="s">
        <v>1580</v>
      </c>
      <c r="H1643" s="11" t="s">
        <v>3073</v>
      </c>
      <c r="I1643" s="11" t="s">
        <v>22</v>
      </c>
      <c r="J1643" s="51">
        <v>150000000</v>
      </c>
      <c r="K1643" s="51">
        <v>500000000</v>
      </c>
      <c r="L1643" s="51">
        <v>30000000</v>
      </c>
      <c r="M1643" s="23">
        <f t="shared" si="25"/>
        <v>680000000</v>
      </c>
      <c r="N1643" s="11"/>
      <c r="O1643" s="11"/>
      <c r="P1643" s="11"/>
    </row>
    <row r="1644" spans="1:16" ht="18" customHeight="1" x14ac:dyDescent="0.15">
      <c r="A1644" s="11">
        <v>1639</v>
      </c>
      <c r="B1644" s="11" t="s">
        <v>3069</v>
      </c>
      <c r="C1644" s="52" t="s">
        <v>3141</v>
      </c>
      <c r="D1644" s="52">
        <v>5</v>
      </c>
      <c r="E1644" s="36" t="s">
        <v>5194</v>
      </c>
      <c r="F1644" s="81" t="s">
        <v>3200</v>
      </c>
      <c r="G1644" s="11" t="s">
        <v>1580</v>
      </c>
      <c r="H1644" s="52" t="s">
        <v>3073</v>
      </c>
      <c r="I1644" s="52" t="s">
        <v>15</v>
      </c>
      <c r="J1644" s="54">
        <v>315000000</v>
      </c>
      <c r="K1644" s="54"/>
      <c r="L1644" s="54"/>
      <c r="M1644" s="23">
        <f t="shared" si="25"/>
        <v>315000000</v>
      </c>
      <c r="N1644" s="53"/>
      <c r="O1644" s="52"/>
      <c r="P1644" s="52"/>
    </row>
    <row r="1645" spans="1:16" ht="18" customHeight="1" x14ac:dyDescent="0.15">
      <c r="A1645" s="11">
        <v>1640</v>
      </c>
      <c r="B1645" s="11" t="s">
        <v>3069</v>
      </c>
      <c r="C1645" s="52" t="s">
        <v>3141</v>
      </c>
      <c r="D1645" s="52">
        <v>5</v>
      </c>
      <c r="E1645" s="36" t="s">
        <v>5194</v>
      </c>
      <c r="F1645" s="81" t="s">
        <v>3201</v>
      </c>
      <c r="G1645" s="11" t="s">
        <v>1580</v>
      </c>
      <c r="H1645" s="52" t="s">
        <v>3073</v>
      </c>
      <c r="I1645" s="52" t="s">
        <v>15</v>
      </c>
      <c r="J1645" s="54">
        <v>490000000</v>
      </c>
      <c r="K1645" s="54"/>
      <c r="L1645" s="54"/>
      <c r="M1645" s="23">
        <f t="shared" si="25"/>
        <v>490000000</v>
      </c>
      <c r="N1645" s="53"/>
      <c r="O1645" s="52"/>
      <c r="P1645" s="52"/>
    </row>
    <row r="1646" spans="1:16" ht="18" customHeight="1" x14ac:dyDescent="0.15">
      <c r="A1646" s="11">
        <v>1641</v>
      </c>
      <c r="B1646" s="11" t="s">
        <v>3069</v>
      </c>
      <c r="C1646" s="11" t="s">
        <v>3139</v>
      </c>
      <c r="D1646" s="11">
        <v>5</v>
      </c>
      <c r="E1646" s="36" t="s">
        <v>5194</v>
      </c>
      <c r="F1646" s="30" t="s">
        <v>3207</v>
      </c>
      <c r="G1646" s="11" t="s">
        <v>1580</v>
      </c>
      <c r="H1646" s="11" t="s">
        <v>3073</v>
      </c>
      <c r="I1646" s="11" t="s">
        <v>22</v>
      </c>
      <c r="J1646" s="51">
        <v>297000000</v>
      </c>
      <c r="K1646" s="51">
        <v>0</v>
      </c>
      <c r="L1646" s="51">
        <v>0</v>
      </c>
      <c r="M1646" s="23">
        <f t="shared" si="25"/>
        <v>297000000</v>
      </c>
      <c r="N1646" s="12"/>
      <c r="O1646" s="11"/>
      <c r="P1646" s="11"/>
    </row>
    <row r="1647" spans="1:16" ht="18" customHeight="1" x14ac:dyDescent="0.15">
      <c r="A1647" s="11">
        <v>1642</v>
      </c>
      <c r="B1647" s="11" t="s">
        <v>3331</v>
      </c>
      <c r="C1647" s="11" t="s">
        <v>3374</v>
      </c>
      <c r="D1647" s="11">
        <v>5</v>
      </c>
      <c r="E1647" s="36" t="s">
        <v>5194</v>
      </c>
      <c r="F1647" s="30" t="s">
        <v>3382</v>
      </c>
      <c r="G1647" s="11" t="s">
        <v>114</v>
      </c>
      <c r="H1647" s="11" t="s">
        <v>1039</v>
      </c>
      <c r="I1647" s="11" t="s">
        <v>15</v>
      </c>
      <c r="J1647" s="23">
        <v>390000000</v>
      </c>
      <c r="K1647" s="23">
        <v>435000000</v>
      </c>
      <c r="L1647" s="23">
        <v>100000000</v>
      </c>
      <c r="M1647" s="23">
        <f t="shared" si="25"/>
        <v>925000000</v>
      </c>
      <c r="N1647" s="30"/>
      <c r="O1647" s="11"/>
      <c r="P1647" s="11"/>
    </row>
    <row r="1648" spans="1:16" ht="18" customHeight="1" x14ac:dyDescent="0.15">
      <c r="A1648" s="11">
        <v>1643</v>
      </c>
      <c r="B1648" s="11" t="s">
        <v>3331</v>
      </c>
      <c r="C1648" s="11" t="s">
        <v>3385</v>
      </c>
      <c r="D1648" s="11">
        <v>5</v>
      </c>
      <c r="E1648" s="36" t="s">
        <v>5194</v>
      </c>
      <c r="F1648" s="30" t="s">
        <v>3389</v>
      </c>
      <c r="G1648" s="11" t="s">
        <v>58</v>
      </c>
      <c r="H1648" s="11" t="s">
        <v>2169</v>
      </c>
      <c r="I1648" s="11" t="s">
        <v>15</v>
      </c>
      <c r="J1648" s="23">
        <v>70000000</v>
      </c>
      <c r="K1648" s="23"/>
      <c r="L1648" s="23"/>
      <c r="M1648" s="23">
        <f t="shared" si="25"/>
        <v>70000000</v>
      </c>
      <c r="N1648" s="30"/>
      <c r="O1648" s="11"/>
      <c r="P1648" s="11"/>
    </row>
    <row r="1649" spans="1:16" ht="18" customHeight="1" x14ac:dyDescent="0.15">
      <c r="A1649" s="11">
        <v>1644</v>
      </c>
      <c r="B1649" s="11" t="s">
        <v>3331</v>
      </c>
      <c r="C1649" s="11" t="s">
        <v>3385</v>
      </c>
      <c r="D1649" s="11">
        <v>5</v>
      </c>
      <c r="E1649" s="36" t="s">
        <v>5194</v>
      </c>
      <c r="F1649" s="30" t="s">
        <v>3390</v>
      </c>
      <c r="G1649" s="11" t="s">
        <v>58</v>
      </c>
      <c r="H1649" s="11" t="s">
        <v>2169</v>
      </c>
      <c r="I1649" s="11" t="s">
        <v>15</v>
      </c>
      <c r="J1649" s="23">
        <v>200000000</v>
      </c>
      <c r="K1649" s="23"/>
      <c r="L1649" s="23"/>
      <c r="M1649" s="23">
        <f t="shared" si="25"/>
        <v>200000000</v>
      </c>
      <c r="N1649" s="30"/>
      <c r="O1649" s="11"/>
      <c r="P1649" s="11"/>
    </row>
    <row r="1650" spans="1:16" ht="18" customHeight="1" x14ac:dyDescent="0.15">
      <c r="A1650" s="11">
        <v>1645</v>
      </c>
      <c r="B1650" s="11" t="s">
        <v>3331</v>
      </c>
      <c r="C1650" s="11" t="s">
        <v>5197</v>
      </c>
      <c r="D1650" s="11">
        <v>5</v>
      </c>
      <c r="E1650" s="36" t="s">
        <v>5194</v>
      </c>
      <c r="F1650" s="30" t="s">
        <v>3405</v>
      </c>
      <c r="G1650" s="11" t="s">
        <v>58</v>
      </c>
      <c r="H1650" s="11" t="s">
        <v>2163</v>
      </c>
      <c r="I1650" s="11" t="s">
        <v>15</v>
      </c>
      <c r="J1650" s="23">
        <v>250000000</v>
      </c>
      <c r="K1650" s="23">
        <v>0</v>
      </c>
      <c r="L1650" s="23"/>
      <c r="M1650" s="23">
        <f t="shared" si="25"/>
        <v>250000000</v>
      </c>
      <c r="N1650" s="30"/>
      <c r="O1650" s="11"/>
      <c r="P1650" s="11"/>
    </row>
    <row r="1651" spans="1:16" ht="18" customHeight="1" x14ac:dyDescent="0.15">
      <c r="A1651" s="11">
        <v>1646</v>
      </c>
      <c r="B1651" s="11" t="s">
        <v>3500</v>
      </c>
      <c r="C1651" s="11" t="s">
        <v>3501</v>
      </c>
      <c r="D1651" s="11">
        <v>5</v>
      </c>
      <c r="E1651" s="36" t="s">
        <v>5194</v>
      </c>
      <c r="F1651" s="30" t="s">
        <v>3508</v>
      </c>
      <c r="G1651" s="11" t="s">
        <v>532</v>
      </c>
      <c r="H1651" s="11" t="s">
        <v>3509</v>
      </c>
      <c r="I1651" s="11" t="s">
        <v>22</v>
      </c>
      <c r="J1651" s="23">
        <v>3798000000</v>
      </c>
      <c r="K1651" s="23">
        <v>1654000000</v>
      </c>
      <c r="L1651" s="23">
        <v>345000000</v>
      </c>
      <c r="M1651" s="23">
        <f t="shared" si="25"/>
        <v>5797000000</v>
      </c>
      <c r="N1651" s="30"/>
      <c r="O1651" s="11" t="s">
        <v>88</v>
      </c>
      <c r="P1651" s="11" t="s">
        <v>48</v>
      </c>
    </row>
    <row r="1652" spans="1:16" ht="18" customHeight="1" x14ac:dyDescent="0.15">
      <c r="A1652" s="11">
        <v>1647</v>
      </c>
      <c r="B1652" s="11" t="s">
        <v>3500</v>
      </c>
      <c r="C1652" s="11" t="s">
        <v>3501</v>
      </c>
      <c r="D1652" s="11">
        <v>5</v>
      </c>
      <c r="E1652" s="36" t="s">
        <v>5194</v>
      </c>
      <c r="F1652" s="30" t="s">
        <v>3512</v>
      </c>
      <c r="G1652" s="11" t="s">
        <v>525</v>
      </c>
      <c r="H1652" s="11" t="s">
        <v>1497</v>
      </c>
      <c r="I1652" s="11" t="s">
        <v>22</v>
      </c>
      <c r="J1652" s="23">
        <v>320000000</v>
      </c>
      <c r="K1652" s="23">
        <v>0</v>
      </c>
      <c r="L1652" s="23">
        <v>0</v>
      </c>
      <c r="M1652" s="23">
        <f t="shared" si="25"/>
        <v>320000000</v>
      </c>
      <c r="N1652" s="30"/>
      <c r="O1652" s="11" t="s">
        <v>44</v>
      </c>
      <c r="P1652" s="11"/>
    </row>
    <row r="1653" spans="1:16" ht="18" customHeight="1" x14ac:dyDescent="0.15">
      <c r="A1653" s="11">
        <v>1648</v>
      </c>
      <c r="B1653" s="11" t="s">
        <v>3500</v>
      </c>
      <c r="C1653" s="11" t="s">
        <v>3501</v>
      </c>
      <c r="D1653" s="11">
        <v>5</v>
      </c>
      <c r="E1653" s="36" t="s">
        <v>5194</v>
      </c>
      <c r="F1653" s="30" t="s">
        <v>3513</v>
      </c>
      <c r="G1653" s="11" t="s">
        <v>525</v>
      </c>
      <c r="H1653" s="11" t="s">
        <v>3015</v>
      </c>
      <c r="I1653" s="11" t="s">
        <v>22</v>
      </c>
      <c r="J1653" s="23">
        <v>252000000</v>
      </c>
      <c r="K1653" s="23">
        <v>0</v>
      </c>
      <c r="L1653" s="23">
        <v>0</v>
      </c>
      <c r="M1653" s="23">
        <f t="shared" si="25"/>
        <v>252000000</v>
      </c>
      <c r="N1653" s="30"/>
      <c r="O1653" s="11" t="s">
        <v>44</v>
      </c>
      <c r="P1653" s="11"/>
    </row>
    <row r="1654" spans="1:16" ht="18" customHeight="1" x14ac:dyDescent="0.15">
      <c r="A1654" s="11">
        <v>1649</v>
      </c>
      <c r="B1654" s="11" t="s">
        <v>3500</v>
      </c>
      <c r="C1654" s="11" t="s">
        <v>3514</v>
      </c>
      <c r="D1654" s="11">
        <v>5</v>
      </c>
      <c r="E1654" s="36" t="s">
        <v>5194</v>
      </c>
      <c r="F1654" s="30" t="s">
        <v>3517</v>
      </c>
      <c r="G1654" s="11" t="s">
        <v>52</v>
      </c>
      <c r="H1654" s="11" t="s">
        <v>3509</v>
      </c>
      <c r="I1654" s="11" t="s">
        <v>22</v>
      </c>
      <c r="J1654" s="23">
        <v>379600000</v>
      </c>
      <c r="K1654" s="23">
        <v>204400000</v>
      </c>
      <c r="L1654" s="23">
        <v>29200000</v>
      </c>
      <c r="M1654" s="23">
        <f t="shared" si="25"/>
        <v>613200000</v>
      </c>
      <c r="N1654" s="30"/>
      <c r="O1654" s="11"/>
      <c r="P1654" s="11" t="s">
        <v>48</v>
      </c>
    </row>
    <row r="1655" spans="1:16" ht="18" customHeight="1" x14ac:dyDescent="0.15">
      <c r="A1655" s="11">
        <v>1650</v>
      </c>
      <c r="B1655" s="11" t="s">
        <v>3500</v>
      </c>
      <c r="C1655" s="11" t="s">
        <v>3514</v>
      </c>
      <c r="D1655" s="11">
        <v>5</v>
      </c>
      <c r="E1655" s="36" t="s">
        <v>5194</v>
      </c>
      <c r="F1655" s="30" t="s">
        <v>3518</v>
      </c>
      <c r="G1655" s="11" t="s">
        <v>66</v>
      </c>
      <c r="H1655" s="11" t="s">
        <v>3509</v>
      </c>
      <c r="I1655" s="11" t="s">
        <v>22</v>
      </c>
      <c r="J1655" s="23">
        <v>292000000</v>
      </c>
      <c r="K1655" s="23">
        <v>0</v>
      </c>
      <c r="L1655" s="23">
        <v>0</v>
      </c>
      <c r="M1655" s="23">
        <f t="shared" si="25"/>
        <v>292000000</v>
      </c>
      <c r="N1655" s="30"/>
      <c r="O1655" s="11"/>
      <c r="P1655" s="11" t="s">
        <v>48</v>
      </c>
    </row>
    <row r="1656" spans="1:16" ht="18" customHeight="1" x14ac:dyDescent="0.15">
      <c r="A1656" s="11">
        <v>1651</v>
      </c>
      <c r="B1656" s="11" t="s">
        <v>3500</v>
      </c>
      <c r="C1656" s="11" t="s">
        <v>3531</v>
      </c>
      <c r="D1656" s="11">
        <v>5</v>
      </c>
      <c r="E1656" s="36" t="s">
        <v>5194</v>
      </c>
      <c r="F1656" s="30" t="s">
        <v>3533</v>
      </c>
      <c r="G1656" s="11" t="s">
        <v>73</v>
      </c>
      <c r="H1656" s="11" t="s">
        <v>3509</v>
      </c>
      <c r="I1656" s="11" t="s">
        <v>22</v>
      </c>
      <c r="J1656" s="23">
        <v>365000000</v>
      </c>
      <c r="K1656" s="23">
        <v>102200000</v>
      </c>
      <c r="L1656" s="23">
        <v>0</v>
      </c>
      <c r="M1656" s="23">
        <f t="shared" si="25"/>
        <v>467200000</v>
      </c>
      <c r="N1656" s="30"/>
      <c r="O1656" s="11"/>
      <c r="P1656" s="11" t="s">
        <v>48</v>
      </c>
    </row>
    <row r="1657" spans="1:16" ht="18" customHeight="1" x14ac:dyDescent="0.15">
      <c r="A1657" s="11">
        <v>1652</v>
      </c>
      <c r="B1657" s="11" t="s">
        <v>3563</v>
      </c>
      <c r="C1657" s="11" t="s">
        <v>1861</v>
      </c>
      <c r="D1657" s="11">
        <v>5</v>
      </c>
      <c r="E1657" s="36" t="s">
        <v>5194</v>
      </c>
      <c r="F1657" s="30" t="s">
        <v>3571</v>
      </c>
      <c r="G1657" s="11" t="s">
        <v>52</v>
      </c>
      <c r="H1657" s="11" t="s">
        <v>1506</v>
      </c>
      <c r="I1657" s="11" t="s">
        <v>15</v>
      </c>
      <c r="J1657" s="23">
        <v>39000000</v>
      </c>
      <c r="K1657" s="23"/>
      <c r="L1657" s="23"/>
      <c r="M1657" s="23">
        <f t="shared" si="25"/>
        <v>39000000</v>
      </c>
      <c r="N1657" s="30"/>
      <c r="O1657" s="11" t="s">
        <v>44</v>
      </c>
      <c r="P1657" s="11"/>
    </row>
    <row r="1658" spans="1:16" ht="18" customHeight="1" x14ac:dyDescent="0.15">
      <c r="A1658" s="11">
        <v>1653</v>
      </c>
      <c r="B1658" s="11" t="s">
        <v>3563</v>
      </c>
      <c r="C1658" s="11" t="s">
        <v>1861</v>
      </c>
      <c r="D1658" s="11">
        <v>5</v>
      </c>
      <c r="E1658" s="36" t="s">
        <v>5194</v>
      </c>
      <c r="F1658" s="30" t="s">
        <v>3572</v>
      </c>
      <c r="G1658" s="11" t="s">
        <v>46</v>
      </c>
      <c r="H1658" s="11" t="s">
        <v>1506</v>
      </c>
      <c r="I1658" s="11" t="s">
        <v>15</v>
      </c>
      <c r="J1658" s="23">
        <v>37452000</v>
      </c>
      <c r="K1658" s="23"/>
      <c r="L1658" s="23"/>
      <c r="M1658" s="23">
        <f t="shared" si="25"/>
        <v>37452000</v>
      </c>
      <c r="N1658" s="30"/>
      <c r="O1658" s="11" t="s">
        <v>88</v>
      </c>
      <c r="P1658" s="11"/>
    </row>
    <row r="1659" spans="1:16" ht="18" customHeight="1" x14ac:dyDescent="0.15">
      <c r="A1659" s="11">
        <v>1654</v>
      </c>
      <c r="B1659" s="11" t="s">
        <v>3563</v>
      </c>
      <c r="C1659" s="11" t="s">
        <v>1866</v>
      </c>
      <c r="D1659" s="11">
        <v>5</v>
      </c>
      <c r="E1659" s="36" t="s">
        <v>5194</v>
      </c>
      <c r="F1659" s="30" t="s">
        <v>3600</v>
      </c>
      <c r="G1659" s="11" t="s">
        <v>114</v>
      </c>
      <c r="H1659" s="11" t="s">
        <v>1506</v>
      </c>
      <c r="I1659" s="11" t="s">
        <v>15</v>
      </c>
      <c r="J1659" s="23">
        <v>150000000</v>
      </c>
      <c r="K1659" s="23">
        <v>0</v>
      </c>
      <c r="L1659" s="23">
        <v>0</v>
      </c>
      <c r="M1659" s="23">
        <f t="shared" si="25"/>
        <v>150000000</v>
      </c>
      <c r="N1659" s="30"/>
      <c r="O1659" s="11"/>
      <c r="P1659" s="11"/>
    </row>
    <row r="1660" spans="1:16" ht="18" customHeight="1" x14ac:dyDescent="0.15">
      <c r="A1660" s="11">
        <v>1655</v>
      </c>
      <c r="B1660" s="11" t="s">
        <v>3563</v>
      </c>
      <c r="C1660" s="11" t="s">
        <v>1866</v>
      </c>
      <c r="D1660" s="11">
        <v>5</v>
      </c>
      <c r="E1660" s="36" t="s">
        <v>5194</v>
      </c>
      <c r="F1660" s="30" t="s">
        <v>3607</v>
      </c>
      <c r="G1660" s="11" t="s">
        <v>73</v>
      </c>
      <c r="H1660" s="11" t="s">
        <v>1506</v>
      </c>
      <c r="I1660" s="11" t="s">
        <v>15</v>
      </c>
      <c r="J1660" s="23">
        <v>50000000</v>
      </c>
      <c r="K1660" s="23">
        <v>25000000</v>
      </c>
      <c r="L1660" s="23"/>
      <c r="M1660" s="23">
        <f t="shared" si="25"/>
        <v>75000000</v>
      </c>
      <c r="N1660" s="30"/>
      <c r="O1660" s="11"/>
      <c r="P1660" s="11"/>
    </row>
    <row r="1661" spans="1:16" ht="18" customHeight="1" x14ac:dyDescent="0.15">
      <c r="A1661" s="11">
        <v>1656</v>
      </c>
      <c r="B1661" s="11" t="s">
        <v>3563</v>
      </c>
      <c r="C1661" s="11" t="s">
        <v>1915</v>
      </c>
      <c r="D1661" s="11">
        <v>5</v>
      </c>
      <c r="E1661" s="36" t="s">
        <v>5194</v>
      </c>
      <c r="F1661" s="30" t="s">
        <v>3610</v>
      </c>
      <c r="G1661" s="11" t="s">
        <v>58</v>
      </c>
      <c r="H1661" s="11" t="s">
        <v>1506</v>
      </c>
      <c r="I1661" s="11" t="s">
        <v>16</v>
      </c>
      <c r="J1661" s="23">
        <v>19000000</v>
      </c>
      <c r="K1661" s="23">
        <v>0</v>
      </c>
      <c r="L1661" s="23">
        <v>0</v>
      </c>
      <c r="M1661" s="23">
        <f t="shared" si="25"/>
        <v>19000000</v>
      </c>
      <c r="N1661" s="30" t="s">
        <v>136</v>
      </c>
      <c r="O1661" s="11"/>
      <c r="P1661" s="11"/>
    </row>
    <row r="1662" spans="1:16" ht="18" customHeight="1" x14ac:dyDescent="0.15">
      <c r="A1662" s="11">
        <v>1657</v>
      </c>
      <c r="B1662" s="11" t="s">
        <v>3563</v>
      </c>
      <c r="C1662" s="11" t="s">
        <v>1915</v>
      </c>
      <c r="D1662" s="11">
        <v>5</v>
      </c>
      <c r="E1662" s="36" t="s">
        <v>5194</v>
      </c>
      <c r="F1662" s="30" t="s">
        <v>3611</v>
      </c>
      <c r="G1662" s="11" t="s">
        <v>58</v>
      </c>
      <c r="H1662" s="11" t="s">
        <v>1506</v>
      </c>
      <c r="I1662" s="11" t="s">
        <v>15</v>
      </c>
      <c r="J1662" s="23">
        <v>270000000</v>
      </c>
      <c r="K1662" s="23"/>
      <c r="L1662" s="23"/>
      <c r="M1662" s="23">
        <f t="shared" si="25"/>
        <v>270000000</v>
      </c>
      <c r="N1662" s="30"/>
      <c r="O1662" s="11"/>
      <c r="P1662" s="11"/>
    </row>
    <row r="1663" spans="1:16" ht="18" customHeight="1" x14ac:dyDescent="0.15">
      <c r="A1663" s="11">
        <v>1658</v>
      </c>
      <c r="B1663" s="11" t="s">
        <v>3563</v>
      </c>
      <c r="C1663" s="11" t="s">
        <v>1915</v>
      </c>
      <c r="D1663" s="11">
        <v>5</v>
      </c>
      <c r="E1663" s="36" t="s">
        <v>5194</v>
      </c>
      <c r="F1663" s="30" t="s">
        <v>3619</v>
      </c>
      <c r="G1663" s="11" t="s">
        <v>58</v>
      </c>
      <c r="H1663" s="11" t="s">
        <v>1506</v>
      </c>
      <c r="I1663" s="11" t="s">
        <v>15</v>
      </c>
      <c r="J1663" s="23">
        <v>230000000</v>
      </c>
      <c r="K1663" s="23"/>
      <c r="L1663" s="23"/>
      <c r="M1663" s="23">
        <f t="shared" si="25"/>
        <v>230000000</v>
      </c>
      <c r="N1663" s="30"/>
      <c r="O1663" s="11"/>
      <c r="P1663" s="11"/>
    </row>
    <row r="1664" spans="1:16" ht="18" customHeight="1" x14ac:dyDescent="0.15">
      <c r="A1664" s="11">
        <v>1659</v>
      </c>
      <c r="B1664" s="11" t="s">
        <v>3563</v>
      </c>
      <c r="C1664" s="11" t="s">
        <v>1915</v>
      </c>
      <c r="D1664" s="11">
        <v>5</v>
      </c>
      <c r="E1664" s="36" t="s">
        <v>5194</v>
      </c>
      <c r="F1664" s="30" t="s">
        <v>3620</v>
      </c>
      <c r="G1664" s="11" t="s">
        <v>58</v>
      </c>
      <c r="H1664" s="11" t="s">
        <v>1506</v>
      </c>
      <c r="I1664" s="11" t="s">
        <v>15</v>
      </c>
      <c r="J1664" s="23">
        <v>400000000</v>
      </c>
      <c r="K1664" s="23">
        <v>1417761000</v>
      </c>
      <c r="L1664" s="23">
        <v>40000000</v>
      </c>
      <c r="M1664" s="23">
        <f t="shared" si="25"/>
        <v>1857761000</v>
      </c>
      <c r="N1664" s="30"/>
      <c r="O1664" s="11"/>
      <c r="P1664" s="11"/>
    </row>
    <row r="1665" spans="1:16" ht="18" customHeight="1" x14ac:dyDescent="0.15">
      <c r="A1665" s="11">
        <v>1660</v>
      </c>
      <c r="B1665" s="11" t="s">
        <v>3563</v>
      </c>
      <c r="C1665" s="11" t="s">
        <v>1915</v>
      </c>
      <c r="D1665" s="11">
        <v>5</v>
      </c>
      <c r="E1665" s="36" t="s">
        <v>5194</v>
      </c>
      <c r="F1665" s="30" t="s">
        <v>3621</v>
      </c>
      <c r="G1665" s="11" t="s">
        <v>58</v>
      </c>
      <c r="H1665" s="11" t="s">
        <v>1506</v>
      </c>
      <c r="I1665" s="11" t="s">
        <v>15</v>
      </c>
      <c r="J1665" s="23">
        <v>350000000</v>
      </c>
      <c r="K1665" s="23">
        <v>4569000</v>
      </c>
      <c r="L1665" s="23"/>
      <c r="M1665" s="23">
        <f t="shared" si="25"/>
        <v>354569000</v>
      </c>
      <c r="N1665" s="30"/>
      <c r="O1665" s="11"/>
      <c r="P1665" s="11"/>
    </row>
    <row r="1666" spans="1:16" ht="18" customHeight="1" x14ac:dyDescent="0.15">
      <c r="A1666" s="11">
        <v>1661</v>
      </c>
      <c r="B1666" s="11" t="s">
        <v>3752</v>
      </c>
      <c r="C1666" s="11" t="s">
        <v>3753</v>
      </c>
      <c r="D1666" s="11">
        <v>5</v>
      </c>
      <c r="E1666" s="36" t="s">
        <v>5194</v>
      </c>
      <c r="F1666" s="30" t="s">
        <v>3756</v>
      </c>
      <c r="G1666" s="11" t="s">
        <v>1588</v>
      </c>
      <c r="H1666" s="11" t="s">
        <v>20</v>
      </c>
      <c r="I1666" s="11" t="s">
        <v>22</v>
      </c>
      <c r="J1666" s="51">
        <v>20500000</v>
      </c>
      <c r="K1666" s="51">
        <v>0</v>
      </c>
      <c r="L1666" s="51">
        <v>0</v>
      </c>
      <c r="M1666" s="23">
        <f t="shared" si="25"/>
        <v>20500000</v>
      </c>
      <c r="N1666" s="13"/>
      <c r="O1666" s="11" t="s">
        <v>14</v>
      </c>
      <c r="P1666" s="11"/>
    </row>
    <row r="1667" spans="1:16" ht="18" customHeight="1" x14ac:dyDescent="0.15">
      <c r="A1667" s="11">
        <v>1662</v>
      </c>
      <c r="B1667" s="11" t="s">
        <v>3780</v>
      </c>
      <c r="C1667" s="11" t="s">
        <v>3791</v>
      </c>
      <c r="D1667" s="11">
        <v>5</v>
      </c>
      <c r="E1667" s="36" t="s">
        <v>5194</v>
      </c>
      <c r="F1667" s="30" t="s">
        <v>3793</v>
      </c>
      <c r="G1667" s="11" t="s">
        <v>73</v>
      </c>
      <c r="H1667" s="11" t="s">
        <v>1530</v>
      </c>
      <c r="I1667" s="11" t="s">
        <v>15</v>
      </c>
      <c r="J1667" s="23">
        <v>23352300</v>
      </c>
      <c r="K1667" s="23">
        <v>1757700</v>
      </c>
      <c r="L1667" s="23">
        <v>90000</v>
      </c>
      <c r="M1667" s="23">
        <f t="shared" si="25"/>
        <v>25200000</v>
      </c>
      <c r="N1667" s="30"/>
      <c r="O1667" s="11"/>
      <c r="P1667" s="11"/>
    </row>
    <row r="1668" spans="1:16" ht="18" customHeight="1" x14ac:dyDescent="0.15">
      <c r="A1668" s="11">
        <v>1663</v>
      </c>
      <c r="B1668" s="11" t="s">
        <v>3780</v>
      </c>
      <c r="C1668" s="11" t="s">
        <v>3794</v>
      </c>
      <c r="D1668" s="11">
        <v>5</v>
      </c>
      <c r="E1668" s="36" t="s">
        <v>5194</v>
      </c>
      <c r="F1668" s="30" t="s">
        <v>3803</v>
      </c>
      <c r="G1668" s="11" t="s">
        <v>114</v>
      </c>
      <c r="H1668" s="11" t="s">
        <v>294</v>
      </c>
      <c r="I1668" s="11" t="s">
        <v>22</v>
      </c>
      <c r="J1668" s="23">
        <v>45000000</v>
      </c>
      <c r="K1668" s="23">
        <v>0</v>
      </c>
      <c r="L1668" s="23">
        <v>0</v>
      </c>
      <c r="M1668" s="23">
        <f t="shared" si="25"/>
        <v>45000000</v>
      </c>
      <c r="N1668" s="30"/>
      <c r="O1668" s="11"/>
      <c r="P1668" s="11"/>
    </row>
    <row r="1669" spans="1:16" ht="18" customHeight="1" x14ac:dyDescent="0.15">
      <c r="A1669" s="11">
        <v>1664</v>
      </c>
      <c r="B1669" s="11" t="s">
        <v>3780</v>
      </c>
      <c r="C1669" s="11" t="s">
        <v>3794</v>
      </c>
      <c r="D1669" s="11">
        <v>5</v>
      </c>
      <c r="E1669" s="36" t="s">
        <v>5194</v>
      </c>
      <c r="F1669" s="30" t="s">
        <v>3804</v>
      </c>
      <c r="G1669" s="11" t="s">
        <v>114</v>
      </c>
      <c r="H1669" s="11" t="s">
        <v>294</v>
      </c>
      <c r="I1669" s="11" t="s">
        <v>22</v>
      </c>
      <c r="J1669" s="23">
        <v>45000000</v>
      </c>
      <c r="K1669" s="23">
        <v>0</v>
      </c>
      <c r="L1669" s="23">
        <v>0</v>
      </c>
      <c r="M1669" s="23">
        <f t="shared" si="25"/>
        <v>45000000</v>
      </c>
      <c r="N1669" s="30"/>
      <c r="O1669" s="11"/>
      <c r="P1669" s="11"/>
    </row>
    <row r="1670" spans="1:16" ht="18" customHeight="1" x14ac:dyDescent="0.15">
      <c r="A1670" s="11">
        <v>1665</v>
      </c>
      <c r="B1670" s="11" t="s">
        <v>3780</v>
      </c>
      <c r="C1670" s="11" t="s">
        <v>3794</v>
      </c>
      <c r="D1670" s="11">
        <v>5</v>
      </c>
      <c r="E1670" s="36" t="s">
        <v>5194</v>
      </c>
      <c r="F1670" s="30" t="s">
        <v>3805</v>
      </c>
      <c r="G1670" s="11" t="s">
        <v>114</v>
      </c>
      <c r="H1670" s="11" t="s">
        <v>294</v>
      </c>
      <c r="I1670" s="11" t="s">
        <v>22</v>
      </c>
      <c r="J1670" s="23">
        <v>150000000</v>
      </c>
      <c r="K1670" s="23">
        <v>72000000</v>
      </c>
      <c r="L1670" s="23">
        <v>0</v>
      </c>
      <c r="M1670" s="23">
        <f t="shared" ref="M1670:M1733" si="26">J1670+K1670+L1670</f>
        <v>222000000</v>
      </c>
      <c r="N1670" s="30"/>
      <c r="O1670" s="11"/>
      <c r="P1670" s="11"/>
    </row>
    <row r="1671" spans="1:16" ht="18" customHeight="1" x14ac:dyDescent="0.15">
      <c r="A1671" s="11">
        <v>1666</v>
      </c>
      <c r="B1671" s="11" t="s">
        <v>3780</v>
      </c>
      <c r="C1671" s="11" t="s">
        <v>3794</v>
      </c>
      <c r="D1671" s="11">
        <v>5</v>
      </c>
      <c r="E1671" s="36" t="s">
        <v>5194</v>
      </c>
      <c r="F1671" s="30" t="s">
        <v>3806</v>
      </c>
      <c r="G1671" s="11" t="s">
        <v>114</v>
      </c>
      <c r="H1671" s="11" t="s">
        <v>294</v>
      </c>
      <c r="I1671" s="11" t="s">
        <v>22</v>
      </c>
      <c r="J1671" s="23">
        <v>173000000</v>
      </c>
      <c r="K1671" s="23">
        <v>0</v>
      </c>
      <c r="L1671" s="23">
        <v>0</v>
      </c>
      <c r="M1671" s="23">
        <f t="shared" si="26"/>
        <v>173000000</v>
      </c>
      <c r="N1671" s="30"/>
      <c r="O1671" s="11"/>
      <c r="P1671" s="11"/>
    </row>
    <row r="1672" spans="1:16" ht="18" customHeight="1" x14ac:dyDescent="0.15">
      <c r="A1672" s="11">
        <v>1667</v>
      </c>
      <c r="B1672" s="11" t="s">
        <v>3780</v>
      </c>
      <c r="C1672" s="11" t="s">
        <v>3813</v>
      </c>
      <c r="D1672" s="11">
        <v>5</v>
      </c>
      <c r="E1672" s="36" t="s">
        <v>5194</v>
      </c>
      <c r="F1672" s="30" t="s">
        <v>3822</v>
      </c>
      <c r="G1672" s="11" t="s">
        <v>58</v>
      </c>
      <c r="H1672" s="11" t="s">
        <v>5230</v>
      </c>
      <c r="I1672" s="11" t="s">
        <v>15</v>
      </c>
      <c r="J1672" s="23">
        <v>60000000</v>
      </c>
      <c r="K1672" s="23">
        <v>0</v>
      </c>
      <c r="L1672" s="23">
        <v>0</v>
      </c>
      <c r="M1672" s="23">
        <f t="shared" si="26"/>
        <v>60000000</v>
      </c>
      <c r="N1672" s="30"/>
      <c r="O1672" s="11"/>
      <c r="P1672" s="11" t="s">
        <v>48</v>
      </c>
    </row>
    <row r="1673" spans="1:16" ht="18" customHeight="1" x14ac:dyDescent="0.15">
      <c r="A1673" s="11">
        <v>1668</v>
      </c>
      <c r="B1673" s="11" t="s">
        <v>3780</v>
      </c>
      <c r="C1673" s="11" t="s">
        <v>3813</v>
      </c>
      <c r="D1673" s="11">
        <v>5</v>
      </c>
      <c r="E1673" s="36" t="s">
        <v>5194</v>
      </c>
      <c r="F1673" s="30" t="s">
        <v>3823</v>
      </c>
      <c r="G1673" s="11" t="s">
        <v>58</v>
      </c>
      <c r="H1673" s="11" t="s">
        <v>1530</v>
      </c>
      <c r="I1673" s="11" t="s">
        <v>22</v>
      </c>
      <c r="J1673" s="23">
        <v>50000000</v>
      </c>
      <c r="K1673" s="23">
        <v>0</v>
      </c>
      <c r="L1673" s="23">
        <v>0</v>
      </c>
      <c r="M1673" s="23">
        <f t="shared" si="26"/>
        <v>50000000</v>
      </c>
      <c r="N1673" s="30"/>
      <c r="O1673" s="11"/>
      <c r="P1673" s="11"/>
    </row>
    <row r="1674" spans="1:16" ht="18" customHeight="1" x14ac:dyDescent="0.15">
      <c r="A1674" s="11">
        <v>1669</v>
      </c>
      <c r="B1674" s="11" t="s">
        <v>3780</v>
      </c>
      <c r="C1674" s="11" t="s">
        <v>3813</v>
      </c>
      <c r="D1674" s="11">
        <v>5</v>
      </c>
      <c r="E1674" s="36" t="s">
        <v>5194</v>
      </c>
      <c r="F1674" s="30" t="s">
        <v>3824</v>
      </c>
      <c r="G1674" s="11" t="s">
        <v>58</v>
      </c>
      <c r="H1674" s="11" t="s">
        <v>1530</v>
      </c>
      <c r="I1674" s="11" t="s">
        <v>22</v>
      </c>
      <c r="J1674" s="23">
        <v>150000000</v>
      </c>
      <c r="K1674" s="23">
        <v>0</v>
      </c>
      <c r="L1674" s="23">
        <v>0</v>
      </c>
      <c r="M1674" s="23">
        <f t="shared" si="26"/>
        <v>150000000</v>
      </c>
      <c r="N1674" s="30"/>
      <c r="O1674" s="11"/>
      <c r="P1674" s="11"/>
    </row>
    <row r="1675" spans="1:16" ht="18" customHeight="1" x14ac:dyDescent="0.15">
      <c r="A1675" s="11">
        <v>1670</v>
      </c>
      <c r="B1675" s="11" t="s">
        <v>3780</v>
      </c>
      <c r="C1675" s="11" t="s">
        <v>3852</v>
      </c>
      <c r="D1675" s="11">
        <v>5</v>
      </c>
      <c r="E1675" s="36" t="s">
        <v>5194</v>
      </c>
      <c r="F1675" s="30" t="s">
        <v>3853</v>
      </c>
      <c r="G1675" s="11" t="s">
        <v>114</v>
      </c>
      <c r="H1675" s="11" t="s">
        <v>294</v>
      </c>
      <c r="I1675" s="11" t="s">
        <v>22</v>
      </c>
      <c r="J1675" s="23">
        <v>100000000</v>
      </c>
      <c r="K1675" s="23">
        <v>0</v>
      </c>
      <c r="L1675" s="23">
        <v>0</v>
      </c>
      <c r="M1675" s="23">
        <f t="shared" si="26"/>
        <v>100000000</v>
      </c>
      <c r="N1675" s="30"/>
      <c r="O1675" s="11"/>
      <c r="P1675" s="11"/>
    </row>
    <row r="1676" spans="1:16" ht="18" customHeight="1" x14ac:dyDescent="0.15">
      <c r="A1676" s="11">
        <v>1671</v>
      </c>
      <c r="B1676" s="11" t="s">
        <v>3780</v>
      </c>
      <c r="C1676" s="11" t="s">
        <v>5197</v>
      </c>
      <c r="D1676" s="11">
        <v>5</v>
      </c>
      <c r="E1676" s="36" t="s">
        <v>5194</v>
      </c>
      <c r="F1676" s="30" t="s">
        <v>3858</v>
      </c>
      <c r="G1676" s="11" t="s">
        <v>58</v>
      </c>
      <c r="H1676" s="11" t="s">
        <v>1530</v>
      </c>
      <c r="I1676" s="11" t="s">
        <v>22</v>
      </c>
      <c r="J1676" s="23">
        <v>210000000</v>
      </c>
      <c r="K1676" s="23"/>
      <c r="L1676" s="23"/>
      <c r="M1676" s="23">
        <f t="shared" si="26"/>
        <v>210000000</v>
      </c>
      <c r="N1676" s="30"/>
      <c r="O1676" s="11"/>
      <c r="P1676" s="11"/>
    </row>
    <row r="1677" spans="1:16" ht="18" customHeight="1" x14ac:dyDescent="0.15">
      <c r="A1677" s="11">
        <v>1672</v>
      </c>
      <c r="B1677" s="11" t="s">
        <v>3780</v>
      </c>
      <c r="C1677" s="11" t="s">
        <v>5200</v>
      </c>
      <c r="D1677" s="11">
        <v>5</v>
      </c>
      <c r="E1677" s="36" t="s">
        <v>5194</v>
      </c>
      <c r="F1677" s="30" t="s">
        <v>3873</v>
      </c>
      <c r="G1677" s="11" t="s">
        <v>58</v>
      </c>
      <c r="H1677" s="11" t="s">
        <v>1530</v>
      </c>
      <c r="I1677" s="11" t="s">
        <v>15</v>
      </c>
      <c r="J1677" s="23">
        <v>450000000</v>
      </c>
      <c r="K1677" s="23">
        <v>1800000000</v>
      </c>
      <c r="L1677" s="23"/>
      <c r="M1677" s="23">
        <f t="shared" si="26"/>
        <v>2250000000</v>
      </c>
      <c r="N1677" s="30"/>
      <c r="O1677" s="11"/>
      <c r="P1677" s="11"/>
    </row>
    <row r="1678" spans="1:16" ht="18" customHeight="1" x14ac:dyDescent="0.15">
      <c r="A1678" s="11">
        <v>1673</v>
      </c>
      <c r="B1678" s="11" t="s">
        <v>3780</v>
      </c>
      <c r="C1678" s="11" t="s">
        <v>5200</v>
      </c>
      <c r="D1678" s="11">
        <v>5</v>
      </c>
      <c r="E1678" s="36" t="s">
        <v>5194</v>
      </c>
      <c r="F1678" s="30" t="s">
        <v>3874</v>
      </c>
      <c r="G1678" s="11" t="s">
        <v>58</v>
      </c>
      <c r="H1678" s="11" t="s">
        <v>1530</v>
      </c>
      <c r="I1678" s="11" t="s">
        <v>15</v>
      </c>
      <c r="J1678" s="23">
        <v>95000000</v>
      </c>
      <c r="K1678" s="23">
        <v>0</v>
      </c>
      <c r="L1678" s="23"/>
      <c r="M1678" s="23">
        <f t="shared" si="26"/>
        <v>95000000</v>
      </c>
      <c r="N1678" s="30"/>
      <c r="O1678" s="11"/>
      <c r="P1678" s="11"/>
    </row>
    <row r="1679" spans="1:16" ht="18" customHeight="1" x14ac:dyDescent="0.15">
      <c r="A1679" s="11">
        <v>1674</v>
      </c>
      <c r="B1679" s="11" t="s">
        <v>3780</v>
      </c>
      <c r="C1679" s="11" t="s">
        <v>5206</v>
      </c>
      <c r="D1679" s="11">
        <v>5</v>
      </c>
      <c r="E1679" s="36" t="s">
        <v>5194</v>
      </c>
      <c r="F1679" s="30" t="s">
        <v>3892</v>
      </c>
      <c r="G1679" s="11" t="s">
        <v>66</v>
      </c>
      <c r="H1679" s="11" t="s">
        <v>1530</v>
      </c>
      <c r="I1679" s="11" t="s">
        <v>22</v>
      </c>
      <c r="J1679" s="23">
        <v>150000000</v>
      </c>
      <c r="K1679" s="23"/>
      <c r="L1679" s="23"/>
      <c r="M1679" s="23">
        <f t="shared" si="26"/>
        <v>150000000</v>
      </c>
      <c r="N1679" s="30"/>
      <c r="O1679" s="11" t="s">
        <v>44</v>
      </c>
      <c r="P1679" s="11"/>
    </row>
    <row r="1680" spans="1:16" ht="18" customHeight="1" x14ac:dyDescent="0.15">
      <c r="A1680" s="11">
        <v>1675</v>
      </c>
      <c r="B1680" s="11" t="s">
        <v>4025</v>
      </c>
      <c r="C1680" s="11" t="s">
        <v>4036</v>
      </c>
      <c r="D1680" s="11">
        <v>5</v>
      </c>
      <c r="E1680" s="36" t="s">
        <v>5194</v>
      </c>
      <c r="F1680" s="30" t="s">
        <v>4040</v>
      </c>
      <c r="G1680" s="11" t="s">
        <v>46</v>
      </c>
      <c r="H1680" s="11" t="s">
        <v>3016</v>
      </c>
      <c r="I1680" s="11" t="s">
        <v>15</v>
      </c>
      <c r="J1680" s="23">
        <v>566024000</v>
      </c>
      <c r="K1680" s="23">
        <v>0</v>
      </c>
      <c r="L1680" s="23">
        <v>0</v>
      </c>
      <c r="M1680" s="23">
        <f t="shared" si="26"/>
        <v>566024000</v>
      </c>
      <c r="N1680" s="30"/>
      <c r="O1680" s="11" t="s">
        <v>88</v>
      </c>
      <c r="P1680" s="11"/>
    </row>
    <row r="1681" spans="1:16" ht="18" customHeight="1" x14ac:dyDescent="0.15">
      <c r="A1681" s="11">
        <v>1676</v>
      </c>
      <c r="B1681" s="11" t="s">
        <v>4025</v>
      </c>
      <c r="C1681" s="11" t="s">
        <v>4036</v>
      </c>
      <c r="D1681" s="11">
        <v>5</v>
      </c>
      <c r="E1681" s="36" t="s">
        <v>5194</v>
      </c>
      <c r="F1681" s="30" t="s">
        <v>4041</v>
      </c>
      <c r="G1681" s="11" t="s">
        <v>46</v>
      </c>
      <c r="H1681" s="11" t="s">
        <v>3016</v>
      </c>
      <c r="I1681" s="11" t="s">
        <v>15</v>
      </c>
      <c r="J1681" s="23">
        <v>447000000</v>
      </c>
      <c r="K1681" s="23">
        <v>0</v>
      </c>
      <c r="L1681" s="23">
        <v>0</v>
      </c>
      <c r="M1681" s="23">
        <f t="shared" si="26"/>
        <v>447000000</v>
      </c>
      <c r="N1681" s="30"/>
      <c r="O1681" s="11" t="s">
        <v>44</v>
      </c>
      <c r="P1681" s="11"/>
    </row>
    <row r="1682" spans="1:16" ht="18" customHeight="1" x14ac:dyDescent="0.15">
      <c r="A1682" s="11">
        <v>1677</v>
      </c>
      <c r="B1682" s="11" t="s">
        <v>4025</v>
      </c>
      <c r="C1682" s="11" t="s">
        <v>4042</v>
      </c>
      <c r="D1682" s="11">
        <v>5</v>
      </c>
      <c r="E1682" s="36" t="s">
        <v>5194</v>
      </c>
      <c r="F1682" s="30" t="s">
        <v>4043</v>
      </c>
      <c r="G1682" s="11" t="s">
        <v>114</v>
      </c>
      <c r="H1682" s="11" t="s">
        <v>1497</v>
      </c>
      <c r="I1682" s="11" t="s">
        <v>15</v>
      </c>
      <c r="J1682" s="23">
        <v>204450000</v>
      </c>
      <c r="K1682" s="23">
        <v>0</v>
      </c>
      <c r="L1682" s="23">
        <v>0</v>
      </c>
      <c r="M1682" s="23">
        <f t="shared" si="26"/>
        <v>204450000</v>
      </c>
      <c r="N1682" s="30"/>
      <c r="O1682" s="11"/>
      <c r="P1682" s="11"/>
    </row>
    <row r="1683" spans="1:16" ht="18" customHeight="1" x14ac:dyDescent="0.15">
      <c r="A1683" s="11">
        <v>1678</v>
      </c>
      <c r="B1683" s="11" t="s">
        <v>4025</v>
      </c>
      <c r="C1683" s="11" t="s">
        <v>4042</v>
      </c>
      <c r="D1683" s="11">
        <v>5</v>
      </c>
      <c r="E1683" s="36" t="s">
        <v>5194</v>
      </c>
      <c r="F1683" s="30" t="s">
        <v>4044</v>
      </c>
      <c r="G1683" s="11" t="s">
        <v>114</v>
      </c>
      <c r="H1683" s="11" t="s">
        <v>1497</v>
      </c>
      <c r="I1683" s="11" t="s">
        <v>15</v>
      </c>
      <c r="J1683" s="23">
        <v>60000000</v>
      </c>
      <c r="K1683" s="23">
        <v>0</v>
      </c>
      <c r="L1683" s="23">
        <v>0</v>
      </c>
      <c r="M1683" s="23">
        <f t="shared" si="26"/>
        <v>60000000</v>
      </c>
      <c r="N1683" s="30"/>
      <c r="O1683" s="11" t="s">
        <v>44</v>
      </c>
      <c r="P1683" s="11"/>
    </row>
    <row r="1684" spans="1:16" ht="18" customHeight="1" x14ac:dyDescent="0.15">
      <c r="A1684" s="11">
        <v>1679</v>
      </c>
      <c r="B1684" s="11" t="s">
        <v>4170</v>
      </c>
      <c r="C1684" s="11" t="s">
        <v>1866</v>
      </c>
      <c r="D1684" s="11">
        <v>5</v>
      </c>
      <c r="E1684" s="36" t="s">
        <v>5194</v>
      </c>
      <c r="F1684" s="30" t="s">
        <v>4186</v>
      </c>
      <c r="G1684" s="11" t="s">
        <v>114</v>
      </c>
      <c r="H1684" s="11" t="s">
        <v>3505</v>
      </c>
      <c r="I1684" s="11" t="s">
        <v>22</v>
      </c>
      <c r="J1684" s="23">
        <v>287704000</v>
      </c>
      <c r="K1684" s="23">
        <v>273778000</v>
      </c>
      <c r="L1684" s="23">
        <v>0</v>
      </c>
      <c r="M1684" s="23">
        <f t="shared" si="26"/>
        <v>561482000</v>
      </c>
      <c r="N1684" s="30"/>
      <c r="O1684" s="11"/>
      <c r="P1684" s="11"/>
    </row>
    <row r="1685" spans="1:16" ht="18" customHeight="1" x14ac:dyDescent="0.15">
      <c r="A1685" s="11">
        <v>1680</v>
      </c>
      <c r="B1685" s="11" t="s">
        <v>4170</v>
      </c>
      <c r="C1685" s="11" t="s">
        <v>1866</v>
      </c>
      <c r="D1685" s="11">
        <v>5</v>
      </c>
      <c r="E1685" s="36" t="s">
        <v>5194</v>
      </c>
      <c r="F1685" s="30" t="s">
        <v>4187</v>
      </c>
      <c r="G1685" s="11" t="s">
        <v>114</v>
      </c>
      <c r="H1685" s="11" t="s">
        <v>3505</v>
      </c>
      <c r="I1685" s="11" t="s">
        <v>22</v>
      </c>
      <c r="J1685" s="23">
        <v>8706000</v>
      </c>
      <c r="K1685" s="23">
        <v>0</v>
      </c>
      <c r="L1685" s="23">
        <v>0</v>
      </c>
      <c r="M1685" s="23">
        <f t="shared" si="26"/>
        <v>8706000</v>
      </c>
      <c r="N1685" s="30"/>
      <c r="O1685" s="11"/>
      <c r="P1685" s="11"/>
    </row>
    <row r="1686" spans="1:16" ht="18" customHeight="1" x14ac:dyDescent="0.15">
      <c r="A1686" s="11">
        <v>1681</v>
      </c>
      <c r="B1686" s="11" t="s">
        <v>4170</v>
      </c>
      <c r="C1686" s="11" t="s">
        <v>3888</v>
      </c>
      <c r="D1686" s="11">
        <v>5</v>
      </c>
      <c r="E1686" s="36" t="s">
        <v>5194</v>
      </c>
      <c r="F1686" s="30" t="s">
        <v>4211</v>
      </c>
      <c r="G1686" s="11" t="s">
        <v>532</v>
      </c>
      <c r="H1686" s="11" t="s">
        <v>3505</v>
      </c>
      <c r="I1686" s="11" t="s">
        <v>22</v>
      </c>
      <c r="J1686" s="23">
        <v>690189017</v>
      </c>
      <c r="K1686" s="23">
        <v>55000000</v>
      </c>
      <c r="L1686" s="23"/>
      <c r="M1686" s="23">
        <f t="shared" si="26"/>
        <v>745189017</v>
      </c>
      <c r="N1686" s="30"/>
      <c r="O1686" s="11"/>
      <c r="P1686" s="11"/>
    </row>
    <row r="1687" spans="1:16" ht="18" customHeight="1" x14ac:dyDescent="0.15">
      <c r="A1687" s="11">
        <v>1682</v>
      </c>
      <c r="B1687" s="11" t="s">
        <v>4170</v>
      </c>
      <c r="C1687" s="11" t="s">
        <v>4246</v>
      </c>
      <c r="D1687" s="11">
        <v>5</v>
      </c>
      <c r="E1687" s="36" t="s">
        <v>5194</v>
      </c>
      <c r="F1687" s="30" t="s">
        <v>4249</v>
      </c>
      <c r="G1687" s="11" t="s">
        <v>58</v>
      </c>
      <c r="H1687" s="11" t="s">
        <v>3505</v>
      </c>
      <c r="I1687" s="11" t="s">
        <v>22</v>
      </c>
      <c r="J1687" s="23">
        <v>7560000000</v>
      </c>
      <c r="K1687" s="23">
        <v>4689024360</v>
      </c>
      <c r="L1687" s="23"/>
      <c r="M1687" s="23">
        <f t="shared" si="26"/>
        <v>12249024360</v>
      </c>
      <c r="N1687" s="30"/>
      <c r="O1687" s="11" t="s">
        <v>88</v>
      </c>
      <c r="P1687" s="11" t="s">
        <v>48</v>
      </c>
    </row>
    <row r="1688" spans="1:16" ht="18" customHeight="1" x14ac:dyDescent="0.15">
      <c r="A1688" s="11">
        <v>1683</v>
      </c>
      <c r="B1688" s="11" t="s">
        <v>4170</v>
      </c>
      <c r="C1688" s="11" t="s">
        <v>126</v>
      </c>
      <c r="D1688" s="11">
        <v>5</v>
      </c>
      <c r="E1688" s="36" t="s">
        <v>5194</v>
      </c>
      <c r="F1688" s="30" t="s">
        <v>4262</v>
      </c>
      <c r="G1688" s="11" t="s">
        <v>58</v>
      </c>
      <c r="H1688" s="11" t="s">
        <v>3505</v>
      </c>
      <c r="I1688" s="11" t="s">
        <v>22</v>
      </c>
      <c r="J1688" s="23">
        <v>600000000</v>
      </c>
      <c r="K1688" s="23">
        <v>1246256000</v>
      </c>
      <c r="L1688" s="23"/>
      <c r="M1688" s="23">
        <f t="shared" si="26"/>
        <v>1846256000</v>
      </c>
      <c r="N1688" s="30"/>
      <c r="O1688" s="11"/>
      <c r="P1688" s="11"/>
    </row>
    <row r="1689" spans="1:16" ht="18" customHeight="1" x14ac:dyDescent="0.15">
      <c r="A1689" s="11">
        <v>1684</v>
      </c>
      <c r="B1689" s="11" t="s">
        <v>4365</v>
      </c>
      <c r="C1689" s="11" t="s">
        <v>4366</v>
      </c>
      <c r="D1689" s="11">
        <v>5</v>
      </c>
      <c r="E1689" s="36" t="s">
        <v>5194</v>
      </c>
      <c r="F1689" s="30" t="s">
        <v>4371</v>
      </c>
      <c r="G1689" s="11" t="s">
        <v>73</v>
      </c>
      <c r="H1689" s="11" t="s">
        <v>4368</v>
      </c>
      <c r="I1689" s="11" t="s">
        <v>22</v>
      </c>
      <c r="J1689" s="23">
        <v>130100000</v>
      </c>
      <c r="K1689" s="23">
        <v>45730000</v>
      </c>
      <c r="L1689" s="23"/>
      <c r="M1689" s="23">
        <f t="shared" si="26"/>
        <v>175830000</v>
      </c>
      <c r="N1689" s="30"/>
      <c r="O1689" s="11"/>
      <c r="P1689" s="11"/>
    </row>
    <row r="1690" spans="1:16" ht="18" customHeight="1" x14ac:dyDescent="0.15">
      <c r="A1690" s="11">
        <v>1685</v>
      </c>
      <c r="B1690" s="11" t="s">
        <v>4365</v>
      </c>
      <c r="C1690" s="11" t="s">
        <v>4366</v>
      </c>
      <c r="D1690" s="11">
        <v>5</v>
      </c>
      <c r="E1690" s="36" t="s">
        <v>5194</v>
      </c>
      <c r="F1690" s="30" t="s">
        <v>4372</v>
      </c>
      <c r="G1690" s="11" t="s">
        <v>73</v>
      </c>
      <c r="H1690" s="11" t="s">
        <v>4368</v>
      </c>
      <c r="I1690" s="11" t="s">
        <v>22</v>
      </c>
      <c r="J1690" s="23">
        <v>80000000</v>
      </c>
      <c r="K1690" s="23">
        <v>90000000</v>
      </c>
      <c r="L1690" s="23"/>
      <c r="M1690" s="23">
        <f t="shared" si="26"/>
        <v>170000000</v>
      </c>
      <c r="N1690" s="30"/>
      <c r="O1690" s="11"/>
      <c r="P1690" s="11"/>
    </row>
    <row r="1691" spans="1:16" ht="18" customHeight="1" x14ac:dyDescent="0.15">
      <c r="A1691" s="11">
        <v>1686</v>
      </c>
      <c r="B1691" s="11" t="s">
        <v>4365</v>
      </c>
      <c r="C1691" s="11" t="s">
        <v>4366</v>
      </c>
      <c r="D1691" s="11">
        <v>5</v>
      </c>
      <c r="E1691" s="36" t="s">
        <v>5194</v>
      </c>
      <c r="F1691" s="30" t="s">
        <v>4373</v>
      </c>
      <c r="G1691" s="11" t="s">
        <v>73</v>
      </c>
      <c r="H1691" s="11" t="s">
        <v>4368</v>
      </c>
      <c r="I1691" s="11" t="s">
        <v>16</v>
      </c>
      <c r="J1691" s="23">
        <v>350000000</v>
      </c>
      <c r="K1691" s="23">
        <v>100000000</v>
      </c>
      <c r="L1691" s="23">
        <v>0</v>
      </c>
      <c r="M1691" s="23">
        <f t="shared" si="26"/>
        <v>450000000</v>
      </c>
      <c r="N1691" s="30" t="s">
        <v>74</v>
      </c>
      <c r="O1691" s="11"/>
      <c r="P1691" s="11"/>
    </row>
    <row r="1692" spans="1:16" ht="18" customHeight="1" x14ac:dyDescent="0.15">
      <c r="A1692" s="11">
        <v>1687</v>
      </c>
      <c r="B1692" s="11" t="s">
        <v>4365</v>
      </c>
      <c r="C1692" s="11" t="s">
        <v>4375</v>
      </c>
      <c r="D1692" s="11">
        <v>5</v>
      </c>
      <c r="E1692" s="36" t="s">
        <v>5194</v>
      </c>
      <c r="F1692" s="30" t="s">
        <v>4390</v>
      </c>
      <c r="G1692" s="11" t="s">
        <v>46</v>
      </c>
      <c r="H1692" s="11" t="s">
        <v>4368</v>
      </c>
      <c r="I1692" s="11" t="s">
        <v>22</v>
      </c>
      <c r="J1692" s="23">
        <v>50000000</v>
      </c>
      <c r="K1692" s="23"/>
      <c r="L1692" s="23"/>
      <c r="M1692" s="23">
        <f t="shared" si="26"/>
        <v>50000000</v>
      </c>
      <c r="N1692" s="30"/>
      <c r="O1692" s="11" t="s">
        <v>44</v>
      </c>
      <c r="P1692" s="11"/>
    </row>
    <row r="1693" spans="1:16" ht="18" customHeight="1" x14ac:dyDescent="0.15">
      <c r="A1693" s="11">
        <v>1688</v>
      </c>
      <c r="B1693" s="11" t="s">
        <v>4365</v>
      </c>
      <c r="C1693" s="11" t="s">
        <v>4392</v>
      </c>
      <c r="D1693" s="11">
        <v>5</v>
      </c>
      <c r="E1693" s="36" t="s">
        <v>5194</v>
      </c>
      <c r="F1693" s="30" t="s">
        <v>4396</v>
      </c>
      <c r="G1693" s="11" t="s">
        <v>58</v>
      </c>
      <c r="H1693" s="11" t="s">
        <v>4368</v>
      </c>
      <c r="I1693" s="11" t="s">
        <v>22</v>
      </c>
      <c r="J1693" s="23">
        <v>500000000</v>
      </c>
      <c r="K1693" s="23">
        <v>0</v>
      </c>
      <c r="L1693" s="23">
        <v>0</v>
      </c>
      <c r="M1693" s="23">
        <f t="shared" si="26"/>
        <v>500000000</v>
      </c>
      <c r="N1693" s="30"/>
      <c r="O1693" s="11"/>
      <c r="P1693" s="11"/>
    </row>
    <row r="1694" spans="1:16" ht="18" customHeight="1" x14ac:dyDescent="0.15">
      <c r="A1694" s="11">
        <v>1689</v>
      </c>
      <c r="B1694" s="11" t="s">
        <v>4365</v>
      </c>
      <c r="C1694" s="11" t="s">
        <v>167</v>
      </c>
      <c r="D1694" s="11">
        <v>5</v>
      </c>
      <c r="E1694" s="36" t="s">
        <v>5194</v>
      </c>
      <c r="F1694" s="30" t="s">
        <v>4409</v>
      </c>
      <c r="G1694" s="11" t="s">
        <v>114</v>
      </c>
      <c r="H1694" s="11" t="s">
        <v>4368</v>
      </c>
      <c r="I1694" s="11" t="s">
        <v>22</v>
      </c>
      <c r="J1694" s="23">
        <v>329200649</v>
      </c>
      <c r="K1694" s="23">
        <v>118137262</v>
      </c>
      <c r="L1694" s="23"/>
      <c r="M1694" s="23">
        <f t="shared" si="26"/>
        <v>447337911</v>
      </c>
      <c r="N1694" s="30"/>
      <c r="O1694" s="11"/>
      <c r="P1694" s="11" t="s">
        <v>48</v>
      </c>
    </row>
    <row r="1695" spans="1:16" ht="18" customHeight="1" x14ac:dyDescent="0.15">
      <c r="A1695" s="11">
        <v>1690</v>
      </c>
      <c r="B1695" s="21" t="s">
        <v>4457</v>
      </c>
      <c r="C1695" s="21" t="s">
        <v>4458</v>
      </c>
      <c r="D1695" s="21">
        <v>5</v>
      </c>
      <c r="E1695" s="36" t="s">
        <v>5194</v>
      </c>
      <c r="F1695" s="40" t="s">
        <v>4459</v>
      </c>
      <c r="G1695" s="21" t="s">
        <v>1580</v>
      </c>
      <c r="H1695" s="21" t="s">
        <v>3015</v>
      </c>
      <c r="I1695" s="21" t="s">
        <v>15</v>
      </c>
      <c r="J1695" s="60">
        <v>9074000000</v>
      </c>
      <c r="K1695" s="60">
        <v>3220000000</v>
      </c>
      <c r="L1695" s="60">
        <v>980000000</v>
      </c>
      <c r="M1695" s="23">
        <f t="shared" si="26"/>
        <v>13274000000</v>
      </c>
      <c r="N1695" s="21"/>
      <c r="O1695" s="21"/>
      <c r="P1695" s="21" t="s">
        <v>12</v>
      </c>
    </row>
    <row r="1696" spans="1:16" ht="18" customHeight="1" x14ac:dyDescent="0.15">
      <c r="A1696" s="11">
        <v>1691</v>
      </c>
      <c r="B1696" s="21" t="s">
        <v>4457</v>
      </c>
      <c r="C1696" s="21" t="s">
        <v>4458</v>
      </c>
      <c r="D1696" s="21">
        <v>5</v>
      </c>
      <c r="E1696" s="36" t="s">
        <v>5194</v>
      </c>
      <c r="F1696" s="40" t="s">
        <v>4460</v>
      </c>
      <c r="G1696" s="21" t="s">
        <v>1580</v>
      </c>
      <c r="H1696" s="21" t="s">
        <v>3015</v>
      </c>
      <c r="I1696" s="21" t="s">
        <v>15</v>
      </c>
      <c r="J1696" s="60">
        <v>4730000000</v>
      </c>
      <c r="K1696" s="60">
        <v>1363000000</v>
      </c>
      <c r="L1696" s="60">
        <v>518000000</v>
      </c>
      <c r="M1696" s="23">
        <f t="shared" si="26"/>
        <v>6611000000</v>
      </c>
      <c r="N1696" s="21"/>
      <c r="O1696" s="21"/>
      <c r="P1696" s="21" t="s">
        <v>12</v>
      </c>
    </row>
    <row r="1697" spans="1:16" ht="18" customHeight="1" x14ac:dyDescent="0.15">
      <c r="A1697" s="11">
        <v>1692</v>
      </c>
      <c r="B1697" s="21" t="s">
        <v>4457</v>
      </c>
      <c r="C1697" s="21" t="s">
        <v>4458</v>
      </c>
      <c r="D1697" s="21">
        <v>5</v>
      </c>
      <c r="E1697" s="36" t="s">
        <v>5194</v>
      </c>
      <c r="F1697" s="40" t="s">
        <v>4461</v>
      </c>
      <c r="G1697" s="21" t="s">
        <v>1580</v>
      </c>
      <c r="H1697" s="21" t="s">
        <v>3073</v>
      </c>
      <c r="I1697" s="21" t="s">
        <v>9</v>
      </c>
      <c r="J1697" s="60">
        <v>2615000000</v>
      </c>
      <c r="K1697" s="60">
        <v>681000000</v>
      </c>
      <c r="L1697" s="60">
        <v>226000000</v>
      </c>
      <c r="M1697" s="23">
        <f t="shared" si="26"/>
        <v>3522000000</v>
      </c>
      <c r="N1697" s="21"/>
      <c r="O1697" s="21"/>
      <c r="P1697" s="21" t="s">
        <v>12</v>
      </c>
    </row>
    <row r="1698" spans="1:16" ht="18" customHeight="1" x14ac:dyDescent="0.15">
      <c r="A1698" s="11">
        <v>1693</v>
      </c>
      <c r="B1698" s="21" t="s">
        <v>4457</v>
      </c>
      <c r="C1698" s="21" t="s">
        <v>4458</v>
      </c>
      <c r="D1698" s="21">
        <v>5</v>
      </c>
      <c r="E1698" s="36" t="s">
        <v>5194</v>
      </c>
      <c r="F1698" s="40" t="s">
        <v>4465</v>
      </c>
      <c r="G1698" s="21" t="s">
        <v>1707</v>
      </c>
      <c r="H1698" s="21" t="s">
        <v>4463</v>
      </c>
      <c r="I1698" s="21" t="s">
        <v>15</v>
      </c>
      <c r="J1698" s="60">
        <v>512715000</v>
      </c>
      <c r="K1698" s="60">
        <v>325185000</v>
      </c>
      <c r="L1698" s="60"/>
      <c r="M1698" s="23">
        <f t="shared" si="26"/>
        <v>837900000</v>
      </c>
      <c r="N1698" s="15"/>
      <c r="O1698" s="21"/>
      <c r="P1698" s="21"/>
    </row>
    <row r="1699" spans="1:16" ht="18" customHeight="1" x14ac:dyDescent="0.15">
      <c r="A1699" s="11">
        <v>1694</v>
      </c>
      <c r="B1699" s="21" t="s">
        <v>4457</v>
      </c>
      <c r="C1699" s="21" t="s">
        <v>4458</v>
      </c>
      <c r="D1699" s="21">
        <v>5</v>
      </c>
      <c r="E1699" s="36" t="s">
        <v>5194</v>
      </c>
      <c r="F1699" s="40" t="s">
        <v>4466</v>
      </c>
      <c r="G1699" s="21" t="s">
        <v>1585</v>
      </c>
      <c r="H1699" s="21" t="s">
        <v>4463</v>
      </c>
      <c r="I1699" s="21" t="s">
        <v>15</v>
      </c>
      <c r="J1699" s="60">
        <v>356451000</v>
      </c>
      <c r="K1699" s="60">
        <v>51772000</v>
      </c>
      <c r="L1699" s="60"/>
      <c r="M1699" s="23">
        <f t="shared" si="26"/>
        <v>408223000</v>
      </c>
      <c r="N1699" s="15"/>
      <c r="O1699" s="21"/>
      <c r="P1699" s="21"/>
    </row>
    <row r="1700" spans="1:16" ht="18" customHeight="1" x14ac:dyDescent="0.15">
      <c r="A1700" s="11">
        <v>1695</v>
      </c>
      <c r="B1700" s="21" t="s">
        <v>4457</v>
      </c>
      <c r="C1700" s="21" t="s">
        <v>4458</v>
      </c>
      <c r="D1700" s="21">
        <v>5</v>
      </c>
      <c r="E1700" s="36" t="s">
        <v>5194</v>
      </c>
      <c r="F1700" s="40" t="s">
        <v>4480</v>
      </c>
      <c r="G1700" s="21" t="s">
        <v>1580</v>
      </c>
      <c r="H1700" s="21" t="s">
        <v>4481</v>
      </c>
      <c r="I1700" s="21" t="s">
        <v>9</v>
      </c>
      <c r="J1700" s="60">
        <v>5580932000</v>
      </c>
      <c r="K1700" s="60">
        <v>15718850000</v>
      </c>
      <c r="L1700" s="60">
        <f>106918000</f>
        <v>106918000</v>
      </c>
      <c r="M1700" s="23">
        <f t="shared" si="26"/>
        <v>21406700000</v>
      </c>
      <c r="N1700" s="15"/>
      <c r="O1700" s="21" t="s">
        <v>14</v>
      </c>
      <c r="P1700" s="21" t="s">
        <v>12</v>
      </c>
    </row>
    <row r="1701" spans="1:16" ht="18" customHeight="1" x14ac:dyDescent="0.15">
      <c r="A1701" s="11">
        <v>1696</v>
      </c>
      <c r="B1701" s="21" t="s">
        <v>4457</v>
      </c>
      <c r="C1701" s="21" t="s">
        <v>1613</v>
      </c>
      <c r="D1701" s="21">
        <v>5</v>
      </c>
      <c r="E1701" s="36" t="s">
        <v>5194</v>
      </c>
      <c r="F1701" s="40" t="s">
        <v>4487</v>
      </c>
      <c r="G1701" s="21" t="s">
        <v>11</v>
      </c>
      <c r="H1701" s="21" t="s">
        <v>3073</v>
      </c>
      <c r="I1701" s="21" t="s">
        <v>8</v>
      </c>
      <c r="J1701" s="60">
        <v>130040000</v>
      </c>
      <c r="K1701" s="60">
        <v>91200000</v>
      </c>
      <c r="L1701" s="60">
        <v>0</v>
      </c>
      <c r="M1701" s="23">
        <f t="shared" si="26"/>
        <v>221240000</v>
      </c>
      <c r="N1701" s="40"/>
      <c r="O1701" s="21"/>
      <c r="P1701" s="21"/>
    </row>
    <row r="1702" spans="1:16" ht="18" customHeight="1" x14ac:dyDescent="0.15">
      <c r="A1702" s="11">
        <v>1697</v>
      </c>
      <c r="B1702" s="21" t="s">
        <v>4457</v>
      </c>
      <c r="C1702" s="21" t="s">
        <v>1619</v>
      </c>
      <c r="D1702" s="21">
        <v>5</v>
      </c>
      <c r="E1702" s="36" t="s">
        <v>5194</v>
      </c>
      <c r="F1702" s="40" t="s">
        <v>4506</v>
      </c>
      <c r="G1702" s="21" t="s">
        <v>1621</v>
      </c>
      <c r="H1702" s="21" t="s">
        <v>4481</v>
      </c>
      <c r="I1702" s="21" t="s">
        <v>17</v>
      </c>
      <c r="J1702" s="60">
        <v>2100000000</v>
      </c>
      <c r="K1702" s="60">
        <v>400000000</v>
      </c>
      <c r="L1702" s="60"/>
      <c r="M1702" s="23">
        <f t="shared" si="26"/>
        <v>2500000000</v>
      </c>
      <c r="N1702" s="61" t="s">
        <v>35</v>
      </c>
      <c r="O1702" s="21" t="s">
        <v>10</v>
      </c>
      <c r="P1702" s="21" t="s">
        <v>12</v>
      </c>
    </row>
    <row r="1703" spans="1:16" ht="18" customHeight="1" x14ac:dyDescent="0.15">
      <c r="A1703" s="11">
        <v>1698</v>
      </c>
      <c r="B1703" s="67" t="s">
        <v>4457</v>
      </c>
      <c r="C1703" s="21" t="s">
        <v>4576</v>
      </c>
      <c r="D1703" s="67">
        <v>5</v>
      </c>
      <c r="E1703" s="36" t="s">
        <v>5194</v>
      </c>
      <c r="F1703" s="68" t="s">
        <v>4581</v>
      </c>
      <c r="G1703" s="21" t="s">
        <v>1580</v>
      </c>
      <c r="H1703" s="21" t="s">
        <v>4463</v>
      </c>
      <c r="I1703" s="21" t="s">
        <v>22</v>
      </c>
      <c r="J1703" s="69">
        <v>64000000</v>
      </c>
      <c r="K1703" s="69">
        <v>0</v>
      </c>
      <c r="L1703" s="70"/>
      <c r="M1703" s="23">
        <f t="shared" si="26"/>
        <v>64000000</v>
      </c>
      <c r="N1703" s="15"/>
      <c r="O1703" s="21"/>
      <c r="P1703" s="21"/>
    </row>
    <row r="1704" spans="1:16" ht="18" customHeight="1" x14ac:dyDescent="0.15">
      <c r="A1704" s="11">
        <v>1699</v>
      </c>
      <c r="B1704" s="67" t="s">
        <v>4457</v>
      </c>
      <c r="C1704" s="21" t="s">
        <v>4576</v>
      </c>
      <c r="D1704" s="67">
        <v>5</v>
      </c>
      <c r="E1704" s="36" t="s">
        <v>5194</v>
      </c>
      <c r="F1704" s="68" t="s">
        <v>4590</v>
      </c>
      <c r="G1704" s="67" t="s">
        <v>1580</v>
      </c>
      <c r="H1704" s="67" t="s">
        <v>20</v>
      </c>
      <c r="I1704" s="67" t="s">
        <v>22</v>
      </c>
      <c r="J1704" s="69">
        <v>286149000</v>
      </c>
      <c r="K1704" s="69">
        <v>2120000000</v>
      </c>
      <c r="L1704" s="70"/>
      <c r="M1704" s="23">
        <f t="shared" si="26"/>
        <v>2406149000</v>
      </c>
      <c r="N1704" s="55"/>
      <c r="O1704" s="21"/>
      <c r="P1704" s="21"/>
    </row>
    <row r="1705" spans="1:16" ht="18" customHeight="1" x14ac:dyDescent="0.15">
      <c r="A1705" s="11">
        <v>1700</v>
      </c>
      <c r="B1705" s="67" t="s">
        <v>4457</v>
      </c>
      <c r="C1705" s="21" t="s">
        <v>4576</v>
      </c>
      <c r="D1705" s="67">
        <v>5</v>
      </c>
      <c r="E1705" s="36" t="s">
        <v>5194</v>
      </c>
      <c r="F1705" s="68" t="s">
        <v>4593</v>
      </c>
      <c r="G1705" s="67" t="s">
        <v>1580</v>
      </c>
      <c r="H1705" s="67" t="s">
        <v>4463</v>
      </c>
      <c r="I1705" s="67" t="s">
        <v>22</v>
      </c>
      <c r="J1705" s="69">
        <v>450000000</v>
      </c>
      <c r="K1705" s="69">
        <v>1750000000</v>
      </c>
      <c r="L1705" s="71"/>
      <c r="M1705" s="23">
        <f t="shared" si="26"/>
        <v>2200000000</v>
      </c>
      <c r="N1705" s="55"/>
      <c r="O1705" s="21"/>
      <c r="P1705" s="21" t="s">
        <v>12</v>
      </c>
    </row>
    <row r="1706" spans="1:16" ht="18" customHeight="1" x14ac:dyDescent="0.15">
      <c r="A1706" s="11">
        <v>1701</v>
      </c>
      <c r="B1706" s="67" t="s">
        <v>4457</v>
      </c>
      <c r="C1706" s="21" t="s">
        <v>4576</v>
      </c>
      <c r="D1706" s="67">
        <v>5</v>
      </c>
      <c r="E1706" s="36" t="s">
        <v>5194</v>
      </c>
      <c r="F1706" s="68" t="s">
        <v>4594</v>
      </c>
      <c r="G1706" s="67" t="s">
        <v>1585</v>
      </c>
      <c r="H1706" s="67" t="s">
        <v>4463</v>
      </c>
      <c r="I1706" s="67" t="s">
        <v>22</v>
      </c>
      <c r="J1706" s="69">
        <v>560000000</v>
      </c>
      <c r="K1706" s="69">
        <v>106000000</v>
      </c>
      <c r="L1706" s="70"/>
      <c r="M1706" s="23">
        <f t="shared" si="26"/>
        <v>666000000</v>
      </c>
      <c r="N1706" s="55"/>
      <c r="O1706" s="21"/>
      <c r="P1706" s="21" t="s">
        <v>12</v>
      </c>
    </row>
    <row r="1707" spans="1:16" ht="18" customHeight="1" x14ac:dyDescent="0.15">
      <c r="A1707" s="11">
        <v>1702</v>
      </c>
      <c r="B1707" s="21" t="s">
        <v>4457</v>
      </c>
      <c r="C1707" s="21" t="s">
        <v>4576</v>
      </c>
      <c r="D1707" s="21">
        <v>5</v>
      </c>
      <c r="E1707" s="36" t="s">
        <v>5194</v>
      </c>
      <c r="F1707" s="40" t="s">
        <v>4604</v>
      </c>
      <c r="G1707" s="21" t="s">
        <v>1635</v>
      </c>
      <c r="H1707" s="21" t="s">
        <v>4463</v>
      </c>
      <c r="I1707" s="21" t="s">
        <v>8</v>
      </c>
      <c r="J1707" s="60">
        <v>8260000000</v>
      </c>
      <c r="K1707" s="60">
        <v>3780000000</v>
      </c>
      <c r="L1707" s="60"/>
      <c r="M1707" s="23">
        <f t="shared" si="26"/>
        <v>12040000000</v>
      </c>
      <c r="N1707" s="15"/>
      <c r="O1707" s="21" t="s">
        <v>10</v>
      </c>
      <c r="P1707" s="11" t="s">
        <v>12</v>
      </c>
    </row>
    <row r="1708" spans="1:16" ht="18" customHeight="1" x14ac:dyDescent="0.15">
      <c r="A1708" s="11">
        <v>1703</v>
      </c>
      <c r="B1708" s="11" t="s">
        <v>4457</v>
      </c>
      <c r="C1708" s="11" t="s">
        <v>4605</v>
      </c>
      <c r="D1708" s="73">
        <v>5</v>
      </c>
      <c r="E1708" s="36" t="s">
        <v>5194</v>
      </c>
      <c r="F1708" s="74" t="s">
        <v>4622</v>
      </c>
      <c r="G1708" s="33" t="s">
        <v>1635</v>
      </c>
      <c r="H1708" s="33" t="s">
        <v>4475</v>
      </c>
      <c r="I1708" s="33" t="s">
        <v>9</v>
      </c>
      <c r="J1708" s="75">
        <v>55000000</v>
      </c>
      <c r="K1708" s="72">
        <v>0</v>
      </c>
      <c r="L1708" s="72">
        <v>0</v>
      </c>
      <c r="M1708" s="23">
        <f t="shared" si="26"/>
        <v>55000000</v>
      </c>
      <c r="N1708" s="33"/>
      <c r="O1708" s="11"/>
      <c r="P1708" s="11"/>
    </row>
    <row r="1709" spans="1:16" ht="18" customHeight="1" x14ac:dyDescent="0.15">
      <c r="A1709" s="11">
        <v>1704</v>
      </c>
      <c r="B1709" s="11" t="s">
        <v>4457</v>
      </c>
      <c r="C1709" s="11" t="s">
        <v>4623</v>
      </c>
      <c r="D1709" s="11">
        <v>5</v>
      </c>
      <c r="E1709" s="36" t="s">
        <v>5194</v>
      </c>
      <c r="F1709" s="30" t="s">
        <v>4633</v>
      </c>
      <c r="G1709" s="11" t="s">
        <v>11</v>
      </c>
      <c r="H1709" s="11" t="s">
        <v>4481</v>
      </c>
      <c r="I1709" s="11" t="s">
        <v>15</v>
      </c>
      <c r="J1709" s="51">
        <v>110000000</v>
      </c>
      <c r="K1709" s="51">
        <v>0</v>
      </c>
      <c r="L1709" s="51">
        <v>1000000</v>
      </c>
      <c r="M1709" s="23">
        <f t="shared" si="26"/>
        <v>111000000</v>
      </c>
      <c r="N1709" s="30"/>
      <c r="O1709" s="11"/>
      <c r="P1709" s="11" t="s">
        <v>12</v>
      </c>
    </row>
    <row r="1710" spans="1:16" ht="18" customHeight="1" x14ac:dyDescent="0.15">
      <c r="A1710" s="11">
        <v>1705</v>
      </c>
      <c r="B1710" s="11" t="s">
        <v>4824</v>
      </c>
      <c r="C1710" s="11" t="s">
        <v>158</v>
      </c>
      <c r="D1710" s="11">
        <v>5</v>
      </c>
      <c r="E1710" s="36" t="s">
        <v>5194</v>
      </c>
      <c r="F1710" s="30" t="s">
        <v>4926</v>
      </c>
      <c r="G1710" s="11" t="s">
        <v>114</v>
      </c>
      <c r="H1710" s="11" t="s">
        <v>3509</v>
      </c>
      <c r="I1710" s="11" t="s">
        <v>22</v>
      </c>
      <c r="J1710" s="23">
        <v>228346282</v>
      </c>
      <c r="K1710" s="23">
        <v>184555041</v>
      </c>
      <c r="L1710" s="23">
        <v>0</v>
      </c>
      <c r="M1710" s="23">
        <f t="shared" si="26"/>
        <v>412901323</v>
      </c>
      <c r="N1710" s="30"/>
      <c r="O1710" s="11" t="s">
        <v>44</v>
      </c>
      <c r="P1710" s="11"/>
    </row>
    <row r="1711" spans="1:16" ht="18" customHeight="1" x14ac:dyDescent="0.15">
      <c r="A1711" s="11">
        <v>1706</v>
      </c>
      <c r="B1711" s="11" t="s">
        <v>4824</v>
      </c>
      <c r="C1711" s="11" t="s">
        <v>126</v>
      </c>
      <c r="D1711" s="11">
        <v>5</v>
      </c>
      <c r="E1711" s="36" t="s">
        <v>5194</v>
      </c>
      <c r="F1711" s="30" t="s">
        <v>4927</v>
      </c>
      <c r="G1711" s="11" t="s">
        <v>58</v>
      </c>
      <c r="H1711" s="11" t="s">
        <v>3509</v>
      </c>
      <c r="I1711" s="11" t="s">
        <v>22</v>
      </c>
      <c r="J1711" s="23">
        <v>300000000</v>
      </c>
      <c r="K1711" s="23">
        <v>30000000</v>
      </c>
      <c r="L1711" s="23">
        <v>0</v>
      </c>
      <c r="M1711" s="23">
        <f t="shared" si="26"/>
        <v>330000000</v>
      </c>
      <c r="N1711" s="30"/>
      <c r="O1711" s="11"/>
      <c r="P1711" s="11"/>
    </row>
    <row r="1712" spans="1:16" ht="18" customHeight="1" x14ac:dyDescent="0.15">
      <c r="A1712" s="11">
        <v>1707</v>
      </c>
      <c r="B1712" s="11" t="s">
        <v>4824</v>
      </c>
      <c r="C1712" s="11" t="s">
        <v>126</v>
      </c>
      <c r="D1712" s="11">
        <v>5</v>
      </c>
      <c r="E1712" s="36" t="s">
        <v>5194</v>
      </c>
      <c r="F1712" s="30" t="s">
        <v>4928</v>
      </c>
      <c r="G1712" s="11" t="s">
        <v>58</v>
      </c>
      <c r="H1712" s="11" t="s">
        <v>3509</v>
      </c>
      <c r="I1712" s="11" t="s">
        <v>22</v>
      </c>
      <c r="J1712" s="23">
        <v>200000000</v>
      </c>
      <c r="K1712" s="23">
        <v>0</v>
      </c>
      <c r="L1712" s="23">
        <v>0</v>
      </c>
      <c r="M1712" s="23">
        <f t="shared" si="26"/>
        <v>200000000</v>
      </c>
      <c r="N1712" s="30"/>
      <c r="O1712" s="11"/>
      <c r="P1712" s="11"/>
    </row>
    <row r="1713" spans="1:16" ht="18" customHeight="1" x14ac:dyDescent="0.15">
      <c r="A1713" s="11">
        <v>1708</v>
      </c>
      <c r="B1713" s="11" t="s">
        <v>4824</v>
      </c>
      <c r="C1713" s="11" t="s">
        <v>126</v>
      </c>
      <c r="D1713" s="11">
        <v>5</v>
      </c>
      <c r="E1713" s="36" t="s">
        <v>5194</v>
      </c>
      <c r="F1713" s="30" t="s">
        <v>4929</v>
      </c>
      <c r="G1713" s="11" t="s">
        <v>58</v>
      </c>
      <c r="H1713" s="11" t="s">
        <v>3509</v>
      </c>
      <c r="I1713" s="11" t="s">
        <v>22</v>
      </c>
      <c r="J1713" s="23">
        <v>300000000</v>
      </c>
      <c r="K1713" s="23">
        <v>850000000</v>
      </c>
      <c r="L1713" s="23">
        <v>0</v>
      </c>
      <c r="M1713" s="23">
        <f t="shared" si="26"/>
        <v>1150000000</v>
      </c>
      <c r="N1713" s="30"/>
      <c r="O1713" s="11"/>
      <c r="P1713" s="11"/>
    </row>
    <row r="1714" spans="1:16" ht="18" customHeight="1" x14ac:dyDescent="0.15">
      <c r="A1714" s="11">
        <v>1709</v>
      </c>
      <c r="B1714" s="11" t="s">
        <v>4824</v>
      </c>
      <c r="C1714" s="11" t="s">
        <v>126</v>
      </c>
      <c r="D1714" s="11">
        <v>5</v>
      </c>
      <c r="E1714" s="36" t="s">
        <v>5194</v>
      </c>
      <c r="F1714" s="30" t="s">
        <v>4930</v>
      </c>
      <c r="G1714" s="11" t="s">
        <v>58</v>
      </c>
      <c r="H1714" s="11" t="s">
        <v>3509</v>
      </c>
      <c r="I1714" s="11" t="s">
        <v>22</v>
      </c>
      <c r="J1714" s="23">
        <v>550000000</v>
      </c>
      <c r="K1714" s="23">
        <v>420000000</v>
      </c>
      <c r="L1714" s="23">
        <v>60000000</v>
      </c>
      <c r="M1714" s="23">
        <f t="shared" si="26"/>
        <v>1030000000</v>
      </c>
      <c r="N1714" s="30"/>
      <c r="O1714" s="11"/>
      <c r="P1714" s="11"/>
    </row>
    <row r="1715" spans="1:16" ht="18" customHeight="1" x14ac:dyDescent="0.15">
      <c r="A1715" s="11">
        <v>1710</v>
      </c>
      <c r="B1715" s="11" t="s">
        <v>4824</v>
      </c>
      <c r="C1715" s="11" t="s">
        <v>126</v>
      </c>
      <c r="D1715" s="11">
        <v>5</v>
      </c>
      <c r="E1715" s="36" t="s">
        <v>5194</v>
      </c>
      <c r="F1715" s="30" t="s">
        <v>4931</v>
      </c>
      <c r="G1715" s="11" t="s">
        <v>58</v>
      </c>
      <c r="H1715" s="11" t="s">
        <v>3509</v>
      </c>
      <c r="I1715" s="11" t="s">
        <v>22</v>
      </c>
      <c r="J1715" s="23">
        <v>450000000</v>
      </c>
      <c r="K1715" s="23">
        <v>420000000</v>
      </c>
      <c r="L1715" s="23">
        <v>60000000</v>
      </c>
      <c r="M1715" s="23">
        <f t="shared" si="26"/>
        <v>930000000</v>
      </c>
      <c r="N1715" s="30"/>
      <c r="O1715" s="11"/>
      <c r="P1715" s="11"/>
    </row>
    <row r="1716" spans="1:16" ht="18" customHeight="1" x14ac:dyDescent="0.15">
      <c r="A1716" s="11">
        <v>1711</v>
      </c>
      <c r="B1716" s="11" t="s">
        <v>4824</v>
      </c>
      <c r="C1716" s="11" t="s">
        <v>126</v>
      </c>
      <c r="D1716" s="11">
        <v>5</v>
      </c>
      <c r="E1716" s="36" t="s">
        <v>5194</v>
      </c>
      <c r="F1716" s="30" t="s">
        <v>4932</v>
      </c>
      <c r="G1716" s="11" t="s">
        <v>58</v>
      </c>
      <c r="H1716" s="11" t="s">
        <v>3509</v>
      </c>
      <c r="I1716" s="11" t="s">
        <v>22</v>
      </c>
      <c r="J1716" s="23">
        <v>600000000</v>
      </c>
      <c r="K1716" s="23">
        <v>0</v>
      </c>
      <c r="L1716" s="23">
        <v>0</v>
      </c>
      <c r="M1716" s="23">
        <f t="shared" si="26"/>
        <v>600000000</v>
      </c>
      <c r="N1716" s="30"/>
      <c r="O1716" s="11"/>
      <c r="P1716" s="11"/>
    </row>
    <row r="1717" spans="1:16" ht="18" customHeight="1" x14ac:dyDescent="0.15">
      <c r="A1717" s="11">
        <v>1712</v>
      </c>
      <c r="B1717" s="11" t="s">
        <v>4824</v>
      </c>
      <c r="C1717" s="11" t="s">
        <v>94</v>
      </c>
      <c r="D1717" s="11">
        <v>5</v>
      </c>
      <c r="E1717" s="36" t="s">
        <v>5194</v>
      </c>
      <c r="F1717" s="30" t="s">
        <v>4933</v>
      </c>
      <c r="G1717" s="11" t="s">
        <v>46</v>
      </c>
      <c r="H1717" s="11" t="s">
        <v>3509</v>
      </c>
      <c r="I1717" s="11" t="s">
        <v>22</v>
      </c>
      <c r="J1717" s="23">
        <v>500000000</v>
      </c>
      <c r="K1717" s="23">
        <v>0</v>
      </c>
      <c r="L1717" s="23">
        <v>0</v>
      </c>
      <c r="M1717" s="23">
        <f t="shared" si="26"/>
        <v>500000000</v>
      </c>
      <c r="N1717" s="30"/>
      <c r="O1717" s="11" t="s">
        <v>44</v>
      </c>
      <c r="P1717" s="11"/>
    </row>
    <row r="1718" spans="1:16" ht="18" customHeight="1" x14ac:dyDescent="0.15">
      <c r="A1718" s="11">
        <v>1713</v>
      </c>
      <c r="B1718" s="11" t="s">
        <v>4824</v>
      </c>
      <c r="C1718" s="11" t="s">
        <v>94</v>
      </c>
      <c r="D1718" s="11">
        <v>5</v>
      </c>
      <c r="E1718" s="36" t="s">
        <v>5194</v>
      </c>
      <c r="F1718" s="30" t="s">
        <v>4934</v>
      </c>
      <c r="G1718" s="11" t="s">
        <v>46</v>
      </c>
      <c r="H1718" s="11" t="s">
        <v>3509</v>
      </c>
      <c r="I1718" s="11" t="s">
        <v>22</v>
      </c>
      <c r="J1718" s="23">
        <v>80000000</v>
      </c>
      <c r="K1718" s="23">
        <v>0</v>
      </c>
      <c r="L1718" s="23">
        <v>0</v>
      </c>
      <c r="M1718" s="23">
        <f t="shared" si="26"/>
        <v>80000000</v>
      </c>
      <c r="N1718" s="30"/>
      <c r="O1718" s="11" t="s">
        <v>44</v>
      </c>
      <c r="P1718" s="11"/>
    </row>
    <row r="1719" spans="1:16" ht="18" customHeight="1" x14ac:dyDescent="0.15">
      <c r="A1719" s="11">
        <v>1714</v>
      </c>
      <c r="B1719" s="11" t="s">
        <v>4824</v>
      </c>
      <c r="C1719" s="11" t="s">
        <v>4850</v>
      </c>
      <c r="D1719" s="11">
        <v>5</v>
      </c>
      <c r="E1719" s="36" t="s">
        <v>5194</v>
      </c>
      <c r="F1719" s="30" t="s">
        <v>4935</v>
      </c>
      <c r="G1719" s="11" t="s">
        <v>114</v>
      </c>
      <c r="H1719" s="11" t="s">
        <v>3509</v>
      </c>
      <c r="I1719" s="11" t="s">
        <v>22</v>
      </c>
      <c r="J1719" s="23">
        <v>44000000</v>
      </c>
      <c r="K1719" s="23">
        <v>0</v>
      </c>
      <c r="L1719" s="23">
        <v>0</v>
      </c>
      <c r="M1719" s="23">
        <f t="shared" si="26"/>
        <v>44000000</v>
      </c>
      <c r="N1719" s="30"/>
      <c r="O1719" s="11"/>
      <c r="P1719" s="11"/>
    </row>
    <row r="1720" spans="1:16" ht="18" customHeight="1" x14ac:dyDescent="0.15">
      <c r="A1720" s="11">
        <v>1715</v>
      </c>
      <c r="B1720" s="36" t="s">
        <v>1687</v>
      </c>
      <c r="C1720" s="36" t="s">
        <v>1696</v>
      </c>
      <c r="D1720" s="36">
        <v>6</v>
      </c>
      <c r="E1720" s="36" t="s">
        <v>5194</v>
      </c>
      <c r="F1720" s="37" t="s">
        <v>1708</v>
      </c>
      <c r="G1720" s="36" t="s">
        <v>1580</v>
      </c>
      <c r="H1720" s="36" t="s">
        <v>1609</v>
      </c>
      <c r="I1720" s="36" t="s">
        <v>15</v>
      </c>
      <c r="J1720" s="38">
        <v>1800000000</v>
      </c>
      <c r="K1720" s="38">
        <v>0</v>
      </c>
      <c r="L1720" s="38">
        <f>J1720*15%</f>
        <v>270000000</v>
      </c>
      <c r="M1720" s="23">
        <f t="shared" si="26"/>
        <v>2070000000</v>
      </c>
      <c r="N1720" s="39"/>
      <c r="O1720" s="36"/>
      <c r="P1720" s="36" t="s">
        <v>12</v>
      </c>
    </row>
    <row r="1721" spans="1:16" ht="18" customHeight="1" x14ac:dyDescent="0.15">
      <c r="A1721" s="11">
        <v>1716</v>
      </c>
      <c r="B1721" s="36" t="s">
        <v>1687</v>
      </c>
      <c r="C1721" s="36" t="s">
        <v>1696</v>
      </c>
      <c r="D1721" s="36">
        <v>6</v>
      </c>
      <c r="E1721" s="36" t="s">
        <v>5194</v>
      </c>
      <c r="F1721" s="37" t="s">
        <v>1709</v>
      </c>
      <c r="G1721" s="36" t="s">
        <v>1580</v>
      </c>
      <c r="H1721" s="36" t="s">
        <v>1609</v>
      </c>
      <c r="I1721" s="36" t="s">
        <v>15</v>
      </c>
      <c r="J1721" s="38">
        <v>1000000000</v>
      </c>
      <c r="K1721" s="38">
        <v>1000000000</v>
      </c>
      <c r="L1721" s="38">
        <v>200000000</v>
      </c>
      <c r="M1721" s="23">
        <f t="shared" si="26"/>
        <v>2200000000</v>
      </c>
      <c r="N1721" s="39"/>
      <c r="O1721" s="36"/>
      <c r="P1721" s="36" t="s">
        <v>12</v>
      </c>
    </row>
    <row r="1722" spans="1:16" ht="18" customHeight="1" x14ac:dyDescent="0.15">
      <c r="A1722" s="11">
        <v>1717</v>
      </c>
      <c r="B1722" s="36" t="s">
        <v>1687</v>
      </c>
      <c r="C1722" s="36" t="s">
        <v>1696</v>
      </c>
      <c r="D1722" s="36">
        <v>6</v>
      </c>
      <c r="E1722" s="36" t="s">
        <v>5194</v>
      </c>
      <c r="F1722" s="37" t="s">
        <v>1710</v>
      </c>
      <c r="G1722" s="36" t="s">
        <v>1585</v>
      </c>
      <c r="H1722" s="36" t="s">
        <v>1609</v>
      </c>
      <c r="I1722" s="36" t="s">
        <v>15</v>
      </c>
      <c r="J1722" s="38">
        <f>1800000000*150%</f>
        <v>2700000000</v>
      </c>
      <c r="K1722" s="38"/>
      <c r="L1722" s="38"/>
      <c r="M1722" s="23">
        <f t="shared" si="26"/>
        <v>2700000000</v>
      </c>
      <c r="N1722" s="39"/>
      <c r="O1722" s="36"/>
      <c r="P1722" s="36" t="s">
        <v>12</v>
      </c>
    </row>
    <row r="1723" spans="1:16" ht="18" customHeight="1" x14ac:dyDescent="0.15">
      <c r="A1723" s="11">
        <v>1718</v>
      </c>
      <c r="B1723" s="36" t="s">
        <v>1687</v>
      </c>
      <c r="C1723" s="36" t="s">
        <v>1696</v>
      </c>
      <c r="D1723" s="36">
        <v>6</v>
      </c>
      <c r="E1723" s="36" t="s">
        <v>5194</v>
      </c>
      <c r="F1723" s="37" t="s">
        <v>1725</v>
      </c>
      <c r="G1723" s="36" t="s">
        <v>11</v>
      </c>
      <c r="H1723" s="36" t="s">
        <v>20</v>
      </c>
      <c r="I1723" s="36" t="s">
        <v>9</v>
      </c>
      <c r="J1723" s="38">
        <v>167960000</v>
      </c>
      <c r="K1723" s="38">
        <v>124280000</v>
      </c>
      <c r="L1723" s="38"/>
      <c r="M1723" s="23">
        <f t="shared" si="26"/>
        <v>292240000</v>
      </c>
      <c r="N1723" s="39"/>
      <c r="O1723" s="36"/>
      <c r="P1723" s="36" t="s">
        <v>12</v>
      </c>
    </row>
    <row r="1724" spans="1:16" ht="18" customHeight="1" x14ac:dyDescent="0.15">
      <c r="A1724" s="11">
        <v>1719</v>
      </c>
      <c r="B1724" s="11" t="s">
        <v>39</v>
      </c>
      <c r="C1724" s="11" t="s">
        <v>40</v>
      </c>
      <c r="D1724" s="11">
        <v>6</v>
      </c>
      <c r="E1724" s="36" t="s">
        <v>5194</v>
      </c>
      <c r="F1724" s="30" t="s">
        <v>53</v>
      </c>
      <c r="G1724" s="11" t="s">
        <v>52</v>
      </c>
      <c r="H1724" s="11" t="s">
        <v>43</v>
      </c>
      <c r="I1724" s="11" t="s">
        <v>22</v>
      </c>
      <c r="J1724" s="23">
        <v>230000000</v>
      </c>
      <c r="K1724" s="23">
        <v>0</v>
      </c>
      <c r="L1724" s="23">
        <v>0</v>
      </c>
      <c r="M1724" s="23">
        <f t="shared" si="26"/>
        <v>230000000</v>
      </c>
      <c r="N1724" s="30"/>
      <c r="O1724" s="11"/>
      <c r="P1724" s="11"/>
    </row>
    <row r="1725" spans="1:16" ht="18" customHeight="1" x14ac:dyDescent="0.15">
      <c r="A1725" s="11">
        <v>1720</v>
      </c>
      <c r="B1725" s="11" t="s">
        <v>39</v>
      </c>
      <c r="C1725" s="11" t="s">
        <v>71</v>
      </c>
      <c r="D1725" s="11">
        <v>6</v>
      </c>
      <c r="E1725" s="36" t="s">
        <v>5194</v>
      </c>
      <c r="F1725" s="30" t="s">
        <v>75</v>
      </c>
      <c r="G1725" s="11" t="s">
        <v>73</v>
      </c>
      <c r="H1725" s="11" t="s">
        <v>43</v>
      </c>
      <c r="I1725" s="11" t="s">
        <v>16</v>
      </c>
      <c r="J1725" s="23">
        <v>500000000</v>
      </c>
      <c r="K1725" s="23">
        <v>60000000</v>
      </c>
      <c r="L1725" s="23">
        <v>70000000</v>
      </c>
      <c r="M1725" s="23">
        <f t="shared" si="26"/>
        <v>630000000</v>
      </c>
      <c r="N1725" s="30" t="s">
        <v>74</v>
      </c>
      <c r="O1725" s="11"/>
      <c r="P1725" s="11"/>
    </row>
    <row r="1726" spans="1:16" ht="18" customHeight="1" x14ac:dyDescent="0.15">
      <c r="A1726" s="11">
        <v>1721</v>
      </c>
      <c r="B1726" s="11" t="s">
        <v>39</v>
      </c>
      <c r="C1726" s="11" t="s">
        <v>94</v>
      </c>
      <c r="D1726" s="11">
        <v>6</v>
      </c>
      <c r="E1726" s="36" t="s">
        <v>5194</v>
      </c>
      <c r="F1726" s="30" t="s">
        <v>107</v>
      </c>
      <c r="G1726" s="11" t="s">
        <v>46</v>
      </c>
      <c r="H1726" s="11" t="s">
        <v>43</v>
      </c>
      <c r="I1726" s="11" t="s">
        <v>22</v>
      </c>
      <c r="J1726" s="23">
        <v>450000000</v>
      </c>
      <c r="K1726" s="23"/>
      <c r="L1726" s="23"/>
      <c r="M1726" s="23">
        <f t="shared" si="26"/>
        <v>450000000</v>
      </c>
      <c r="N1726" s="30"/>
      <c r="O1726" s="11" t="s">
        <v>88</v>
      </c>
      <c r="P1726" s="11"/>
    </row>
    <row r="1727" spans="1:16" ht="18" customHeight="1" x14ac:dyDescent="0.15">
      <c r="A1727" s="11">
        <v>1722</v>
      </c>
      <c r="B1727" s="11" t="s">
        <v>39</v>
      </c>
      <c r="C1727" s="11" t="s">
        <v>94</v>
      </c>
      <c r="D1727" s="11">
        <v>6</v>
      </c>
      <c r="E1727" s="36" t="s">
        <v>5194</v>
      </c>
      <c r="F1727" s="30" t="s">
        <v>108</v>
      </c>
      <c r="G1727" s="11" t="s">
        <v>46</v>
      </c>
      <c r="H1727" s="11" t="s">
        <v>43</v>
      </c>
      <c r="I1727" s="11" t="s">
        <v>22</v>
      </c>
      <c r="J1727" s="23">
        <v>370000000</v>
      </c>
      <c r="K1727" s="23">
        <v>0</v>
      </c>
      <c r="L1727" s="23">
        <v>0</v>
      </c>
      <c r="M1727" s="23">
        <f t="shared" si="26"/>
        <v>370000000</v>
      </c>
      <c r="N1727" s="30"/>
      <c r="O1727" s="11" t="s">
        <v>44</v>
      </c>
      <c r="P1727" s="11"/>
    </row>
    <row r="1728" spans="1:16" ht="18" customHeight="1" x14ac:dyDescent="0.15">
      <c r="A1728" s="11">
        <v>1723</v>
      </c>
      <c r="B1728" s="11" t="s">
        <v>39</v>
      </c>
      <c r="C1728" s="11" t="s">
        <v>94</v>
      </c>
      <c r="D1728" s="11">
        <v>6</v>
      </c>
      <c r="E1728" s="36" t="s">
        <v>5194</v>
      </c>
      <c r="F1728" s="30" t="s">
        <v>111</v>
      </c>
      <c r="G1728" s="11" t="s">
        <v>52</v>
      </c>
      <c r="H1728" s="11" t="s">
        <v>43</v>
      </c>
      <c r="I1728" s="11" t="s">
        <v>22</v>
      </c>
      <c r="J1728" s="23">
        <v>60000000</v>
      </c>
      <c r="K1728" s="23">
        <v>0</v>
      </c>
      <c r="L1728" s="23">
        <v>0</v>
      </c>
      <c r="M1728" s="23">
        <f t="shared" si="26"/>
        <v>60000000</v>
      </c>
      <c r="N1728" s="30"/>
      <c r="O1728" s="11"/>
      <c r="P1728" s="11"/>
    </row>
    <row r="1729" spans="1:16" ht="18" customHeight="1" x14ac:dyDescent="0.15">
      <c r="A1729" s="11">
        <v>1724</v>
      </c>
      <c r="B1729" s="11" t="s">
        <v>39</v>
      </c>
      <c r="C1729" s="11" t="s">
        <v>126</v>
      </c>
      <c r="D1729" s="11">
        <v>6</v>
      </c>
      <c r="E1729" s="36" t="s">
        <v>5194</v>
      </c>
      <c r="F1729" s="30" t="s">
        <v>138</v>
      </c>
      <c r="G1729" s="11" t="s">
        <v>58</v>
      </c>
      <c r="H1729" s="11" t="s">
        <v>43</v>
      </c>
      <c r="I1729" s="11" t="s">
        <v>16</v>
      </c>
      <c r="J1729" s="23">
        <v>70000000</v>
      </c>
      <c r="K1729" s="23">
        <v>0</v>
      </c>
      <c r="L1729" s="23">
        <v>0</v>
      </c>
      <c r="M1729" s="23">
        <f t="shared" si="26"/>
        <v>70000000</v>
      </c>
      <c r="N1729" s="30" t="s">
        <v>136</v>
      </c>
      <c r="O1729" s="11"/>
      <c r="P1729" s="11"/>
    </row>
    <row r="1730" spans="1:16" ht="18" customHeight="1" x14ac:dyDescent="0.15">
      <c r="A1730" s="11">
        <v>1725</v>
      </c>
      <c r="B1730" s="11" t="s">
        <v>292</v>
      </c>
      <c r="C1730" s="11" t="s">
        <v>122</v>
      </c>
      <c r="D1730" s="11">
        <v>6</v>
      </c>
      <c r="E1730" s="36" t="s">
        <v>5194</v>
      </c>
      <c r="F1730" s="30" t="s">
        <v>300</v>
      </c>
      <c r="G1730" s="11" t="s">
        <v>73</v>
      </c>
      <c r="H1730" s="11" t="s">
        <v>294</v>
      </c>
      <c r="I1730" s="11" t="s">
        <v>22</v>
      </c>
      <c r="J1730" s="23">
        <v>150000000</v>
      </c>
      <c r="K1730" s="23">
        <v>20000000</v>
      </c>
      <c r="L1730" s="23">
        <v>0</v>
      </c>
      <c r="M1730" s="23">
        <f t="shared" si="26"/>
        <v>170000000</v>
      </c>
      <c r="N1730" s="30"/>
      <c r="O1730" s="11"/>
      <c r="P1730" s="11"/>
    </row>
    <row r="1731" spans="1:16" ht="18" customHeight="1" x14ac:dyDescent="0.15">
      <c r="A1731" s="11">
        <v>1726</v>
      </c>
      <c r="B1731" s="11" t="s">
        <v>292</v>
      </c>
      <c r="C1731" s="11" t="s">
        <v>122</v>
      </c>
      <c r="D1731" s="11">
        <v>6</v>
      </c>
      <c r="E1731" s="36" t="s">
        <v>5194</v>
      </c>
      <c r="F1731" s="30" t="s">
        <v>304</v>
      </c>
      <c r="G1731" s="11" t="s">
        <v>73</v>
      </c>
      <c r="H1731" s="11" t="s">
        <v>294</v>
      </c>
      <c r="I1731" s="11" t="s">
        <v>22</v>
      </c>
      <c r="J1731" s="23">
        <v>200000000</v>
      </c>
      <c r="K1731" s="23">
        <v>35000000</v>
      </c>
      <c r="L1731" s="23"/>
      <c r="M1731" s="23">
        <f t="shared" si="26"/>
        <v>235000000</v>
      </c>
      <c r="N1731" s="30"/>
      <c r="O1731" s="11"/>
      <c r="P1731" s="11"/>
    </row>
    <row r="1732" spans="1:16" ht="18" customHeight="1" x14ac:dyDescent="0.15">
      <c r="A1732" s="11">
        <v>1727</v>
      </c>
      <c r="B1732" s="11" t="s">
        <v>292</v>
      </c>
      <c r="C1732" s="11" t="s">
        <v>40</v>
      </c>
      <c r="D1732" s="11">
        <v>6</v>
      </c>
      <c r="E1732" s="36" t="s">
        <v>5194</v>
      </c>
      <c r="F1732" s="30" t="s">
        <v>314</v>
      </c>
      <c r="G1732" s="11" t="s">
        <v>46</v>
      </c>
      <c r="H1732" s="11" t="s">
        <v>294</v>
      </c>
      <c r="I1732" s="11" t="s">
        <v>22</v>
      </c>
      <c r="J1732" s="23">
        <v>40000000</v>
      </c>
      <c r="K1732" s="23">
        <v>0</v>
      </c>
      <c r="L1732" s="23">
        <v>0</v>
      </c>
      <c r="M1732" s="23">
        <f t="shared" si="26"/>
        <v>40000000</v>
      </c>
      <c r="N1732" s="30"/>
      <c r="O1732" s="11" t="s">
        <v>44</v>
      </c>
      <c r="P1732" s="11"/>
    </row>
    <row r="1733" spans="1:16" ht="18" customHeight="1" x14ac:dyDescent="0.15">
      <c r="A1733" s="11">
        <v>1728</v>
      </c>
      <c r="B1733" s="11" t="s">
        <v>292</v>
      </c>
      <c r="C1733" s="11" t="s">
        <v>40</v>
      </c>
      <c r="D1733" s="11">
        <v>6</v>
      </c>
      <c r="E1733" s="36" t="s">
        <v>5194</v>
      </c>
      <c r="F1733" s="30" t="s">
        <v>316</v>
      </c>
      <c r="G1733" s="11" t="s">
        <v>46</v>
      </c>
      <c r="H1733" s="11" t="s">
        <v>294</v>
      </c>
      <c r="I1733" s="11" t="s">
        <v>22</v>
      </c>
      <c r="J1733" s="23">
        <v>85000000</v>
      </c>
      <c r="K1733" s="23">
        <v>0</v>
      </c>
      <c r="L1733" s="23">
        <v>0</v>
      </c>
      <c r="M1733" s="23">
        <f t="shared" si="26"/>
        <v>85000000</v>
      </c>
      <c r="N1733" s="30"/>
      <c r="O1733" s="11" t="s">
        <v>44</v>
      </c>
      <c r="P1733" s="11"/>
    </row>
    <row r="1734" spans="1:16" ht="18" customHeight="1" x14ac:dyDescent="0.15">
      <c r="A1734" s="11">
        <v>1729</v>
      </c>
      <c r="B1734" s="11" t="s">
        <v>292</v>
      </c>
      <c r="C1734" s="11" t="s">
        <v>40</v>
      </c>
      <c r="D1734" s="11">
        <v>6</v>
      </c>
      <c r="E1734" s="36" t="s">
        <v>5194</v>
      </c>
      <c r="F1734" s="30" t="s">
        <v>321</v>
      </c>
      <c r="G1734" s="11" t="s">
        <v>46</v>
      </c>
      <c r="H1734" s="11" t="s">
        <v>294</v>
      </c>
      <c r="I1734" s="11" t="s">
        <v>22</v>
      </c>
      <c r="J1734" s="23">
        <v>40000000</v>
      </c>
      <c r="K1734" s="23">
        <v>0</v>
      </c>
      <c r="L1734" s="23">
        <v>0</v>
      </c>
      <c r="M1734" s="23">
        <f t="shared" ref="M1734:M1797" si="27">J1734+K1734+L1734</f>
        <v>40000000</v>
      </c>
      <c r="N1734" s="30"/>
      <c r="O1734" s="11" t="s">
        <v>44</v>
      </c>
      <c r="P1734" s="11"/>
    </row>
    <row r="1735" spans="1:16" ht="18" customHeight="1" x14ac:dyDescent="0.15">
      <c r="A1735" s="11">
        <v>1730</v>
      </c>
      <c r="B1735" s="11" t="s">
        <v>292</v>
      </c>
      <c r="C1735" s="11" t="s">
        <v>40</v>
      </c>
      <c r="D1735" s="11">
        <v>6</v>
      </c>
      <c r="E1735" s="36" t="s">
        <v>5194</v>
      </c>
      <c r="F1735" s="30" t="s">
        <v>324</v>
      </c>
      <c r="G1735" s="11" t="s">
        <v>46</v>
      </c>
      <c r="H1735" s="11" t="s">
        <v>294</v>
      </c>
      <c r="I1735" s="11" t="s">
        <v>22</v>
      </c>
      <c r="J1735" s="23">
        <v>12000000</v>
      </c>
      <c r="K1735" s="23">
        <v>0</v>
      </c>
      <c r="L1735" s="23">
        <v>0</v>
      </c>
      <c r="M1735" s="23">
        <f t="shared" si="27"/>
        <v>12000000</v>
      </c>
      <c r="N1735" s="30"/>
      <c r="O1735" s="11" t="s">
        <v>44</v>
      </c>
      <c r="P1735" s="11"/>
    </row>
    <row r="1736" spans="1:16" ht="18" customHeight="1" x14ac:dyDescent="0.15">
      <c r="A1736" s="11">
        <v>1731</v>
      </c>
      <c r="B1736" s="11" t="s">
        <v>292</v>
      </c>
      <c r="C1736" s="11" t="s">
        <v>40</v>
      </c>
      <c r="D1736" s="11">
        <v>6</v>
      </c>
      <c r="E1736" s="36" t="s">
        <v>5194</v>
      </c>
      <c r="F1736" s="30" t="s">
        <v>325</v>
      </c>
      <c r="G1736" s="11" t="s">
        <v>46</v>
      </c>
      <c r="H1736" s="11" t="s">
        <v>294</v>
      </c>
      <c r="I1736" s="11" t="s">
        <v>22</v>
      </c>
      <c r="J1736" s="23">
        <v>60000000</v>
      </c>
      <c r="K1736" s="23">
        <v>0</v>
      </c>
      <c r="L1736" s="23">
        <v>0</v>
      </c>
      <c r="M1736" s="23">
        <f t="shared" si="27"/>
        <v>60000000</v>
      </c>
      <c r="N1736" s="30"/>
      <c r="O1736" s="11" t="s">
        <v>44</v>
      </c>
      <c r="P1736" s="11"/>
    </row>
    <row r="1737" spans="1:16" ht="18" customHeight="1" x14ac:dyDescent="0.15">
      <c r="A1737" s="11">
        <v>1732</v>
      </c>
      <c r="B1737" s="11" t="s">
        <v>292</v>
      </c>
      <c r="C1737" s="11" t="s">
        <v>328</v>
      </c>
      <c r="D1737" s="11">
        <v>6</v>
      </c>
      <c r="E1737" s="36" t="s">
        <v>5194</v>
      </c>
      <c r="F1737" s="30" t="s">
        <v>332</v>
      </c>
      <c r="G1737" s="11" t="s">
        <v>114</v>
      </c>
      <c r="H1737" s="11" t="s">
        <v>294</v>
      </c>
      <c r="I1737" s="11" t="s">
        <v>22</v>
      </c>
      <c r="J1737" s="23">
        <v>182459327</v>
      </c>
      <c r="K1737" s="23">
        <v>116216774</v>
      </c>
      <c r="L1737" s="23">
        <v>0</v>
      </c>
      <c r="M1737" s="23">
        <f t="shared" si="27"/>
        <v>298676101</v>
      </c>
      <c r="N1737" s="30"/>
      <c r="O1737" s="11"/>
      <c r="P1737" s="11"/>
    </row>
    <row r="1738" spans="1:16" ht="18" customHeight="1" x14ac:dyDescent="0.15">
      <c r="A1738" s="11">
        <v>1733</v>
      </c>
      <c r="B1738" s="11" t="s">
        <v>292</v>
      </c>
      <c r="C1738" s="11" t="s">
        <v>354</v>
      </c>
      <c r="D1738" s="11">
        <v>6</v>
      </c>
      <c r="E1738" s="36" t="s">
        <v>5194</v>
      </c>
      <c r="F1738" s="30" t="s">
        <v>371</v>
      </c>
      <c r="G1738" s="11" t="s">
        <v>114</v>
      </c>
      <c r="H1738" s="11" t="s">
        <v>294</v>
      </c>
      <c r="I1738" s="11" t="s">
        <v>22</v>
      </c>
      <c r="J1738" s="23">
        <v>1551097000</v>
      </c>
      <c r="K1738" s="23">
        <v>1486808000</v>
      </c>
      <c r="L1738" s="23">
        <v>0</v>
      </c>
      <c r="M1738" s="23">
        <f t="shared" si="27"/>
        <v>3037905000</v>
      </c>
      <c r="N1738" s="30"/>
      <c r="O1738" s="11"/>
      <c r="P1738" s="11"/>
    </row>
    <row r="1739" spans="1:16" ht="18" customHeight="1" x14ac:dyDescent="0.15">
      <c r="A1739" s="11">
        <v>1734</v>
      </c>
      <c r="B1739" s="11" t="s">
        <v>292</v>
      </c>
      <c r="C1739" s="11" t="s">
        <v>402</v>
      </c>
      <c r="D1739" s="11">
        <v>6</v>
      </c>
      <c r="E1739" s="36" t="s">
        <v>5194</v>
      </c>
      <c r="F1739" s="30" t="s">
        <v>424</v>
      </c>
      <c r="G1739" s="11" t="s">
        <v>58</v>
      </c>
      <c r="H1739" s="11" t="s">
        <v>294</v>
      </c>
      <c r="I1739" s="11" t="s">
        <v>22</v>
      </c>
      <c r="J1739" s="23">
        <v>17000000</v>
      </c>
      <c r="K1739" s="23">
        <v>0</v>
      </c>
      <c r="L1739" s="23">
        <v>0</v>
      </c>
      <c r="M1739" s="23">
        <f t="shared" si="27"/>
        <v>17000000</v>
      </c>
      <c r="N1739" s="30"/>
      <c r="O1739" s="11"/>
      <c r="P1739" s="11"/>
    </row>
    <row r="1740" spans="1:16" ht="18" customHeight="1" x14ac:dyDescent="0.15">
      <c r="A1740" s="11">
        <v>1735</v>
      </c>
      <c r="B1740" s="11" t="s">
        <v>292</v>
      </c>
      <c r="C1740" s="11" t="s">
        <v>402</v>
      </c>
      <c r="D1740" s="11">
        <v>6</v>
      </c>
      <c r="E1740" s="36" t="s">
        <v>5194</v>
      </c>
      <c r="F1740" s="30" t="s">
        <v>445</v>
      </c>
      <c r="G1740" s="11" t="s">
        <v>58</v>
      </c>
      <c r="H1740" s="11" t="s">
        <v>294</v>
      </c>
      <c r="I1740" s="11" t="s">
        <v>22</v>
      </c>
      <c r="J1740" s="23">
        <v>160000000</v>
      </c>
      <c r="K1740" s="23">
        <v>715000000</v>
      </c>
      <c r="L1740" s="23">
        <v>0</v>
      </c>
      <c r="M1740" s="23">
        <f t="shared" si="27"/>
        <v>875000000</v>
      </c>
      <c r="N1740" s="30"/>
      <c r="O1740" s="11"/>
      <c r="P1740" s="11"/>
    </row>
    <row r="1741" spans="1:16" ht="18" customHeight="1" x14ac:dyDescent="0.15">
      <c r="A1741" s="11">
        <v>1736</v>
      </c>
      <c r="B1741" s="11" t="s">
        <v>292</v>
      </c>
      <c r="C1741" s="11" t="s">
        <v>462</v>
      </c>
      <c r="D1741" s="11">
        <v>6</v>
      </c>
      <c r="E1741" s="36" t="s">
        <v>5194</v>
      </c>
      <c r="F1741" s="30" t="s">
        <v>468</v>
      </c>
      <c r="G1741" s="11" t="s">
        <v>52</v>
      </c>
      <c r="H1741" s="11" t="s">
        <v>294</v>
      </c>
      <c r="I1741" s="11" t="s">
        <v>22</v>
      </c>
      <c r="J1741" s="23">
        <v>240000000</v>
      </c>
      <c r="K1741" s="23">
        <v>0</v>
      </c>
      <c r="L1741" s="23">
        <v>0</v>
      </c>
      <c r="M1741" s="23">
        <f t="shared" si="27"/>
        <v>240000000</v>
      </c>
      <c r="N1741" s="30"/>
      <c r="O1741" s="11"/>
      <c r="P1741" s="11"/>
    </row>
    <row r="1742" spans="1:16" ht="18" customHeight="1" x14ac:dyDescent="0.15">
      <c r="A1742" s="11">
        <v>1737</v>
      </c>
      <c r="B1742" s="11" t="s">
        <v>292</v>
      </c>
      <c r="C1742" s="11" t="s">
        <v>549</v>
      </c>
      <c r="D1742" s="11">
        <v>6</v>
      </c>
      <c r="E1742" s="36" t="s">
        <v>5194</v>
      </c>
      <c r="F1742" s="30" t="s">
        <v>553</v>
      </c>
      <c r="G1742" s="11" t="s">
        <v>114</v>
      </c>
      <c r="H1742" s="11" t="s">
        <v>294</v>
      </c>
      <c r="I1742" s="11" t="s">
        <v>22</v>
      </c>
      <c r="J1742" s="23">
        <v>334194001</v>
      </c>
      <c r="K1742" s="23">
        <v>196952391</v>
      </c>
      <c r="L1742" s="23">
        <v>4552841</v>
      </c>
      <c r="M1742" s="23">
        <f t="shared" si="27"/>
        <v>535699233</v>
      </c>
      <c r="N1742" s="30"/>
      <c r="O1742" s="11"/>
      <c r="P1742" s="11"/>
    </row>
    <row r="1743" spans="1:16" ht="18" customHeight="1" x14ac:dyDescent="0.15">
      <c r="A1743" s="11">
        <v>1738</v>
      </c>
      <c r="B1743" s="11" t="s">
        <v>292</v>
      </c>
      <c r="C1743" s="11" t="s">
        <v>554</v>
      </c>
      <c r="D1743" s="11">
        <v>6</v>
      </c>
      <c r="E1743" s="36" t="s">
        <v>5194</v>
      </c>
      <c r="F1743" s="30" t="s">
        <v>556</v>
      </c>
      <c r="G1743" s="11" t="s">
        <v>114</v>
      </c>
      <c r="H1743" s="11" t="s">
        <v>294</v>
      </c>
      <c r="I1743" s="11" t="s">
        <v>22</v>
      </c>
      <c r="J1743" s="23">
        <v>382272000</v>
      </c>
      <c r="K1743" s="23">
        <v>1239658000</v>
      </c>
      <c r="L1743" s="23"/>
      <c r="M1743" s="23">
        <f t="shared" si="27"/>
        <v>1621930000</v>
      </c>
      <c r="N1743" s="30"/>
      <c r="O1743" s="11"/>
      <c r="P1743" s="11"/>
    </row>
    <row r="1744" spans="1:16" ht="18" customHeight="1" x14ac:dyDescent="0.15">
      <c r="A1744" s="11">
        <v>1739</v>
      </c>
      <c r="B1744" s="11" t="s">
        <v>696</v>
      </c>
      <c r="C1744" s="11" t="s">
        <v>158</v>
      </c>
      <c r="D1744" s="11">
        <v>6</v>
      </c>
      <c r="E1744" s="36" t="s">
        <v>5194</v>
      </c>
      <c r="F1744" s="30" t="s">
        <v>730</v>
      </c>
      <c r="G1744" s="11" t="s">
        <v>114</v>
      </c>
      <c r="H1744" s="11" t="s">
        <v>294</v>
      </c>
      <c r="I1744" s="11" t="s">
        <v>22</v>
      </c>
      <c r="J1744" s="23">
        <v>3143372000</v>
      </c>
      <c r="K1744" s="23">
        <v>1540845000</v>
      </c>
      <c r="L1744" s="23"/>
      <c r="M1744" s="23">
        <f t="shared" si="27"/>
        <v>4684217000</v>
      </c>
      <c r="N1744" s="30"/>
      <c r="O1744" s="11"/>
      <c r="P1744" s="11" t="s">
        <v>48</v>
      </c>
    </row>
    <row r="1745" spans="1:16" ht="18" customHeight="1" x14ac:dyDescent="0.15">
      <c r="A1745" s="11">
        <v>1740</v>
      </c>
      <c r="B1745" s="11" t="s">
        <v>696</v>
      </c>
      <c r="C1745" s="11" t="s">
        <v>158</v>
      </c>
      <c r="D1745" s="11">
        <v>6</v>
      </c>
      <c r="E1745" s="36" t="s">
        <v>5194</v>
      </c>
      <c r="F1745" s="30" t="s">
        <v>731</v>
      </c>
      <c r="G1745" s="11" t="s">
        <v>114</v>
      </c>
      <c r="H1745" s="11" t="s">
        <v>294</v>
      </c>
      <c r="I1745" s="11" t="s">
        <v>22</v>
      </c>
      <c r="J1745" s="23">
        <v>61310000</v>
      </c>
      <c r="K1745" s="23"/>
      <c r="L1745" s="23"/>
      <c r="M1745" s="23">
        <f t="shared" si="27"/>
        <v>61310000</v>
      </c>
      <c r="N1745" s="30"/>
      <c r="O1745" s="11"/>
      <c r="P1745" s="11" t="s">
        <v>48</v>
      </c>
    </row>
    <row r="1746" spans="1:16" ht="18" customHeight="1" x14ac:dyDescent="0.15">
      <c r="A1746" s="11">
        <v>1741</v>
      </c>
      <c r="B1746" s="11" t="s">
        <v>696</v>
      </c>
      <c r="C1746" s="11" t="s">
        <v>158</v>
      </c>
      <c r="D1746" s="11">
        <v>6</v>
      </c>
      <c r="E1746" s="36" t="s">
        <v>5194</v>
      </c>
      <c r="F1746" s="30" t="s">
        <v>732</v>
      </c>
      <c r="G1746" s="11" t="s">
        <v>114</v>
      </c>
      <c r="H1746" s="11" t="s">
        <v>294</v>
      </c>
      <c r="I1746" s="11" t="s">
        <v>22</v>
      </c>
      <c r="J1746" s="23">
        <v>583000000</v>
      </c>
      <c r="K1746" s="23">
        <v>300000000</v>
      </c>
      <c r="L1746" s="23"/>
      <c r="M1746" s="23">
        <f t="shared" si="27"/>
        <v>883000000</v>
      </c>
      <c r="N1746" s="30"/>
      <c r="O1746" s="11"/>
      <c r="P1746" s="11" t="s">
        <v>48</v>
      </c>
    </row>
    <row r="1747" spans="1:16" ht="18" customHeight="1" x14ac:dyDescent="0.15">
      <c r="A1747" s="11">
        <v>1742</v>
      </c>
      <c r="B1747" s="11" t="s">
        <v>696</v>
      </c>
      <c r="C1747" s="11" t="s">
        <v>158</v>
      </c>
      <c r="D1747" s="11">
        <v>6</v>
      </c>
      <c r="E1747" s="36" t="s">
        <v>5194</v>
      </c>
      <c r="F1747" s="30" t="s">
        <v>733</v>
      </c>
      <c r="G1747" s="11" t="s">
        <v>114</v>
      </c>
      <c r="H1747" s="11" t="s">
        <v>294</v>
      </c>
      <c r="I1747" s="11" t="s">
        <v>22</v>
      </c>
      <c r="J1747" s="23">
        <v>1000000000</v>
      </c>
      <c r="K1747" s="23">
        <v>2000000000</v>
      </c>
      <c r="L1747" s="23"/>
      <c r="M1747" s="23">
        <f t="shared" si="27"/>
        <v>3000000000</v>
      </c>
      <c r="N1747" s="30"/>
      <c r="O1747" s="11"/>
      <c r="P1747" s="11" t="s">
        <v>48</v>
      </c>
    </row>
    <row r="1748" spans="1:16" ht="18" customHeight="1" x14ac:dyDescent="0.15">
      <c r="A1748" s="11">
        <v>1743</v>
      </c>
      <c r="B1748" s="11" t="s">
        <v>696</v>
      </c>
      <c r="C1748" s="11" t="s">
        <v>158</v>
      </c>
      <c r="D1748" s="11">
        <v>6</v>
      </c>
      <c r="E1748" s="36" t="s">
        <v>5194</v>
      </c>
      <c r="F1748" s="30" t="s">
        <v>734</v>
      </c>
      <c r="G1748" s="11" t="s">
        <v>114</v>
      </c>
      <c r="H1748" s="11" t="s">
        <v>294</v>
      </c>
      <c r="I1748" s="11" t="s">
        <v>22</v>
      </c>
      <c r="J1748" s="23">
        <v>100000000</v>
      </c>
      <c r="K1748" s="23"/>
      <c r="L1748" s="23"/>
      <c r="M1748" s="23">
        <f t="shared" si="27"/>
        <v>100000000</v>
      </c>
      <c r="N1748" s="30"/>
      <c r="O1748" s="11"/>
      <c r="P1748" s="11" t="s">
        <v>48</v>
      </c>
    </row>
    <row r="1749" spans="1:16" ht="18" customHeight="1" x14ac:dyDescent="0.15">
      <c r="A1749" s="11">
        <v>1744</v>
      </c>
      <c r="B1749" s="11" t="s">
        <v>696</v>
      </c>
      <c r="C1749" s="11" t="s">
        <v>158</v>
      </c>
      <c r="D1749" s="11">
        <v>6</v>
      </c>
      <c r="E1749" s="36" t="s">
        <v>5194</v>
      </c>
      <c r="F1749" s="30" t="s">
        <v>731</v>
      </c>
      <c r="G1749" s="11" t="s">
        <v>114</v>
      </c>
      <c r="H1749" s="11" t="s">
        <v>294</v>
      </c>
      <c r="I1749" s="11" t="s">
        <v>22</v>
      </c>
      <c r="J1749" s="23">
        <v>61310000</v>
      </c>
      <c r="K1749" s="23"/>
      <c r="L1749" s="23"/>
      <c r="M1749" s="23">
        <f t="shared" si="27"/>
        <v>61310000</v>
      </c>
      <c r="N1749" s="30"/>
      <c r="O1749" s="11"/>
      <c r="P1749" s="11"/>
    </row>
    <row r="1750" spans="1:16" ht="18" customHeight="1" x14ac:dyDescent="0.15">
      <c r="A1750" s="11">
        <v>1745</v>
      </c>
      <c r="B1750" s="11" t="s">
        <v>696</v>
      </c>
      <c r="C1750" s="11" t="s">
        <v>122</v>
      </c>
      <c r="D1750" s="11">
        <v>6</v>
      </c>
      <c r="E1750" s="36" t="s">
        <v>5194</v>
      </c>
      <c r="F1750" s="30" t="s">
        <v>744</v>
      </c>
      <c r="G1750" s="11" t="s">
        <v>73</v>
      </c>
      <c r="H1750" s="11" t="s">
        <v>294</v>
      </c>
      <c r="I1750" s="11" t="s">
        <v>15</v>
      </c>
      <c r="J1750" s="23">
        <v>173479678</v>
      </c>
      <c r="K1750" s="23">
        <v>17335561</v>
      </c>
      <c r="L1750" s="23"/>
      <c r="M1750" s="23">
        <f t="shared" si="27"/>
        <v>190815239</v>
      </c>
      <c r="N1750" s="30"/>
      <c r="O1750" s="11"/>
      <c r="P1750" s="11"/>
    </row>
    <row r="1751" spans="1:16" ht="18" customHeight="1" x14ac:dyDescent="0.15">
      <c r="A1751" s="11">
        <v>1746</v>
      </c>
      <c r="B1751" s="11" t="s">
        <v>696</v>
      </c>
      <c r="C1751" s="11" t="s">
        <v>122</v>
      </c>
      <c r="D1751" s="11">
        <v>6</v>
      </c>
      <c r="E1751" s="36" t="s">
        <v>5194</v>
      </c>
      <c r="F1751" s="30" t="s">
        <v>745</v>
      </c>
      <c r="G1751" s="11" t="s">
        <v>73</v>
      </c>
      <c r="H1751" s="11" t="s">
        <v>294</v>
      </c>
      <c r="I1751" s="11" t="s">
        <v>16</v>
      </c>
      <c r="J1751" s="23">
        <v>400000000</v>
      </c>
      <c r="K1751" s="23"/>
      <c r="L1751" s="23"/>
      <c r="M1751" s="23">
        <f t="shared" si="27"/>
        <v>400000000</v>
      </c>
      <c r="N1751" s="30" t="s">
        <v>143</v>
      </c>
      <c r="O1751" s="11"/>
      <c r="P1751" s="11"/>
    </row>
    <row r="1752" spans="1:16" ht="18" customHeight="1" x14ac:dyDescent="0.15">
      <c r="A1752" s="11">
        <v>1747</v>
      </c>
      <c r="B1752" s="11" t="s">
        <v>696</v>
      </c>
      <c r="C1752" s="11" t="s">
        <v>71</v>
      </c>
      <c r="D1752" s="11">
        <v>6</v>
      </c>
      <c r="E1752" s="36" t="s">
        <v>5194</v>
      </c>
      <c r="F1752" s="30" t="s">
        <v>777</v>
      </c>
      <c r="G1752" s="11" t="s">
        <v>73</v>
      </c>
      <c r="H1752" s="11" t="s">
        <v>294</v>
      </c>
      <c r="I1752" s="11" t="s">
        <v>16</v>
      </c>
      <c r="J1752" s="23">
        <v>15000000</v>
      </c>
      <c r="K1752" s="23">
        <v>233000000</v>
      </c>
      <c r="L1752" s="23">
        <v>0</v>
      </c>
      <c r="M1752" s="23">
        <f t="shared" si="27"/>
        <v>248000000</v>
      </c>
      <c r="N1752" s="30" t="s">
        <v>143</v>
      </c>
      <c r="O1752" s="11" t="s">
        <v>44</v>
      </c>
      <c r="P1752" s="11"/>
    </row>
    <row r="1753" spans="1:16" ht="18" customHeight="1" x14ac:dyDescent="0.15">
      <c r="A1753" s="11">
        <v>1748</v>
      </c>
      <c r="B1753" s="11" t="s">
        <v>696</v>
      </c>
      <c r="C1753" s="11" t="s">
        <v>864</v>
      </c>
      <c r="D1753" s="11">
        <v>6</v>
      </c>
      <c r="E1753" s="36" t="s">
        <v>5194</v>
      </c>
      <c r="F1753" s="30" t="s">
        <v>870</v>
      </c>
      <c r="G1753" s="11" t="s">
        <v>58</v>
      </c>
      <c r="H1753" s="11" t="s">
        <v>294</v>
      </c>
      <c r="I1753" s="11" t="s">
        <v>22</v>
      </c>
      <c r="J1753" s="23">
        <v>80000000</v>
      </c>
      <c r="K1753" s="23">
        <v>3000000</v>
      </c>
      <c r="L1753" s="23">
        <v>3000000</v>
      </c>
      <c r="M1753" s="23">
        <f t="shared" si="27"/>
        <v>86000000</v>
      </c>
      <c r="N1753" s="30"/>
      <c r="O1753" s="11"/>
      <c r="P1753" s="11"/>
    </row>
    <row r="1754" spans="1:16" ht="18" customHeight="1" x14ac:dyDescent="0.15">
      <c r="A1754" s="11">
        <v>1749</v>
      </c>
      <c r="B1754" s="11" t="s">
        <v>1036</v>
      </c>
      <c r="C1754" s="11" t="s">
        <v>1066</v>
      </c>
      <c r="D1754" s="11">
        <v>6</v>
      </c>
      <c r="E1754" s="36" t="s">
        <v>5194</v>
      </c>
      <c r="F1754" s="30" t="s">
        <v>1068</v>
      </c>
      <c r="G1754" s="11" t="s">
        <v>114</v>
      </c>
      <c r="H1754" s="11" t="s">
        <v>1039</v>
      </c>
      <c r="I1754" s="11" t="s">
        <v>22</v>
      </c>
      <c r="J1754" s="23">
        <v>33000000</v>
      </c>
      <c r="K1754" s="23">
        <v>4000000</v>
      </c>
      <c r="L1754" s="23"/>
      <c r="M1754" s="23">
        <f t="shared" si="27"/>
        <v>37000000</v>
      </c>
      <c r="N1754" s="30"/>
      <c r="O1754" s="11" t="s">
        <v>44</v>
      </c>
      <c r="P1754" s="11"/>
    </row>
    <row r="1755" spans="1:16" ht="18" customHeight="1" x14ac:dyDescent="0.15">
      <c r="A1755" s="11">
        <v>1750</v>
      </c>
      <c r="B1755" s="11" t="s">
        <v>1036</v>
      </c>
      <c r="C1755" s="11" t="s">
        <v>126</v>
      </c>
      <c r="D1755" s="11">
        <v>6</v>
      </c>
      <c r="E1755" s="36" t="s">
        <v>5194</v>
      </c>
      <c r="F1755" s="30" t="s">
        <v>1100</v>
      </c>
      <c r="G1755" s="11" t="s">
        <v>58</v>
      </c>
      <c r="H1755" s="11" t="s">
        <v>1039</v>
      </c>
      <c r="I1755" s="11" t="s">
        <v>15</v>
      </c>
      <c r="J1755" s="23">
        <v>30000000</v>
      </c>
      <c r="K1755" s="23"/>
      <c r="L1755" s="23"/>
      <c r="M1755" s="23">
        <f t="shared" si="27"/>
        <v>30000000</v>
      </c>
      <c r="N1755" s="30"/>
      <c r="O1755" s="11" t="s">
        <v>88</v>
      </c>
      <c r="P1755" s="11"/>
    </row>
    <row r="1756" spans="1:16" ht="18" customHeight="1" x14ac:dyDescent="0.15">
      <c r="A1756" s="11">
        <v>1751</v>
      </c>
      <c r="B1756" s="11" t="s">
        <v>1036</v>
      </c>
      <c r="C1756" s="11" t="s">
        <v>126</v>
      </c>
      <c r="D1756" s="11">
        <v>6</v>
      </c>
      <c r="E1756" s="36" t="s">
        <v>5194</v>
      </c>
      <c r="F1756" s="30" t="s">
        <v>1101</v>
      </c>
      <c r="G1756" s="11" t="s">
        <v>58</v>
      </c>
      <c r="H1756" s="11" t="s">
        <v>1039</v>
      </c>
      <c r="I1756" s="11" t="s">
        <v>15</v>
      </c>
      <c r="J1756" s="23">
        <v>50000000</v>
      </c>
      <c r="K1756" s="23">
        <v>350000000</v>
      </c>
      <c r="L1756" s="23"/>
      <c r="M1756" s="23">
        <f t="shared" si="27"/>
        <v>400000000</v>
      </c>
      <c r="N1756" s="30"/>
      <c r="O1756" s="11" t="s">
        <v>44</v>
      </c>
      <c r="P1756" s="11"/>
    </row>
    <row r="1757" spans="1:16" ht="18" customHeight="1" x14ac:dyDescent="0.15">
      <c r="A1757" s="11">
        <v>1752</v>
      </c>
      <c r="B1757" s="11" t="s">
        <v>1036</v>
      </c>
      <c r="C1757" s="11" t="s">
        <v>1060</v>
      </c>
      <c r="D1757" s="11">
        <v>6</v>
      </c>
      <c r="E1757" s="36" t="s">
        <v>5194</v>
      </c>
      <c r="F1757" s="30" t="s">
        <v>1128</v>
      </c>
      <c r="G1757" s="11" t="s">
        <v>58</v>
      </c>
      <c r="H1757" s="11" t="s">
        <v>1039</v>
      </c>
      <c r="I1757" s="11" t="s">
        <v>22</v>
      </c>
      <c r="J1757" s="23">
        <v>850000000</v>
      </c>
      <c r="K1757" s="23">
        <v>230000000</v>
      </c>
      <c r="L1757" s="23"/>
      <c r="M1757" s="23">
        <f t="shared" si="27"/>
        <v>1080000000</v>
      </c>
      <c r="N1757" s="30"/>
      <c r="O1757" s="11"/>
      <c r="P1757" s="11"/>
    </row>
    <row r="1758" spans="1:16" ht="18" customHeight="1" x14ac:dyDescent="0.15">
      <c r="A1758" s="11">
        <v>1753</v>
      </c>
      <c r="B1758" s="11" t="s">
        <v>1036</v>
      </c>
      <c r="C1758" s="11" t="s">
        <v>158</v>
      </c>
      <c r="D1758" s="11">
        <v>6</v>
      </c>
      <c r="E1758" s="36" t="s">
        <v>5194</v>
      </c>
      <c r="F1758" s="30" t="s">
        <v>1145</v>
      </c>
      <c r="G1758" s="11" t="s">
        <v>114</v>
      </c>
      <c r="H1758" s="11" t="s">
        <v>1039</v>
      </c>
      <c r="I1758" s="11" t="s">
        <v>22</v>
      </c>
      <c r="J1758" s="23">
        <v>1229153000</v>
      </c>
      <c r="K1758" s="23">
        <v>997477000</v>
      </c>
      <c r="L1758" s="23"/>
      <c r="M1758" s="23">
        <f t="shared" si="27"/>
        <v>2226630000</v>
      </c>
      <c r="N1758" s="30"/>
      <c r="O1758" s="11"/>
      <c r="P1758" s="11"/>
    </row>
    <row r="1759" spans="1:16" ht="18" customHeight="1" x14ac:dyDescent="0.15">
      <c r="A1759" s="11">
        <v>1754</v>
      </c>
      <c r="B1759" s="11" t="s">
        <v>1036</v>
      </c>
      <c r="C1759" s="11" t="s">
        <v>94</v>
      </c>
      <c r="D1759" s="11">
        <v>6</v>
      </c>
      <c r="E1759" s="36" t="s">
        <v>5194</v>
      </c>
      <c r="F1759" s="30" t="s">
        <v>1157</v>
      </c>
      <c r="G1759" s="11" t="s">
        <v>5182</v>
      </c>
      <c r="H1759" s="11" t="s">
        <v>1039</v>
      </c>
      <c r="I1759" s="11" t="s">
        <v>22</v>
      </c>
      <c r="J1759" s="23">
        <v>467000000</v>
      </c>
      <c r="K1759" s="23">
        <v>0</v>
      </c>
      <c r="L1759" s="23">
        <v>0</v>
      </c>
      <c r="M1759" s="23">
        <f t="shared" si="27"/>
        <v>467000000</v>
      </c>
      <c r="N1759" s="30"/>
      <c r="O1759" s="11" t="s">
        <v>44</v>
      </c>
      <c r="P1759" s="11"/>
    </row>
    <row r="1760" spans="1:16" ht="18" customHeight="1" x14ac:dyDescent="0.15">
      <c r="A1760" s="11">
        <v>1755</v>
      </c>
      <c r="B1760" s="11" t="s">
        <v>1036</v>
      </c>
      <c r="C1760" s="11" t="s">
        <v>94</v>
      </c>
      <c r="D1760" s="11">
        <v>6</v>
      </c>
      <c r="E1760" s="36" t="s">
        <v>5194</v>
      </c>
      <c r="F1760" s="30" t="s">
        <v>1158</v>
      </c>
      <c r="G1760" s="11" t="s">
        <v>5182</v>
      </c>
      <c r="H1760" s="11" t="s">
        <v>1039</v>
      </c>
      <c r="I1760" s="11" t="s">
        <v>22</v>
      </c>
      <c r="J1760" s="23">
        <v>54000000</v>
      </c>
      <c r="K1760" s="23">
        <v>0</v>
      </c>
      <c r="L1760" s="23">
        <v>0</v>
      </c>
      <c r="M1760" s="23">
        <f t="shared" si="27"/>
        <v>54000000</v>
      </c>
      <c r="N1760" s="30"/>
      <c r="O1760" s="11" t="s">
        <v>44</v>
      </c>
      <c r="P1760" s="11"/>
    </row>
    <row r="1761" spans="1:16" ht="18" customHeight="1" x14ac:dyDescent="0.15">
      <c r="A1761" s="11">
        <v>1756</v>
      </c>
      <c r="B1761" s="11" t="s">
        <v>1036</v>
      </c>
      <c r="C1761" s="11" t="s">
        <v>94</v>
      </c>
      <c r="D1761" s="11">
        <v>6</v>
      </c>
      <c r="E1761" s="36" t="s">
        <v>5194</v>
      </c>
      <c r="F1761" s="30" t="s">
        <v>1159</v>
      </c>
      <c r="G1761" s="11" t="s">
        <v>5182</v>
      </c>
      <c r="H1761" s="11" t="s">
        <v>1039</v>
      </c>
      <c r="I1761" s="11" t="s">
        <v>22</v>
      </c>
      <c r="J1761" s="23">
        <v>1900000000</v>
      </c>
      <c r="K1761" s="23">
        <v>400000000</v>
      </c>
      <c r="L1761" s="23">
        <v>20000000</v>
      </c>
      <c r="M1761" s="23">
        <f t="shared" si="27"/>
        <v>2320000000</v>
      </c>
      <c r="N1761" s="30"/>
      <c r="O1761" s="11" t="s">
        <v>88</v>
      </c>
      <c r="P1761" s="11"/>
    </row>
    <row r="1762" spans="1:16" ht="18" customHeight="1" x14ac:dyDescent="0.15">
      <c r="A1762" s="11">
        <v>1757</v>
      </c>
      <c r="B1762" s="11" t="s">
        <v>1036</v>
      </c>
      <c r="C1762" s="11" t="s">
        <v>94</v>
      </c>
      <c r="D1762" s="11">
        <v>6</v>
      </c>
      <c r="E1762" s="36" t="s">
        <v>5194</v>
      </c>
      <c r="F1762" s="30" t="s">
        <v>1160</v>
      </c>
      <c r="G1762" s="11" t="s">
        <v>525</v>
      </c>
      <c r="H1762" s="11" t="s">
        <v>1039</v>
      </c>
      <c r="I1762" s="11" t="s">
        <v>15</v>
      </c>
      <c r="J1762" s="23">
        <v>175958000</v>
      </c>
      <c r="K1762" s="23">
        <v>0</v>
      </c>
      <c r="L1762" s="23">
        <v>0</v>
      </c>
      <c r="M1762" s="23">
        <f t="shared" si="27"/>
        <v>175958000</v>
      </c>
      <c r="N1762" s="30"/>
      <c r="O1762" s="11" t="s">
        <v>44</v>
      </c>
      <c r="P1762" s="11"/>
    </row>
    <row r="1763" spans="1:16" ht="18" customHeight="1" x14ac:dyDescent="0.15">
      <c r="A1763" s="11">
        <v>1758</v>
      </c>
      <c r="B1763" s="11" t="s">
        <v>1036</v>
      </c>
      <c r="C1763" s="11" t="s">
        <v>94</v>
      </c>
      <c r="D1763" s="11">
        <v>6</v>
      </c>
      <c r="E1763" s="36" t="s">
        <v>5194</v>
      </c>
      <c r="F1763" s="30" t="s">
        <v>1161</v>
      </c>
      <c r="G1763" s="11" t="s">
        <v>525</v>
      </c>
      <c r="H1763" s="11" t="s">
        <v>1039</v>
      </c>
      <c r="I1763" s="11" t="s">
        <v>15</v>
      </c>
      <c r="J1763" s="23">
        <v>40465000</v>
      </c>
      <c r="K1763" s="23">
        <v>0</v>
      </c>
      <c r="L1763" s="23">
        <v>0</v>
      </c>
      <c r="M1763" s="23">
        <f t="shared" si="27"/>
        <v>40465000</v>
      </c>
      <c r="N1763" s="30"/>
      <c r="O1763" s="11" t="s">
        <v>44</v>
      </c>
      <c r="P1763" s="11"/>
    </row>
    <row r="1764" spans="1:16" ht="18" customHeight="1" x14ac:dyDescent="0.15">
      <c r="A1764" s="11">
        <v>1759</v>
      </c>
      <c r="B1764" s="11" t="s">
        <v>1281</v>
      </c>
      <c r="C1764" s="11" t="s">
        <v>67</v>
      </c>
      <c r="D1764" s="11">
        <v>6</v>
      </c>
      <c r="E1764" s="36" t="s">
        <v>5194</v>
      </c>
      <c r="F1764" s="30" t="s">
        <v>1315</v>
      </c>
      <c r="G1764" s="11" t="s">
        <v>58</v>
      </c>
      <c r="H1764" s="11" t="s">
        <v>1283</v>
      </c>
      <c r="I1764" s="11" t="s">
        <v>22</v>
      </c>
      <c r="J1764" s="23">
        <v>2115732000</v>
      </c>
      <c r="K1764" s="23">
        <v>3029025600</v>
      </c>
      <c r="L1764" s="23">
        <v>0</v>
      </c>
      <c r="M1764" s="23">
        <f t="shared" si="27"/>
        <v>5144757600</v>
      </c>
      <c r="N1764" s="30"/>
      <c r="O1764" s="11" t="s">
        <v>88</v>
      </c>
      <c r="P1764" s="11"/>
    </row>
    <row r="1765" spans="1:16" ht="18" customHeight="1" x14ac:dyDescent="0.15">
      <c r="A1765" s="11">
        <v>1760</v>
      </c>
      <c r="B1765" s="11" t="s">
        <v>1281</v>
      </c>
      <c r="C1765" s="11" t="s">
        <v>67</v>
      </c>
      <c r="D1765" s="11">
        <v>6</v>
      </c>
      <c r="E1765" s="36" t="s">
        <v>5194</v>
      </c>
      <c r="F1765" s="30" t="s">
        <v>1316</v>
      </c>
      <c r="G1765" s="11" t="s">
        <v>58</v>
      </c>
      <c r="H1765" s="11" t="s">
        <v>1283</v>
      </c>
      <c r="I1765" s="11" t="s">
        <v>22</v>
      </c>
      <c r="J1765" s="23">
        <v>67000000</v>
      </c>
      <c r="K1765" s="23">
        <v>0</v>
      </c>
      <c r="L1765" s="23">
        <v>0</v>
      </c>
      <c r="M1765" s="23">
        <f t="shared" si="27"/>
        <v>67000000</v>
      </c>
      <c r="N1765" s="30"/>
      <c r="O1765" s="11" t="s">
        <v>44</v>
      </c>
      <c r="P1765" s="11"/>
    </row>
    <row r="1766" spans="1:16" ht="18" customHeight="1" x14ac:dyDescent="0.15">
      <c r="A1766" s="11">
        <v>1761</v>
      </c>
      <c r="B1766" s="11" t="s">
        <v>1281</v>
      </c>
      <c r="C1766" s="11" t="s">
        <v>1366</v>
      </c>
      <c r="D1766" s="11">
        <v>6</v>
      </c>
      <c r="E1766" s="36" t="s">
        <v>5194</v>
      </c>
      <c r="F1766" s="30" t="s">
        <v>1367</v>
      </c>
      <c r="G1766" s="11" t="s">
        <v>114</v>
      </c>
      <c r="H1766" s="11" t="s">
        <v>1283</v>
      </c>
      <c r="I1766" s="11" t="s">
        <v>22</v>
      </c>
      <c r="J1766" s="23">
        <v>20000000</v>
      </c>
      <c r="K1766" s="23">
        <v>0</v>
      </c>
      <c r="L1766" s="23">
        <v>0</v>
      </c>
      <c r="M1766" s="23">
        <f t="shared" si="27"/>
        <v>20000000</v>
      </c>
      <c r="N1766" s="30"/>
      <c r="O1766" s="11"/>
      <c r="P1766" s="11"/>
    </row>
    <row r="1767" spans="1:16" ht="18" customHeight="1" x14ac:dyDescent="0.15">
      <c r="A1767" s="11">
        <v>1762</v>
      </c>
      <c r="B1767" s="11" t="s">
        <v>1281</v>
      </c>
      <c r="C1767" s="11" t="s">
        <v>1383</v>
      </c>
      <c r="D1767" s="11">
        <v>6</v>
      </c>
      <c r="E1767" s="36" t="s">
        <v>5194</v>
      </c>
      <c r="F1767" s="30" t="s">
        <v>1388</v>
      </c>
      <c r="G1767" s="11" t="s">
        <v>58</v>
      </c>
      <c r="H1767" s="11" t="s">
        <v>1283</v>
      </c>
      <c r="I1767" s="11" t="s">
        <v>22</v>
      </c>
      <c r="J1767" s="23">
        <v>60000000</v>
      </c>
      <c r="K1767" s="23"/>
      <c r="L1767" s="23"/>
      <c r="M1767" s="23">
        <f t="shared" si="27"/>
        <v>60000000</v>
      </c>
      <c r="N1767" s="30"/>
      <c r="O1767" s="11" t="s">
        <v>44</v>
      </c>
      <c r="P1767" s="11"/>
    </row>
    <row r="1768" spans="1:16" ht="18" customHeight="1" x14ac:dyDescent="0.15">
      <c r="A1768" s="11">
        <v>1763</v>
      </c>
      <c r="B1768" s="11" t="s">
        <v>1281</v>
      </c>
      <c r="C1768" s="11" t="s">
        <v>1394</v>
      </c>
      <c r="D1768" s="11">
        <v>6</v>
      </c>
      <c r="E1768" s="36" t="s">
        <v>5194</v>
      </c>
      <c r="F1768" s="30" t="s">
        <v>1397</v>
      </c>
      <c r="G1768" s="11" t="s">
        <v>58</v>
      </c>
      <c r="H1768" s="11" t="s">
        <v>1283</v>
      </c>
      <c r="I1768" s="11" t="s">
        <v>22</v>
      </c>
      <c r="J1768" s="23">
        <v>80000000</v>
      </c>
      <c r="K1768" s="23">
        <v>260000000</v>
      </c>
      <c r="L1768" s="23"/>
      <c r="M1768" s="23">
        <f t="shared" si="27"/>
        <v>340000000</v>
      </c>
      <c r="N1768" s="30"/>
      <c r="O1768" s="11" t="s">
        <v>44</v>
      </c>
      <c r="P1768" s="11"/>
    </row>
    <row r="1769" spans="1:16" ht="18" customHeight="1" x14ac:dyDescent="0.15">
      <c r="A1769" s="11">
        <v>1764</v>
      </c>
      <c r="B1769" s="11" t="s">
        <v>1589</v>
      </c>
      <c r="C1769" s="11" t="s">
        <v>1590</v>
      </c>
      <c r="D1769" s="11">
        <v>6</v>
      </c>
      <c r="E1769" s="36" t="s">
        <v>5194</v>
      </c>
      <c r="F1769" s="30" t="s">
        <v>1604</v>
      </c>
      <c r="G1769" s="11" t="s">
        <v>1580</v>
      </c>
      <c r="H1769" s="11" t="s">
        <v>1593</v>
      </c>
      <c r="I1769" s="11" t="s">
        <v>15</v>
      </c>
      <c r="J1769" s="23">
        <v>3071000000</v>
      </c>
      <c r="K1769" s="23">
        <v>1264000000</v>
      </c>
      <c r="L1769" s="23">
        <v>0</v>
      </c>
      <c r="M1769" s="23">
        <f t="shared" si="27"/>
        <v>4335000000</v>
      </c>
      <c r="N1769" s="30"/>
      <c r="O1769" s="11" t="s">
        <v>10</v>
      </c>
      <c r="P1769" s="11" t="s">
        <v>12</v>
      </c>
    </row>
    <row r="1770" spans="1:16" ht="18" customHeight="1" x14ac:dyDescent="0.15">
      <c r="A1770" s="11">
        <v>1765</v>
      </c>
      <c r="B1770" s="36" t="s">
        <v>1589</v>
      </c>
      <c r="C1770" s="36" t="s">
        <v>1619</v>
      </c>
      <c r="D1770" s="36">
        <v>6</v>
      </c>
      <c r="E1770" s="36" t="s">
        <v>5194</v>
      </c>
      <c r="F1770" s="37" t="s">
        <v>1624</v>
      </c>
      <c r="G1770" s="36" t="s">
        <v>1621</v>
      </c>
      <c r="H1770" s="36" t="s">
        <v>19</v>
      </c>
      <c r="I1770" s="36" t="s">
        <v>9</v>
      </c>
      <c r="J1770" s="38">
        <v>70634000000</v>
      </c>
      <c r="K1770" s="38">
        <v>3158000000</v>
      </c>
      <c r="L1770" s="38"/>
      <c r="M1770" s="23">
        <f t="shared" si="27"/>
        <v>73792000000</v>
      </c>
      <c r="N1770" s="39"/>
      <c r="O1770" s="36" t="s">
        <v>10</v>
      </c>
      <c r="P1770" s="36" t="s">
        <v>12</v>
      </c>
    </row>
    <row r="1771" spans="1:16" ht="18" customHeight="1" x14ac:dyDescent="0.15">
      <c r="A1771" s="11">
        <v>1766</v>
      </c>
      <c r="B1771" s="33" t="s">
        <v>1589</v>
      </c>
      <c r="C1771" s="33" t="s">
        <v>1668</v>
      </c>
      <c r="D1771" s="33">
        <v>6</v>
      </c>
      <c r="E1771" s="36" t="s">
        <v>5194</v>
      </c>
      <c r="F1771" s="41" t="s">
        <v>1670</v>
      </c>
      <c r="G1771" s="33" t="s">
        <v>1580</v>
      </c>
      <c r="H1771" s="33" t="s">
        <v>19</v>
      </c>
      <c r="I1771" s="33" t="s">
        <v>9</v>
      </c>
      <c r="J1771" s="42">
        <v>400000000</v>
      </c>
      <c r="K1771" s="42">
        <v>900000000</v>
      </c>
      <c r="L1771" s="42"/>
      <c r="M1771" s="23">
        <f t="shared" si="27"/>
        <v>1300000000</v>
      </c>
      <c r="N1771" s="14"/>
      <c r="O1771" s="33" t="s">
        <v>14</v>
      </c>
      <c r="P1771" s="33"/>
    </row>
    <row r="1772" spans="1:16" ht="18" customHeight="1" x14ac:dyDescent="0.15">
      <c r="A1772" s="11">
        <v>1767</v>
      </c>
      <c r="B1772" s="85" t="s">
        <v>1528</v>
      </c>
      <c r="C1772" s="85" t="s">
        <v>1679</v>
      </c>
      <c r="D1772" s="85">
        <v>6</v>
      </c>
      <c r="E1772" s="36" t="s">
        <v>5194</v>
      </c>
      <c r="F1772" s="87" t="s">
        <v>1548</v>
      </c>
      <c r="G1772" s="85" t="s">
        <v>66</v>
      </c>
      <c r="H1772" s="85" t="s">
        <v>294</v>
      </c>
      <c r="I1772" s="85" t="s">
        <v>22</v>
      </c>
      <c r="J1772" s="89">
        <v>680000000</v>
      </c>
      <c r="K1772" s="89">
        <v>76000000</v>
      </c>
      <c r="L1772" s="89"/>
      <c r="M1772" s="23">
        <f t="shared" si="27"/>
        <v>756000000</v>
      </c>
      <c r="N1772" s="94"/>
      <c r="O1772" s="85"/>
      <c r="P1772" s="85" t="s">
        <v>48</v>
      </c>
    </row>
    <row r="1773" spans="1:16" ht="18" customHeight="1" x14ac:dyDescent="0.15">
      <c r="A1773" s="11">
        <v>1768</v>
      </c>
      <c r="B1773" s="85" t="s">
        <v>1528</v>
      </c>
      <c r="C1773" s="85" t="s">
        <v>1679</v>
      </c>
      <c r="D1773" s="85">
        <v>6</v>
      </c>
      <c r="E1773" s="36" t="s">
        <v>5194</v>
      </c>
      <c r="F1773" s="87" t="s">
        <v>1551</v>
      </c>
      <c r="G1773" s="85" t="s">
        <v>66</v>
      </c>
      <c r="H1773" s="85" t="s">
        <v>294</v>
      </c>
      <c r="I1773" s="85" t="s">
        <v>22</v>
      </c>
      <c r="J1773" s="89">
        <v>680000000</v>
      </c>
      <c r="K1773" s="89">
        <v>76000000</v>
      </c>
      <c r="L1773" s="89"/>
      <c r="M1773" s="23">
        <f t="shared" si="27"/>
        <v>756000000</v>
      </c>
      <c r="N1773" s="94"/>
      <c r="O1773" s="85"/>
      <c r="P1773" s="85" t="s">
        <v>48</v>
      </c>
    </row>
    <row r="1774" spans="1:16" ht="18" customHeight="1" x14ac:dyDescent="0.15">
      <c r="A1774" s="11">
        <v>1769</v>
      </c>
      <c r="B1774" s="85" t="s">
        <v>1528</v>
      </c>
      <c r="C1774" s="85" t="s">
        <v>1679</v>
      </c>
      <c r="D1774" s="85">
        <v>6</v>
      </c>
      <c r="E1774" s="36" t="s">
        <v>5194</v>
      </c>
      <c r="F1774" s="87" t="s">
        <v>1554</v>
      </c>
      <c r="G1774" s="85" t="s">
        <v>58</v>
      </c>
      <c r="H1774" s="85" t="s">
        <v>294</v>
      </c>
      <c r="I1774" s="85" t="s">
        <v>22</v>
      </c>
      <c r="J1774" s="89">
        <v>721000000</v>
      </c>
      <c r="K1774" s="89">
        <v>4559000000</v>
      </c>
      <c r="L1774" s="89"/>
      <c r="M1774" s="23">
        <f t="shared" si="27"/>
        <v>5280000000</v>
      </c>
      <c r="N1774" s="94"/>
      <c r="O1774" s="85"/>
      <c r="P1774" s="85" t="s">
        <v>48</v>
      </c>
    </row>
    <row r="1775" spans="1:16" ht="18" customHeight="1" x14ac:dyDescent="0.15">
      <c r="A1775" s="11">
        <v>1770</v>
      </c>
      <c r="B1775" s="85" t="s">
        <v>1528</v>
      </c>
      <c r="C1775" s="85" t="s">
        <v>1679</v>
      </c>
      <c r="D1775" s="85">
        <v>6</v>
      </c>
      <c r="E1775" s="36" t="s">
        <v>5194</v>
      </c>
      <c r="F1775" s="87" t="s">
        <v>1557</v>
      </c>
      <c r="G1775" s="85" t="s">
        <v>58</v>
      </c>
      <c r="H1775" s="85" t="s">
        <v>294</v>
      </c>
      <c r="I1775" s="85" t="s">
        <v>22</v>
      </c>
      <c r="J1775" s="89">
        <v>721000000</v>
      </c>
      <c r="K1775" s="89">
        <v>4559000000</v>
      </c>
      <c r="L1775" s="89"/>
      <c r="M1775" s="23">
        <f t="shared" si="27"/>
        <v>5280000000</v>
      </c>
      <c r="N1775" s="94"/>
      <c r="O1775" s="85"/>
      <c r="P1775" s="85" t="s">
        <v>48</v>
      </c>
    </row>
    <row r="1776" spans="1:16" ht="18" customHeight="1" x14ac:dyDescent="0.15">
      <c r="A1776" s="11">
        <v>1771</v>
      </c>
      <c r="B1776" s="11" t="s">
        <v>1983</v>
      </c>
      <c r="C1776" s="11" t="s">
        <v>158</v>
      </c>
      <c r="D1776" s="11">
        <v>6</v>
      </c>
      <c r="E1776" s="36" t="s">
        <v>5194</v>
      </c>
      <c r="F1776" s="30" t="s">
        <v>1881</v>
      </c>
      <c r="G1776" s="11" t="s">
        <v>114</v>
      </c>
      <c r="H1776" s="11" t="s">
        <v>1497</v>
      </c>
      <c r="I1776" s="11" t="s">
        <v>22</v>
      </c>
      <c r="J1776" s="23">
        <v>1702183000</v>
      </c>
      <c r="K1776" s="23">
        <v>1355073000</v>
      </c>
      <c r="L1776" s="23"/>
      <c r="M1776" s="23">
        <f t="shared" si="27"/>
        <v>3057256000</v>
      </c>
      <c r="N1776" s="30"/>
      <c r="O1776" s="11"/>
      <c r="P1776" s="11"/>
    </row>
    <row r="1777" spans="1:16" ht="18" customHeight="1" x14ac:dyDescent="0.15">
      <c r="A1777" s="11">
        <v>1772</v>
      </c>
      <c r="B1777" s="11" t="s">
        <v>1983</v>
      </c>
      <c r="C1777" s="11" t="s">
        <v>1307</v>
      </c>
      <c r="D1777" s="11">
        <v>6</v>
      </c>
      <c r="E1777" s="36" t="s">
        <v>5194</v>
      </c>
      <c r="F1777" s="30" t="s">
        <v>1895</v>
      </c>
      <c r="G1777" s="11" t="s">
        <v>114</v>
      </c>
      <c r="H1777" s="11" t="s">
        <v>1497</v>
      </c>
      <c r="I1777" s="11" t="s">
        <v>22</v>
      </c>
      <c r="J1777" s="23">
        <v>2623000000</v>
      </c>
      <c r="K1777" s="23">
        <v>1111000000</v>
      </c>
      <c r="L1777" s="23">
        <v>48000000</v>
      </c>
      <c r="M1777" s="23">
        <f t="shared" si="27"/>
        <v>3782000000</v>
      </c>
      <c r="N1777" s="30" t="s">
        <v>466</v>
      </c>
      <c r="O1777" s="11" t="s">
        <v>88</v>
      </c>
      <c r="P1777" s="11" t="s">
        <v>48</v>
      </c>
    </row>
    <row r="1778" spans="1:16" ht="18" customHeight="1" x14ac:dyDescent="0.15">
      <c r="A1778" s="11">
        <v>1773</v>
      </c>
      <c r="B1778" s="11" t="s">
        <v>1983</v>
      </c>
      <c r="C1778" s="11" t="s">
        <v>1307</v>
      </c>
      <c r="D1778" s="11">
        <v>6</v>
      </c>
      <c r="E1778" s="36" t="s">
        <v>5194</v>
      </c>
      <c r="F1778" s="30" t="s">
        <v>1896</v>
      </c>
      <c r="G1778" s="11" t="s">
        <v>114</v>
      </c>
      <c r="H1778" s="11" t="s">
        <v>1497</v>
      </c>
      <c r="I1778" s="11" t="s">
        <v>22</v>
      </c>
      <c r="J1778" s="23">
        <v>960000000</v>
      </c>
      <c r="K1778" s="23">
        <v>628000000</v>
      </c>
      <c r="L1778" s="23">
        <v>96000000</v>
      </c>
      <c r="M1778" s="23">
        <f t="shared" si="27"/>
        <v>1684000000</v>
      </c>
      <c r="N1778" s="30" t="s">
        <v>466</v>
      </c>
      <c r="O1778" s="11" t="s">
        <v>88</v>
      </c>
      <c r="P1778" s="11" t="s">
        <v>48</v>
      </c>
    </row>
    <row r="1779" spans="1:16" ht="18" customHeight="1" x14ac:dyDescent="0.15">
      <c r="A1779" s="11">
        <v>1774</v>
      </c>
      <c r="B1779" s="11" t="s">
        <v>1983</v>
      </c>
      <c r="C1779" s="11" t="s">
        <v>1307</v>
      </c>
      <c r="D1779" s="11">
        <v>6</v>
      </c>
      <c r="E1779" s="36" t="s">
        <v>5194</v>
      </c>
      <c r="F1779" s="30" t="s">
        <v>1897</v>
      </c>
      <c r="G1779" s="11" t="s">
        <v>114</v>
      </c>
      <c r="H1779" s="11" t="s">
        <v>1497</v>
      </c>
      <c r="I1779" s="11" t="s">
        <v>22</v>
      </c>
      <c r="J1779" s="23">
        <v>844000000</v>
      </c>
      <c r="K1779" s="23">
        <v>626000000</v>
      </c>
      <c r="L1779" s="23">
        <v>16000000</v>
      </c>
      <c r="M1779" s="23">
        <f t="shared" si="27"/>
        <v>1486000000</v>
      </c>
      <c r="N1779" s="30" t="s">
        <v>466</v>
      </c>
      <c r="O1779" s="11" t="s">
        <v>88</v>
      </c>
      <c r="P1779" s="11" t="s">
        <v>48</v>
      </c>
    </row>
    <row r="1780" spans="1:16" ht="18" customHeight="1" x14ac:dyDescent="0.15">
      <c r="A1780" s="11">
        <v>1775</v>
      </c>
      <c r="B1780" s="11" t="s">
        <v>1983</v>
      </c>
      <c r="C1780" s="11" t="s">
        <v>1307</v>
      </c>
      <c r="D1780" s="11">
        <v>6</v>
      </c>
      <c r="E1780" s="36" t="s">
        <v>5194</v>
      </c>
      <c r="F1780" s="30" t="s">
        <v>1898</v>
      </c>
      <c r="G1780" s="11" t="s">
        <v>114</v>
      </c>
      <c r="H1780" s="11" t="s">
        <v>1497</v>
      </c>
      <c r="I1780" s="11" t="s">
        <v>22</v>
      </c>
      <c r="J1780" s="23">
        <v>1755000000</v>
      </c>
      <c r="K1780" s="23">
        <v>1060000000</v>
      </c>
      <c r="L1780" s="23">
        <v>0</v>
      </c>
      <c r="M1780" s="23">
        <f t="shared" si="27"/>
        <v>2815000000</v>
      </c>
      <c r="N1780" s="30" t="s">
        <v>466</v>
      </c>
      <c r="O1780" s="11" t="s">
        <v>88</v>
      </c>
      <c r="P1780" s="11" t="s">
        <v>48</v>
      </c>
    </row>
    <row r="1781" spans="1:16" ht="18" customHeight="1" x14ac:dyDescent="0.15">
      <c r="A1781" s="11">
        <v>1776</v>
      </c>
      <c r="B1781" s="11" t="s">
        <v>1983</v>
      </c>
      <c r="C1781" s="11" t="s">
        <v>122</v>
      </c>
      <c r="D1781" s="11">
        <v>6</v>
      </c>
      <c r="E1781" s="36" t="s">
        <v>5194</v>
      </c>
      <c r="F1781" s="30" t="s">
        <v>1900</v>
      </c>
      <c r="G1781" s="11" t="s">
        <v>73</v>
      </c>
      <c r="H1781" s="11" t="s">
        <v>5228</v>
      </c>
      <c r="I1781" s="11" t="s">
        <v>15</v>
      </c>
      <c r="J1781" s="23">
        <v>400000000</v>
      </c>
      <c r="K1781" s="23">
        <v>30000000</v>
      </c>
      <c r="L1781" s="23">
        <v>20000000</v>
      </c>
      <c r="M1781" s="23">
        <f t="shared" si="27"/>
        <v>450000000</v>
      </c>
      <c r="N1781" s="30"/>
      <c r="O1781" s="11"/>
      <c r="P1781" s="11"/>
    </row>
    <row r="1782" spans="1:16" ht="18" customHeight="1" x14ac:dyDescent="0.15">
      <c r="A1782" s="11">
        <v>1777</v>
      </c>
      <c r="B1782" s="11" t="s">
        <v>1983</v>
      </c>
      <c r="C1782" s="11" t="s">
        <v>1907</v>
      </c>
      <c r="D1782" s="11">
        <v>6</v>
      </c>
      <c r="E1782" s="36" t="s">
        <v>5194</v>
      </c>
      <c r="F1782" s="30" t="s">
        <v>1909</v>
      </c>
      <c r="G1782" s="11" t="s">
        <v>52</v>
      </c>
      <c r="H1782" s="11" t="s">
        <v>1497</v>
      </c>
      <c r="I1782" s="11" t="s">
        <v>22</v>
      </c>
      <c r="J1782" s="23">
        <v>250000000</v>
      </c>
      <c r="K1782" s="23"/>
      <c r="L1782" s="23"/>
      <c r="M1782" s="23">
        <f t="shared" si="27"/>
        <v>250000000</v>
      </c>
      <c r="N1782" s="30"/>
      <c r="O1782" s="11" t="s">
        <v>44</v>
      </c>
      <c r="P1782" s="11"/>
    </row>
    <row r="1783" spans="1:16" ht="18" customHeight="1" x14ac:dyDescent="0.15">
      <c r="A1783" s="11">
        <v>1778</v>
      </c>
      <c r="B1783" s="11" t="s">
        <v>1983</v>
      </c>
      <c r="C1783" s="11" t="s">
        <v>126</v>
      </c>
      <c r="D1783" s="11">
        <v>6</v>
      </c>
      <c r="E1783" s="36" t="s">
        <v>5194</v>
      </c>
      <c r="F1783" s="30" t="s">
        <v>1928</v>
      </c>
      <c r="G1783" s="11" t="s">
        <v>58</v>
      </c>
      <c r="H1783" s="11" t="s">
        <v>1865</v>
      </c>
      <c r="I1783" s="11" t="s">
        <v>22</v>
      </c>
      <c r="J1783" s="23">
        <v>113000000</v>
      </c>
      <c r="K1783" s="23">
        <v>960000000</v>
      </c>
      <c r="L1783" s="23">
        <v>45000000</v>
      </c>
      <c r="M1783" s="23">
        <f t="shared" si="27"/>
        <v>1118000000</v>
      </c>
      <c r="N1783" s="30"/>
      <c r="O1783" s="11"/>
      <c r="P1783" s="11"/>
    </row>
    <row r="1784" spans="1:16" ht="18" customHeight="1" x14ac:dyDescent="0.15">
      <c r="A1784" s="11">
        <v>1779</v>
      </c>
      <c r="B1784" s="11" t="s">
        <v>1983</v>
      </c>
      <c r="C1784" s="11" t="s">
        <v>402</v>
      </c>
      <c r="D1784" s="11">
        <v>6</v>
      </c>
      <c r="E1784" s="36" t="s">
        <v>5194</v>
      </c>
      <c r="F1784" s="30" t="s">
        <v>1931</v>
      </c>
      <c r="G1784" s="11" t="s">
        <v>58</v>
      </c>
      <c r="H1784" s="11" t="s">
        <v>1865</v>
      </c>
      <c r="I1784" s="11" t="s">
        <v>22</v>
      </c>
      <c r="J1784" s="23">
        <v>169743000</v>
      </c>
      <c r="K1784" s="23">
        <v>0</v>
      </c>
      <c r="L1784" s="23">
        <v>0</v>
      </c>
      <c r="M1784" s="23">
        <f t="shared" si="27"/>
        <v>169743000</v>
      </c>
      <c r="N1784" s="30"/>
      <c r="O1784" s="11"/>
      <c r="P1784" s="11"/>
    </row>
    <row r="1785" spans="1:16" ht="18" customHeight="1" x14ac:dyDescent="0.15">
      <c r="A1785" s="11">
        <v>1780</v>
      </c>
      <c r="B1785" s="11" t="s">
        <v>1983</v>
      </c>
      <c r="C1785" s="11" t="s">
        <v>402</v>
      </c>
      <c r="D1785" s="11">
        <v>6</v>
      </c>
      <c r="E1785" s="36" t="s">
        <v>5194</v>
      </c>
      <c r="F1785" s="30" t="s">
        <v>1932</v>
      </c>
      <c r="G1785" s="11" t="s">
        <v>58</v>
      </c>
      <c r="H1785" s="11" t="s">
        <v>1865</v>
      </c>
      <c r="I1785" s="11" t="s">
        <v>15</v>
      </c>
      <c r="J1785" s="23">
        <v>120000000</v>
      </c>
      <c r="K1785" s="23">
        <v>60000000</v>
      </c>
      <c r="L1785" s="23">
        <v>0</v>
      </c>
      <c r="M1785" s="23">
        <f t="shared" si="27"/>
        <v>180000000</v>
      </c>
      <c r="N1785" s="30"/>
      <c r="O1785" s="11"/>
      <c r="P1785" s="11"/>
    </row>
    <row r="1786" spans="1:16" ht="18" customHeight="1" x14ac:dyDescent="0.15">
      <c r="A1786" s="11">
        <v>1781</v>
      </c>
      <c r="B1786" s="11" t="s">
        <v>1983</v>
      </c>
      <c r="C1786" s="11" t="s">
        <v>402</v>
      </c>
      <c r="D1786" s="11">
        <v>6</v>
      </c>
      <c r="E1786" s="36" t="s">
        <v>5194</v>
      </c>
      <c r="F1786" s="30" t="s">
        <v>1933</v>
      </c>
      <c r="G1786" s="11" t="s">
        <v>58</v>
      </c>
      <c r="H1786" s="11" t="s">
        <v>1865</v>
      </c>
      <c r="I1786" s="11" t="s">
        <v>22</v>
      </c>
      <c r="J1786" s="23">
        <v>160000000</v>
      </c>
      <c r="K1786" s="23">
        <v>1100000000</v>
      </c>
      <c r="L1786" s="23">
        <v>0</v>
      </c>
      <c r="M1786" s="23">
        <f t="shared" si="27"/>
        <v>1260000000</v>
      </c>
      <c r="N1786" s="30"/>
      <c r="O1786" s="11"/>
      <c r="P1786" s="11"/>
    </row>
    <row r="1787" spans="1:16" ht="18" customHeight="1" x14ac:dyDescent="0.15">
      <c r="A1787" s="11">
        <v>1782</v>
      </c>
      <c r="B1787" s="11" t="s">
        <v>1983</v>
      </c>
      <c r="C1787" s="11" t="s">
        <v>402</v>
      </c>
      <c r="D1787" s="11">
        <v>6</v>
      </c>
      <c r="E1787" s="36" t="s">
        <v>5194</v>
      </c>
      <c r="F1787" s="30" t="s">
        <v>1934</v>
      </c>
      <c r="G1787" s="11" t="s">
        <v>58</v>
      </c>
      <c r="H1787" s="11" t="s">
        <v>1865</v>
      </c>
      <c r="I1787" s="11" t="s">
        <v>22</v>
      </c>
      <c r="J1787" s="23">
        <v>150000000</v>
      </c>
      <c r="K1787" s="23">
        <v>800000000</v>
      </c>
      <c r="L1787" s="23">
        <v>0</v>
      </c>
      <c r="M1787" s="23">
        <f t="shared" si="27"/>
        <v>950000000</v>
      </c>
      <c r="N1787" s="30"/>
      <c r="O1787" s="11"/>
      <c r="P1787" s="11"/>
    </row>
    <row r="1788" spans="1:16" ht="18" customHeight="1" x14ac:dyDescent="0.15">
      <c r="A1788" s="11">
        <v>1783</v>
      </c>
      <c r="B1788" s="11" t="s">
        <v>1983</v>
      </c>
      <c r="C1788" s="11" t="s">
        <v>402</v>
      </c>
      <c r="D1788" s="11">
        <v>6</v>
      </c>
      <c r="E1788" s="36" t="s">
        <v>5194</v>
      </c>
      <c r="F1788" s="30" t="s">
        <v>1935</v>
      </c>
      <c r="G1788" s="11" t="s">
        <v>58</v>
      </c>
      <c r="H1788" s="11" t="s">
        <v>1865</v>
      </c>
      <c r="I1788" s="11" t="s">
        <v>22</v>
      </c>
      <c r="J1788" s="23">
        <v>30000000</v>
      </c>
      <c r="K1788" s="23">
        <v>20000000</v>
      </c>
      <c r="L1788" s="23">
        <v>0</v>
      </c>
      <c r="M1788" s="23">
        <f t="shared" si="27"/>
        <v>50000000</v>
      </c>
      <c r="N1788" s="30"/>
      <c r="O1788" s="11"/>
      <c r="P1788" s="11"/>
    </row>
    <row r="1789" spans="1:16" ht="18" customHeight="1" x14ac:dyDescent="0.15">
      <c r="A1789" s="11">
        <v>1784</v>
      </c>
      <c r="B1789" s="11" t="s">
        <v>1983</v>
      </c>
      <c r="C1789" s="11" t="s">
        <v>402</v>
      </c>
      <c r="D1789" s="11">
        <v>6</v>
      </c>
      <c r="E1789" s="36" t="s">
        <v>5194</v>
      </c>
      <c r="F1789" s="30" t="s">
        <v>1936</v>
      </c>
      <c r="G1789" s="11" t="s">
        <v>58</v>
      </c>
      <c r="H1789" s="11" t="s">
        <v>1865</v>
      </c>
      <c r="I1789" s="11" t="s">
        <v>15</v>
      </c>
      <c r="J1789" s="23">
        <v>100000000</v>
      </c>
      <c r="K1789" s="23">
        <v>58000000</v>
      </c>
      <c r="L1789" s="23"/>
      <c r="M1789" s="23">
        <f t="shared" si="27"/>
        <v>158000000</v>
      </c>
      <c r="N1789" s="30"/>
      <c r="O1789" s="11"/>
      <c r="P1789" s="11"/>
    </row>
    <row r="1790" spans="1:16" ht="18" customHeight="1" x14ac:dyDescent="0.15">
      <c r="A1790" s="11">
        <v>1785</v>
      </c>
      <c r="B1790" s="11" t="s">
        <v>1983</v>
      </c>
      <c r="C1790" s="11" t="s">
        <v>402</v>
      </c>
      <c r="D1790" s="11">
        <v>6</v>
      </c>
      <c r="E1790" s="36" t="s">
        <v>5194</v>
      </c>
      <c r="F1790" s="30" t="s">
        <v>1937</v>
      </c>
      <c r="G1790" s="11" t="s">
        <v>58</v>
      </c>
      <c r="H1790" s="11" t="s">
        <v>1865</v>
      </c>
      <c r="I1790" s="11" t="s">
        <v>22</v>
      </c>
      <c r="J1790" s="23">
        <v>130000000</v>
      </c>
      <c r="K1790" s="23">
        <v>1111966000</v>
      </c>
      <c r="L1790" s="23"/>
      <c r="M1790" s="23">
        <f t="shared" si="27"/>
        <v>1241966000</v>
      </c>
      <c r="N1790" s="30"/>
      <c r="O1790" s="11"/>
      <c r="P1790" s="11"/>
    </row>
    <row r="1791" spans="1:16" ht="18" customHeight="1" x14ac:dyDescent="0.15">
      <c r="A1791" s="11">
        <v>1786</v>
      </c>
      <c r="B1791" s="11" t="s">
        <v>1983</v>
      </c>
      <c r="C1791" s="11" t="s">
        <v>402</v>
      </c>
      <c r="D1791" s="11">
        <v>6</v>
      </c>
      <c r="E1791" s="36" t="s">
        <v>5194</v>
      </c>
      <c r="F1791" s="30" t="s">
        <v>1938</v>
      </c>
      <c r="G1791" s="11" t="s">
        <v>58</v>
      </c>
      <c r="H1791" s="11" t="s">
        <v>1865</v>
      </c>
      <c r="I1791" s="11" t="s">
        <v>22</v>
      </c>
      <c r="J1791" s="23">
        <v>120000000</v>
      </c>
      <c r="K1791" s="23">
        <v>600000000</v>
      </c>
      <c r="L1791" s="23"/>
      <c r="M1791" s="23">
        <f t="shared" si="27"/>
        <v>720000000</v>
      </c>
      <c r="N1791" s="30"/>
      <c r="O1791" s="11"/>
      <c r="P1791" s="11"/>
    </row>
    <row r="1792" spans="1:16" ht="18" customHeight="1" x14ac:dyDescent="0.15">
      <c r="A1792" s="11">
        <v>1787</v>
      </c>
      <c r="B1792" s="11" t="s">
        <v>1983</v>
      </c>
      <c r="C1792" s="11" t="s">
        <v>402</v>
      </c>
      <c r="D1792" s="11">
        <v>6</v>
      </c>
      <c r="E1792" s="36" t="s">
        <v>5194</v>
      </c>
      <c r="F1792" s="30" t="s">
        <v>1939</v>
      </c>
      <c r="G1792" s="11" t="s">
        <v>58</v>
      </c>
      <c r="H1792" s="11" t="s">
        <v>1865</v>
      </c>
      <c r="I1792" s="11" t="s">
        <v>22</v>
      </c>
      <c r="J1792" s="23">
        <v>25000000</v>
      </c>
      <c r="K1792" s="23">
        <v>180000000</v>
      </c>
      <c r="L1792" s="23"/>
      <c r="M1792" s="23">
        <f t="shared" si="27"/>
        <v>205000000</v>
      </c>
      <c r="N1792" s="30"/>
      <c r="O1792" s="11"/>
      <c r="P1792" s="11"/>
    </row>
    <row r="1793" spans="1:16" ht="18" customHeight="1" x14ac:dyDescent="0.15">
      <c r="A1793" s="11">
        <v>1788</v>
      </c>
      <c r="B1793" s="11" t="s">
        <v>1983</v>
      </c>
      <c r="C1793" s="11" t="s">
        <v>71</v>
      </c>
      <c r="D1793" s="11">
        <v>6</v>
      </c>
      <c r="E1793" s="36" t="s">
        <v>5194</v>
      </c>
      <c r="F1793" s="30" t="s">
        <v>1959</v>
      </c>
      <c r="G1793" s="11" t="s">
        <v>73</v>
      </c>
      <c r="H1793" s="11" t="s">
        <v>1497</v>
      </c>
      <c r="I1793" s="11" t="s">
        <v>16</v>
      </c>
      <c r="J1793" s="23">
        <v>40000000</v>
      </c>
      <c r="K1793" s="23">
        <v>5000000</v>
      </c>
      <c r="L1793" s="23"/>
      <c r="M1793" s="23">
        <f t="shared" si="27"/>
        <v>45000000</v>
      </c>
      <c r="N1793" s="30" t="s">
        <v>143</v>
      </c>
      <c r="O1793" s="11"/>
      <c r="P1793" s="11"/>
    </row>
    <row r="1794" spans="1:16" ht="18" customHeight="1" x14ac:dyDescent="0.15">
      <c r="A1794" s="11">
        <v>1789</v>
      </c>
      <c r="B1794" s="11" t="s">
        <v>1983</v>
      </c>
      <c r="C1794" s="11" t="s">
        <v>71</v>
      </c>
      <c r="D1794" s="11">
        <v>6</v>
      </c>
      <c r="E1794" s="36" t="s">
        <v>5194</v>
      </c>
      <c r="F1794" s="30" t="s">
        <v>1960</v>
      </c>
      <c r="G1794" s="11" t="s">
        <v>73</v>
      </c>
      <c r="H1794" s="11" t="s">
        <v>1497</v>
      </c>
      <c r="I1794" s="11" t="s">
        <v>15</v>
      </c>
      <c r="J1794" s="23">
        <v>50000000</v>
      </c>
      <c r="K1794" s="23">
        <v>108000000</v>
      </c>
      <c r="L1794" s="23"/>
      <c r="M1794" s="23">
        <f t="shared" si="27"/>
        <v>158000000</v>
      </c>
      <c r="N1794" s="30"/>
      <c r="O1794" s="11"/>
      <c r="P1794" s="11"/>
    </row>
    <row r="1795" spans="1:16" ht="18" customHeight="1" x14ac:dyDescent="0.15">
      <c r="A1795" s="11">
        <v>1790</v>
      </c>
      <c r="B1795" s="11" t="s">
        <v>1983</v>
      </c>
      <c r="C1795" s="11" t="s">
        <v>94</v>
      </c>
      <c r="D1795" s="11">
        <v>6</v>
      </c>
      <c r="E1795" s="36" t="s">
        <v>5194</v>
      </c>
      <c r="F1795" s="30" t="s">
        <v>1965</v>
      </c>
      <c r="G1795" s="11" t="s">
        <v>42</v>
      </c>
      <c r="H1795" s="11" t="s">
        <v>1865</v>
      </c>
      <c r="I1795" s="11" t="s">
        <v>15</v>
      </c>
      <c r="J1795" s="23">
        <v>2500000000</v>
      </c>
      <c r="K1795" s="23">
        <v>0</v>
      </c>
      <c r="L1795" s="23">
        <v>0</v>
      </c>
      <c r="M1795" s="23">
        <f t="shared" si="27"/>
        <v>2500000000</v>
      </c>
      <c r="N1795" s="30"/>
      <c r="O1795" s="11" t="s">
        <v>88</v>
      </c>
      <c r="P1795" s="11" t="s">
        <v>48</v>
      </c>
    </row>
    <row r="1796" spans="1:16" ht="18" customHeight="1" x14ac:dyDescent="0.15">
      <c r="A1796" s="11">
        <v>1791</v>
      </c>
      <c r="B1796" s="11" t="s">
        <v>1983</v>
      </c>
      <c r="C1796" s="11" t="s">
        <v>94</v>
      </c>
      <c r="D1796" s="11">
        <v>6</v>
      </c>
      <c r="E1796" s="36" t="s">
        <v>5194</v>
      </c>
      <c r="F1796" s="30" t="s">
        <v>1967</v>
      </c>
      <c r="G1796" s="11" t="s">
        <v>42</v>
      </c>
      <c r="H1796" s="11" t="s">
        <v>1865</v>
      </c>
      <c r="I1796" s="11" t="s">
        <v>15</v>
      </c>
      <c r="J1796" s="23">
        <v>700000000</v>
      </c>
      <c r="K1796" s="23">
        <v>0</v>
      </c>
      <c r="L1796" s="23">
        <v>0</v>
      </c>
      <c r="M1796" s="23">
        <f t="shared" si="27"/>
        <v>700000000</v>
      </c>
      <c r="N1796" s="30"/>
      <c r="O1796" s="11" t="s">
        <v>88</v>
      </c>
      <c r="P1796" s="11"/>
    </row>
    <row r="1797" spans="1:16" ht="18" customHeight="1" x14ac:dyDescent="0.15">
      <c r="A1797" s="11">
        <v>1792</v>
      </c>
      <c r="B1797" s="11" t="s">
        <v>1983</v>
      </c>
      <c r="C1797" s="11" t="s">
        <v>94</v>
      </c>
      <c r="D1797" s="11">
        <v>6</v>
      </c>
      <c r="E1797" s="36" t="s">
        <v>5194</v>
      </c>
      <c r="F1797" s="30" t="s">
        <v>1969</v>
      </c>
      <c r="G1797" s="11" t="s">
        <v>42</v>
      </c>
      <c r="H1797" s="11" t="s">
        <v>1865</v>
      </c>
      <c r="I1797" s="11" t="s">
        <v>22</v>
      </c>
      <c r="J1797" s="23">
        <v>1500000000</v>
      </c>
      <c r="K1797" s="23">
        <v>0</v>
      </c>
      <c r="L1797" s="23">
        <v>0</v>
      </c>
      <c r="M1797" s="23">
        <f t="shared" si="27"/>
        <v>1500000000</v>
      </c>
      <c r="N1797" s="30"/>
      <c r="O1797" s="11" t="s">
        <v>88</v>
      </c>
      <c r="P1797" s="11" t="s">
        <v>48</v>
      </c>
    </row>
    <row r="1798" spans="1:16" ht="18" customHeight="1" x14ac:dyDescent="0.15">
      <c r="A1798" s="11">
        <v>1793</v>
      </c>
      <c r="B1798" s="11" t="s">
        <v>1983</v>
      </c>
      <c r="C1798" s="11" t="s">
        <v>94</v>
      </c>
      <c r="D1798" s="11">
        <v>6</v>
      </c>
      <c r="E1798" s="36" t="s">
        <v>5194</v>
      </c>
      <c r="F1798" s="30" t="s">
        <v>1978</v>
      </c>
      <c r="G1798" s="11" t="s">
        <v>46</v>
      </c>
      <c r="H1798" s="11" t="s">
        <v>1497</v>
      </c>
      <c r="I1798" s="11" t="s">
        <v>15</v>
      </c>
      <c r="J1798" s="23">
        <v>70000000</v>
      </c>
      <c r="K1798" s="23">
        <v>0</v>
      </c>
      <c r="L1798" s="23">
        <v>0</v>
      </c>
      <c r="M1798" s="23">
        <f t="shared" ref="M1798:M1861" si="28">J1798+K1798+L1798</f>
        <v>70000000</v>
      </c>
      <c r="N1798" s="30"/>
      <c r="O1798" s="11" t="s">
        <v>44</v>
      </c>
      <c r="P1798" s="11"/>
    </row>
    <row r="1799" spans="1:16" ht="18" customHeight="1" x14ac:dyDescent="0.15">
      <c r="A1799" s="11">
        <v>1794</v>
      </c>
      <c r="B1799" s="11" t="s">
        <v>1983</v>
      </c>
      <c r="C1799" s="11" t="s">
        <v>1993</v>
      </c>
      <c r="D1799" s="11">
        <v>6</v>
      </c>
      <c r="E1799" s="36" t="s">
        <v>5194</v>
      </c>
      <c r="F1799" s="30" t="s">
        <v>1996</v>
      </c>
      <c r="G1799" s="11" t="s">
        <v>114</v>
      </c>
      <c r="H1799" s="11" t="s">
        <v>1497</v>
      </c>
      <c r="I1799" s="11" t="s">
        <v>22</v>
      </c>
      <c r="J1799" s="23">
        <v>463456000</v>
      </c>
      <c r="K1799" s="23">
        <v>164939000</v>
      </c>
      <c r="L1799" s="23">
        <v>18769000</v>
      </c>
      <c r="M1799" s="23">
        <f t="shared" si="28"/>
        <v>647164000</v>
      </c>
      <c r="N1799" s="30"/>
      <c r="O1799" s="11"/>
      <c r="P1799" s="11"/>
    </row>
    <row r="1800" spans="1:16" ht="18" customHeight="1" x14ac:dyDescent="0.15">
      <c r="A1800" s="11">
        <v>1795</v>
      </c>
      <c r="B1800" s="11" t="s">
        <v>1983</v>
      </c>
      <c r="C1800" s="11" t="s">
        <v>2017</v>
      </c>
      <c r="D1800" s="11">
        <v>6</v>
      </c>
      <c r="E1800" s="36" t="s">
        <v>5194</v>
      </c>
      <c r="F1800" s="30" t="s">
        <v>2020</v>
      </c>
      <c r="G1800" s="11" t="s">
        <v>114</v>
      </c>
      <c r="H1800" s="11" t="s">
        <v>1497</v>
      </c>
      <c r="I1800" s="11" t="s">
        <v>22</v>
      </c>
      <c r="J1800" s="23">
        <v>20000000</v>
      </c>
      <c r="K1800" s="23">
        <v>4000000</v>
      </c>
      <c r="L1800" s="23"/>
      <c r="M1800" s="23">
        <f t="shared" si="28"/>
        <v>24000000</v>
      </c>
      <c r="N1800" s="30"/>
      <c r="O1800" s="11"/>
      <c r="P1800" s="11"/>
    </row>
    <row r="1801" spans="1:16" ht="18" customHeight="1" x14ac:dyDescent="0.15">
      <c r="A1801" s="11">
        <v>1796</v>
      </c>
      <c r="B1801" s="11" t="s">
        <v>2160</v>
      </c>
      <c r="C1801" s="11" t="s">
        <v>1529</v>
      </c>
      <c r="D1801" s="11">
        <v>6</v>
      </c>
      <c r="E1801" s="36" t="s">
        <v>5194</v>
      </c>
      <c r="F1801" s="30" t="s">
        <v>2209</v>
      </c>
      <c r="G1801" s="11" t="s">
        <v>58</v>
      </c>
      <c r="H1801" s="11" t="s">
        <v>1039</v>
      </c>
      <c r="I1801" s="11" t="s">
        <v>22</v>
      </c>
      <c r="J1801" s="23">
        <v>70000000</v>
      </c>
      <c r="K1801" s="23">
        <v>0</v>
      </c>
      <c r="L1801" s="23">
        <v>0</v>
      </c>
      <c r="M1801" s="23">
        <f t="shared" si="28"/>
        <v>70000000</v>
      </c>
      <c r="N1801" s="30"/>
      <c r="O1801" s="11" t="s">
        <v>44</v>
      </c>
      <c r="P1801" s="11"/>
    </row>
    <row r="1802" spans="1:16" ht="18" customHeight="1" x14ac:dyDescent="0.15">
      <c r="A1802" s="11">
        <v>1797</v>
      </c>
      <c r="B1802" s="11" t="s">
        <v>2160</v>
      </c>
      <c r="C1802" s="11" t="s">
        <v>1529</v>
      </c>
      <c r="D1802" s="11">
        <v>6</v>
      </c>
      <c r="E1802" s="36" t="s">
        <v>5194</v>
      </c>
      <c r="F1802" s="30" t="s">
        <v>2210</v>
      </c>
      <c r="G1802" s="11" t="s">
        <v>58</v>
      </c>
      <c r="H1802" s="11" t="s">
        <v>1039</v>
      </c>
      <c r="I1802" s="11" t="s">
        <v>22</v>
      </c>
      <c r="J1802" s="23">
        <v>90000000</v>
      </c>
      <c r="K1802" s="23">
        <v>0</v>
      </c>
      <c r="L1802" s="23">
        <v>0</v>
      </c>
      <c r="M1802" s="23">
        <f t="shared" si="28"/>
        <v>90000000</v>
      </c>
      <c r="N1802" s="30"/>
      <c r="O1802" s="11" t="s">
        <v>44</v>
      </c>
      <c r="P1802" s="11"/>
    </row>
    <row r="1803" spans="1:16" ht="18" customHeight="1" x14ac:dyDescent="0.15">
      <c r="A1803" s="11">
        <v>1798</v>
      </c>
      <c r="B1803" s="11" t="s">
        <v>2160</v>
      </c>
      <c r="C1803" s="11" t="s">
        <v>1743</v>
      </c>
      <c r="D1803" s="11">
        <v>6</v>
      </c>
      <c r="E1803" s="36" t="s">
        <v>5194</v>
      </c>
      <c r="F1803" s="30" t="s">
        <v>2219</v>
      </c>
      <c r="G1803" s="11" t="s">
        <v>52</v>
      </c>
      <c r="H1803" s="11" t="s">
        <v>1283</v>
      </c>
      <c r="I1803" s="11" t="s">
        <v>22</v>
      </c>
      <c r="J1803" s="23">
        <v>100000000</v>
      </c>
      <c r="K1803" s="23">
        <v>80000000</v>
      </c>
      <c r="L1803" s="23">
        <v>0</v>
      </c>
      <c r="M1803" s="23">
        <f t="shared" si="28"/>
        <v>180000000</v>
      </c>
      <c r="N1803" s="30"/>
      <c r="O1803" s="11"/>
      <c r="P1803" s="11"/>
    </row>
    <row r="1804" spans="1:16" ht="18" customHeight="1" x14ac:dyDescent="0.15">
      <c r="A1804" s="11">
        <v>1799</v>
      </c>
      <c r="B1804" s="11" t="s">
        <v>2160</v>
      </c>
      <c r="C1804" s="11" t="s">
        <v>1743</v>
      </c>
      <c r="D1804" s="11">
        <v>6</v>
      </c>
      <c r="E1804" s="36" t="s">
        <v>5194</v>
      </c>
      <c r="F1804" s="30" t="s">
        <v>2220</v>
      </c>
      <c r="G1804" s="11" t="s">
        <v>66</v>
      </c>
      <c r="H1804" s="11" t="s">
        <v>1283</v>
      </c>
      <c r="I1804" s="11" t="s">
        <v>22</v>
      </c>
      <c r="J1804" s="23">
        <v>80000000</v>
      </c>
      <c r="K1804" s="23">
        <v>40000000</v>
      </c>
      <c r="L1804" s="23">
        <v>0</v>
      </c>
      <c r="M1804" s="23">
        <f t="shared" si="28"/>
        <v>120000000</v>
      </c>
      <c r="N1804" s="30"/>
      <c r="O1804" s="11"/>
      <c r="P1804" s="11"/>
    </row>
    <row r="1805" spans="1:16" ht="18" customHeight="1" x14ac:dyDescent="0.15">
      <c r="A1805" s="11">
        <v>1800</v>
      </c>
      <c r="B1805" s="11" t="s">
        <v>2160</v>
      </c>
      <c r="C1805" s="11" t="s">
        <v>1532</v>
      </c>
      <c r="D1805" s="11">
        <v>6</v>
      </c>
      <c r="E1805" s="36" t="s">
        <v>5194</v>
      </c>
      <c r="F1805" s="30" t="s">
        <v>2231</v>
      </c>
      <c r="G1805" s="11" t="s">
        <v>73</v>
      </c>
      <c r="H1805" s="11" t="s">
        <v>1039</v>
      </c>
      <c r="I1805" s="11" t="s">
        <v>22</v>
      </c>
      <c r="J1805" s="23">
        <v>500000000</v>
      </c>
      <c r="K1805" s="23">
        <v>550000000</v>
      </c>
      <c r="L1805" s="23">
        <v>0</v>
      </c>
      <c r="M1805" s="23">
        <f t="shared" si="28"/>
        <v>1050000000</v>
      </c>
      <c r="N1805" s="30"/>
      <c r="O1805" s="11"/>
      <c r="P1805" s="11"/>
    </row>
    <row r="1806" spans="1:16" ht="18" customHeight="1" x14ac:dyDescent="0.15">
      <c r="A1806" s="11">
        <v>1801</v>
      </c>
      <c r="B1806" s="11" t="s">
        <v>2311</v>
      </c>
      <c r="C1806" s="11" t="s">
        <v>2312</v>
      </c>
      <c r="D1806" s="11">
        <v>6</v>
      </c>
      <c r="E1806" s="36" t="s">
        <v>5194</v>
      </c>
      <c r="F1806" s="30" t="s">
        <v>2318</v>
      </c>
      <c r="G1806" s="11" t="s">
        <v>114</v>
      </c>
      <c r="H1806" s="11" t="s">
        <v>1506</v>
      </c>
      <c r="I1806" s="11" t="s">
        <v>22</v>
      </c>
      <c r="J1806" s="23">
        <v>458000000</v>
      </c>
      <c r="K1806" s="23">
        <v>204000000</v>
      </c>
      <c r="L1806" s="23">
        <v>26000000</v>
      </c>
      <c r="M1806" s="23">
        <f t="shared" si="28"/>
        <v>688000000</v>
      </c>
      <c r="N1806" s="30"/>
      <c r="O1806" s="11" t="s">
        <v>44</v>
      </c>
      <c r="P1806" s="11"/>
    </row>
    <row r="1807" spans="1:16" ht="18" customHeight="1" x14ac:dyDescent="0.15">
      <c r="A1807" s="11">
        <v>1802</v>
      </c>
      <c r="B1807" s="11" t="s">
        <v>2311</v>
      </c>
      <c r="C1807" s="11" t="s">
        <v>2346</v>
      </c>
      <c r="D1807" s="11">
        <v>6</v>
      </c>
      <c r="E1807" s="36" t="s">
        <v>5194</v>
      </c>
      <c r="F1807" s="30" t="s">
        <v>2349</v>
      </c>
      <c r="G1807" s="11" t="s">
        <v>114</v>
      </c>
      <c r="H1807" s="11" t="s">
        <v>1506</v>
      </c>
      <c r="I1807" s="11" t="s">
        <v>22</v>
      </c>
      <c r="J1807" s="23">
        <v>66000000</v>
      </c>
      <c r="K1807" s="23">
        <v>0</v>
      </c>
      <c r="L1807" s="23">
        <v>0</v>
      </c>
      <c r="M1807" s="23">
        <f t="shared" si="28"/>
        <v>66000000</v>
      </c>
      <c r="N1807" s="30"/>
      <c r="O1807" s="11"/>
      <c r="P1807" s="11"/>
    </row>
    <row r="1808" spans="1:16" ht="18" customHeight="1" x14ac:dyDescent="0.15">
      <c r="A1808" s="11">
        <v>1803</v>
      </c>
      <c r="B1808" s="11" t="s">
        <v>2311</v>
      </c>
      <c r="C1808" s="11" t="s">
        <v>2346</v>
      </c>
      <c r="D1808" s="11">
        <v>6</v>
      </c>
      <c r="E1808" s="36" t="s">
        <v>5194</v>
      </c>
      <c r="F1808" s="30" t="s">
        <v>2350</v>
      </c>
      <c r="G1808" s="11" t="s">
        <v>114</v>
      </c>
      <c r="H1808" s="11" t="s">
        <v>1506</v>
      </c>
      <c r="I1808" s="11" t="s">
        <v>15</v>
      </c>
      <c r="J1808" s="23">
        <v>50000000</v>
      </c>
      <c r="K1808" s="23">
        <v>0</v>
      </c>
      <c r="L1808" s="23">
        <v>0</v>
      </c>
      <c r="M1808" s="23">
        <f t="shared" si="28"/>
        <v>50000000</v>
      </c>
      <c r="N1808" s="30"/>
      <c r="O1808" s="11"/>
      <c r="P1808" s="11"/>
    </row>
    <row r="1809" spans="1:16" ht="18" customHeight="1" x14ac:dyDescent="0.15">
      <c r="A1809" s="11">
        <v>1804</v>
      </c>
      <c r="B1809" s="11" t="s">
        <v>2311</v>
      </c>
      <c r="C1809" s="11" t="s">
        <v>700</v>
      </c>
      <c r="D1809" s="11">
        <v>6</v>
      </c>
      <c r="E1809" s="36" t="s">
        <v>5194</v>
      </c>
      <c r="F1809" s="30" t="s">
        <v>2422</v>
      </c>
      <c r="G1809" s="11" t="s">
        <v>114</v>
      </c>
      <c r="H1809" s="11" t="s">
        <v>1506</v>
      </c>
      <c r="I1809" s="11" t="s">
        <v>22</v>
      </c>
      <c r="J1809" s="23">
        <v>831513000</v>
      </c>
      <c r="K1809" s="23">
        <v>504556000</v>
      </c>
      <c r="L1809" s="23">
        <v>0</v>
      </c>
      <c r="M1809" s="23">
        <f t="shared" si="28"/>
        <v>1336069000</v>
      </c>
      <c r="N1809" s="30"/>
      <c r="O1809" s="11"/>
      <c r="P1809" s="11" t="s">
        <v>48</v>
      </c>
    </row>
    <row r="1810" spans="1:16" ht="18" customHeight="1" x14ac:dyDescent="0.15">
      <c r="A1810" s="11">
        <v>1805</v>
      </c>
      <c r="B1810" s="11" t="s">
        <v>2311</v>
      </c>
      <c r="C1810" s="11" t="s">
        <v>700</v>
      </c>
      <c r="D1810" s="11">
        <v>6</v>
      </c>
      <c r="E1810" s="36" t="s">
        <v>5194</v>
      </c>
      <c r="F1810" s="30" t="s">
        <v>2423</v>
      </c>
      <c r="G1810" s="11" t="s">
        <v>114</v>
      </c>
      <c r="H1810" s="11" t="s">
        <v>1506</v>
      </c>
      <c r="I1810" s="11" t="s">
        <v>22</v>
      </c>
      <c r="J1810" s="23">
        <v>12472000</v>
      </c>
      <c r="K1810" s="23">
        <v>0</v>
      </c>
      <c r="L1810" s="23">
        <v>0</v>
      </c>
      <c r="M1810" s="23">
        <f t="shared" si="28"/>
        <v>12472000</v>
      </c>
      <c r="N1810" s="30"/>
      <c r="O1810" s="11"/>
      <c r="P1810" s="11" t="s">
        <v>48</v>
      </c>
    </row>
    <row r="1811" spans="1:16" ht="18" customHeight="1" x14ac:dyDescent="0.15">
      <c r="A1811" s="11">
        <v>1806</v>
      </c>
      <c r="B1811" s="11" t="s">
        <v>2311</v>
      </c>
      <c r="C1811" s="11" t="s">
        <v>700</v>
      </c>
      <c r="D1811" s="11">
        <v>6</v>
      </c>
      <c r="E1811" s="36" t="s">
        <v>5194</v>
      </c>
      <c r="F1811" s="30" t="s">
        <v>2424</v>
      </c>
      <c r="G1811" s="11" t="s">
        <v>114</v>
      </c>
      <c r="H1811" s="11" t="s">
        <v>1506</v>
      </c>
      <c r="I1811" s="11" t="s">
        <v>22</v>
      </c>
      <c r="J1811" s="23">
        <v>757251000</v>
      </c>
      <c r="K1811" s="23">
        <v>470969000</v>
      </c>
      <c r="L1811" s="23">
        <v>0</v>
      </c>
      <c r="M1811" s="23">
        <f t="shared" si="28"/>
        <v>1228220000</v>
      </c>
      <c r="N1811" s="30"/>
      <c r="O1811" s="11"/>
      <c r="P1811" s="11" t="s">
        <v>48</v>
      </c>
    </row>
    <row r="1812" spans="1:16" ht="18" customHeight="1" x14ac:dyDescent="0.15">
      <c r="A1812" s="11">
        <v>1807</v>
      </c>
      <c r="B1812" s="11" t="s">
        <v>2311</v>
      </c>
      <c r="C1812" s="11" t="s">
        <v>700</v>
      </c>
      <c r="D1812" s="11">
        <v>6</v>
      </c>
      <c r="E1812" s="36" t="s">
        <v>5194</v>
      </c>
      <c r="F1812" s="30" t="s">
        <v>2425</v>
      </c>
      <c r="G1812" s="11" t="s">
        <v>114</v>
      </c>
      <c r="H1812" s="11" t="s">
        <v>1506</v>
      </c>
      <c r="I1812" s="11" t="s">
        <v>22</v>
      </c>
      <c r="J1812" s="23">
        <v>7286000</v>
      </c>
      <c r="K1812" s="23">
        <v>0</v>
      </c>
      <c r="L1812" s="23">
        <v>0</v>
      </c>
      <c r="M1812" s="23">
        <f t="shared" si="28"/>
        <v>7286000</v>
      </c>
      <c r="N1812" s="30"/>
      <c r="O1812" s="11"/>
      <c r="P1812" s="11" t="s">
        <v>48</v>
      </c>
    </row>
    <row r="1813" spans="1:16" ht="18" customHeight="1" x14ac:dyDescent="0.15">
      <c r="A1813" s="11">
        <v>1808</v>
      </c>
      <c r="B1813" s="11" t="s">
        <v>2311</v>
      </c>
      <c r="C1813" s="11" t="s">
        <v>402</v>
      </c>
      <c r="D1813" s="11">
        <v>6</v>
      </c>
      <c r="E1813" s="36" t="s">
        <v>5194</v>
      </c>
      <c r="F1813" s="30" t="s">
        <v>2458</v>
      </c>
      <c r="G1813" s="11" t="s">
        <v>58</v>
      </c>
      <c r="H1813" s="11" t="s">
        <v>1506</v>
      </c>
      <c r="I1813" s="11" t="s">
        <v>22</v>
      </c>
      <c r="J1813" s="23">
        <v>432817700</v>
      </c>
      <c r="K1813" s="23">
        <v>596900500</v>
      </c>
      <c r="L1813" s="23">
        <v>0</v>
      </c>
      <c r="M1813" s="23">
        <f t="shared" si="28"/>
        <v>1029718200</v>
      </c>
      <c r="N1813" s="30"/>
      <c r="O1813" s="11"/>
      <c r="P1813" s="11"/>
    </row>
    <row r="1814" spans="1:16" ht="18" customHeight="1" x14ac:dyDescent="0.15">
      <c r="A1814" s="11">
        <v>1809</v>
      </c>
      <c r="B1814" s="11" t="s">
        <v>2311</v>
      </c>
      <c r="C1814" s="11" t="s">
        <v>402</v>
      </c>
      <c r="D1814" s="11">
        <v>6</v>
      </c>
      <c r="E1814" s="36" t="s">
        <v>5194</v>
      </c>
      <c r="F1814" s="30" t="s">
        <v>2487</v>
      </c>
      <c r="G1814" s="11" t="s">
        <v>58</v>
      </c>
      <c r="H1814" s="11" t="s">
        <v>1506</v>
      </c>
      <c r="I1814" s="11" t="s">
        <v>22</v>
      </c>
      <c r="J1814" s="23">
        <v>874950000</v>
      </c>
      <c r="K1814" s="23">
        <v>3505344000</v>
      </c>
      <c r="L1814" s="23">
        <v>78000000</v>
      </c>
      <c r="M1814" s="23">
        <f t="shared" si="28"/>
        <v>4458294000</v>
      </c>
      <c r="N1814" s="30"/>
      <c r="O1814" s="11"/>
      <c r="P1814" s="11"/>
    </row>
    <row r="1815" spans="1:16" ht="18" customHeight="1" x14ac:dyDescent="0.15">
      <c r="A1815" s="11">
        <v>1810</v>
      </c>
      <c r="B1815" s="11" t="s">
        <v>2311</v>
      </c>
      <c r="C1815" s="11" t="s">
        <v>402</v>
      </c>
      <c r="D1815" s="11">
        <v>6</v>
      </c>
      <c r="E1815" s="36" t="s">
        <v>5194</v>
      </c>
      <c r="F1815" s="30" t="s">
        <v>2488</v>
      </c>
      <c r="G1815" s="11" t="s">
        <v>58</v>
      </c>
      <c r="H1815" s="11" t="s">
        <v>1506</v>
      </c>
      <c r="I1815" s="11" t="s">
        <v>15</v>
      </c>
      <c r="J1815" s="23">
        <v>133634000</v>
      </c>
      <c r="K1815" s="23">
        <v>13400000</v>
      </c>
      <c r="L1815" s="23"/>
      <c r="M1815" s="23">
        <f t="shared" si="28"/>
        <v>147034000</v>
      </c>
      <c r="N1815" s="30"/>
      <c r="O1815" s="11"/>
      <c r="P1815" s="11"/>
    </row>
    <row r="1816" spans="1:16" ht="18" customHeight="1" x14ac:dyDescent="0.15">
      <c r="A1816" s="11">
        <v>1811</v>
      </c>
      <c r="B1816" s="11" t="s">
        <v>2311</v>
      </c>
      <c r="C1816" s="11" t="s">
        <v>402</v>
      </c>
      <c r="D1816" s="11">
        <v>6</v>
      </c>
      <c r="E1816" s="36" t="s">
        <v>5194</v>
      </c>
      <c r="F1816" s="30" t="s">
        <v>2489</v>
      </c>
      <c r="G1816" s="11" t="s">
        <v>58</v>
      </c>
      <c r="H1816" s="11" t="s">
        <v>1506</v>
      </c>
      <c r="I1816" s="11" t="s">
        <v>22</v>
      </c>
      <c r="J1816" s="23">
        <v>143000000</v>
      </c>
      <c r="K1816" s="23"/>
      <c r="L1816" s="23"/>
      <c r="M1816" s="23">
        <f t="shared" si="28"/>
        <v>143000000</v>
      </c>
      <c r="N1816" s="30"/>
      <c r="O1816" s="11"/>
      <c r="P1816" s="11"/>
    </row>
    <row r="1817" spans="1:16" ht="18" customHeight="1" x14ac:dyDescent="0.15">
      <c r="A1817" s="11">
        <v>1812</v>
      </c>
      <c r="B1817" s="11" t="s">
        <v>2311</v>
      </c>
      <c r="C1817" s="11" t="s">
        <v>94</v>
      </c>
      <c r="D1817" s="11">
        <v>6</v>
      </c>
      <c r="E1817" s="36" t="s">
        <v>5194</v>
      </c>
      <c r="F1817" s="30" t="s">
        <v>2504</v>
      </c>
      <c r="G1817" s="11" t="s">
        <v>532</v>
      </c>
      <c r="H1817" s="11" t="s">
        <v>1506</v>
      </c>
      <c r="I1817" s="11" t="s">
        <v>15</v>
      </c>
      <c r="J1817" s="23">
        <v>761000000</v>
      </c>
      <c r="K1817" s="23"/>
      <c r="L1817" s="23"/>
      <c r="M1817" s="23">
        <f t="shared" si="28"/>
        <v>761000000</v>
      </c>
      <c r="N1817" s="30"/>
      <c r="O1817" s="11" t="s">
        <v>44</v>
      </c>
      <c r="P1817" s="11"/>
    </row>
    <row r="1818" spans="1:16" ht="18" customHeight="1" x14ac:dyDescent="0.15">
      <c r="A1818" s="11">
        <v>1813</v>
      </c>
      <c r="B1818" s="11" t="s">
        <v>2311</v>
      </c>
      <c r="C1818" s="11" t="s">
        <v>94</v>
      </c>
      <c r="D1818" s="11">
        <v>6</v>
      </c>
      <c r="E1818" s="36" t="s">
        <v>5194</v>
      </c>
      <c r="F1818" s="30" t="s">
        <v>2505</v>
      </c>
      <c r="G1818" s="11" t="s">
        <v>532</v>
      </c>
      <c r="H1818" s="11" t="s">
        <v>1506</v>
      </c>
      <c r="I1818" s="11" t="s">
        <v>15</v>
      </c>
      <c r="J1818" s="23">
        <v>150000000</v>
      </c>
      <c r="K1818" s="23"/>
      <c r="L1818" s="23"/>
      <c r="M1818" s="23">
        <f t="shared" si="28"/>
        <v>150000000</v>
      </c>
      <c r="N1818" s="30"/>
      <c r="O1818" s="11" t="s">
        <v>44</v>
      </c>
      <c r="P1818" s="11"/>
    </row>
    <row r="1819" spans="1:16" ht="18" customHeight="1" x14ac:dyDescent="0.15">
      <c r="A1819" s="11">
        <v>1814</v>
      </c>
      <c r="B1819" s="11" t="s">
        <v>2697</v>
      </c>
      <c r="C1819" s="11" t="s">
        <v>2706</v>
      </c>
      <c r="D1819" s="11">
        <v>6</v>
      </c>
      <c r="E1819" s="36" t="s">
        <v>5194</v>
      </c>
      <c r="F1819" s="30" t="s">
        <v>2714</v>
      </c>
      <c r="G1819" s="11" t="s">
        <v>58</v>
      </c>
      <c r="H1819" s="11" t="s">
        <v>1283</v>
      </c>
      <c r="I1819" s="11" t="s">
        <v>22</v>
      </c>
      <c r="J1819" s="23">
        <v>150000000</v>
      </c>
      <c r="K1819" s="23">
        <v>60000000</v>
      </c>
      <c r="L1819" s="23">
        <v>0</v>
      </c>
      <c r="M1819" s="23">
        <f t="shared" si="28"/>
        <v>210000000</v>
      </c>
      <c r="N1819" s="30"/>
      <c r="O1819" s="11"/>
      <c r="P1819" s="11"/>
    </row>
    <row r="1820" spans="1:16" ht="18" customHeight="1" x14ac:dyDescent="0.15">
      <c r="A1820" s="11">
        <v>1815</v>
      </c>
      <c r="B1820" s="11" t="s">
        <v>2697</v>
      </c>
      <c r="C1820" s="11" t="s">
        <v>2758</v>
      </c>
      <c r="D1820" s="11">
        <v>6</v>
      </c>
      <c r="E1820" s="36" t="s">
        <v>5194</v>
      </c>
      <c r="F1820" s="30" t="s">
        <v>2762</v>
      </c>
      <c r="G1820" s="11" t="s">
        <v>58</v>
      </c>
      <c r="H1820" s="11" t="s">
        <v>2192</v>
      </c>
      <c r="I1820" s="11" t="s">
        <v>22</v>
      </c>
      <c r="J1820" s="23">
        <v>36387019</v>
      </c>
      <c r="K1820" s="23">
        <v>6720000</v>
      </c>
      <c r="L1820" s="23"/>
      <c r="M1820" s="23">
        <f t="shared" si="28"/>
        <v>43107019</v>
      </c>
      <c r="N1820" s="30"/>
      <c r="O1820" s="11"/>
      <c r="P1820" s="11"/>
    </row>
    <row r="1821" spans="1:16" ht="18" customHeight="1" x14ac:dyDescent="0.15">
      <c r="A1821" s="11">
        <v>1816</v>
      </c>
      <c r="B1821" s="11" t="s">
        <v>2697</v>
      </c>
      <c r="C1821" s="11" t="s">
        <v>2758</v>
      </c>
      <c r="D1821" s="11">
        <v>6</v>
      </c>
      <c r="E1821" s="36" t="s">
        <v>5194</v>
      </c>
      <c r="F1821" s="30" t="s">
        <v>2763</v>
      </c>
      <c r="G1821" s="11" t="s">
        <v>58</v>
      </c>
      <c r="H1821" s="11" t="s">
        <v>2192</v>
      </c>
      <c r="I1821" s="11" t="s">
        <v>22</v>
      </c>
      <c r="J1821" s="23">
        <v>60000000</v>
      </c>
      <c r="K1821" s="23"/>
      <c r="L1821" s="23"/>
      <c r="M1821" s="23">
        <f t="shared" si="28"/>
        <v>60000000</v>
      </c>
      <c r="N1821" s="30"/>
      <c r="O1821" s="11"/>
      <c r="P1821" s="11"/>
    </row>
    <row r="1822" spans="1:16" ht="18" customHeight="1" x14ac:dyDescent="0.15">
      <c r="A1822" s="11">
        <v>1817</v>
      </c>
      <c r="B1822" s="11" t="s">
        <v>2697</v>
      </c>
      <c r="C1822" s="11" t="s">
        <v>158</v>
      </c>
      <c r="D1822" s="11">
        <v>6</v>
      </c>
      <c r="E1822" s="36" t="s">
        <v>5194</v>
      </c>
      <c r="F1822" s="30" t="s">
        <v>2771</v>
      </c>
      <c r="G1822" s="11" t="s">
        <v>114</v>
      </c>
      <c r="H1822" s="11" t="s">
        <v>1283</v>
      </c>
      <c r="I1822" s="11" t="s">
        <v>22</v>
      </c>
      <c r="J1822" s="23">
        <v>202584000</v>
      </c>
      <c r="K1822" s="23">
        <v>162911000</v>
      </c>
      <c r="L1822" s="23">
        <v>0</v>
      </c>
      <c r="M1822" s="23">
        <f t="shared" si="28"/>
        <v>365495000</v>
      </c>
      <c r="N1822" s="30"/>
      <c r="O1822" s="11"/>
      <c r="P1822" s="11" t="s">
        <v>48</v>
      </c>
    </row>
    <row r="1823" spans="1:16" ht="18" customHeight="1" x14ac:dyDescent="0.15">
      <c r="A1823" s="11">
        <v>1818</v>
      </c>
      <c r="B1823" s="11" t="s">
        <v>2697</v>
      </c>
      <c r="C1823" s="11" t="s">
        <v>158</v>
      </c>
      <c r="D1823" s="11">
        <v>6</v>
      </c>
      <c r="E1823" s="36" t="s">
        <v>5194</v>
      </c>
      <c r="F1823" s="30" t="s">
        <v>2773</v>
      </c>
      <c r="G1823" s="11" t="s">
        <v>114</v>
      </c>
      <c r="H1823" s="11" t="s">
        <v>2192</v>
      </c>
      <c r="I1823" s="11" t="s">
        <v>22</v>
      </c>
      <c r="J1823" s="23">
        <v>651007000</v>
      </c>
      <c r="K1823" s="23">
        <v>402341000</v>
      </c>
      <c r="L1823" s="23">
        <v>0</v>
      </c>
      <c r="M1823" s="23">
        <f t="shared" si="28"/>
        <v>1053348000</v>
      </c>
      <c r="N1823" s="30"/>
      <c r="O1823" s="11"/>
      <c r="P1823" s="11" t="s">
        <v>48</v>
      </c>
    </row>
    <row r="1824" spans="1:16" ht="18" customHeight="1" x14ac:dyDescent="0.15">
      <c r="A1824" s="11">
        <v>1819</v>
      </c>
      <c r="B1824" s="11" t="s">
        <v>2697</v>
      </c>
      <c r="C1824" s="11" t="s">
        <v>158</v>
      </c>
      <c r="D1824" s="11">
        <v>6</v>
      </c>
      <c r="E1824" s="36" t="s">
        <v>5194</v>
      </c>
      <c r="F1824" s="30" t="s">
        <v>2774</v>
      </c>
      <c r="G1824" s="11" t="s">
        <v>114</v>
      </c>
      <c r="H1824" s="11" t="s">
        <v>2192</v>
      </c>
      <c r="I1824" s="11" t="s">
        <v>22</v>
      </c>
      <c r="J1824" s="23">
        <v>598277000</v>
      </c>
      <c r="K1824" s="23">
        <v>348714000</v>
      </c>
      <c r="L1824" s="23">
        <v>0</v>
      </c>
      <c r="M1824" s="23">
        <f t="shared" si="28"/>
        <v>946991000</v>
      </c>
      <c r="N1824" s="30"/>
      <c r="O1824" s="11"/>
      <c r="P1824" s="11" t="s">
        <v>48</v>
      </c>
    </row>
    <row r="1825" spans="1:16" ht="18" customHeight="1" x14ac:dyDescent="0.15">
      <c r="A1825" s="11">
        <v>1820</v>
      </c>
      <c r="B1825" s="11" t="s">
        <v>2697</v>
      </c>
      <c r="C1825" s="11" t="s">
        <v>158</v>
      </c>
      <c r="D1825" s="11">
        <v>6</v>
      </c>
      <c r="E1825" s="36" t="s">
        <v>5194</v>
      </c>
      <c r="F1825" s="30" t="s">
        <v>2776</v>
      </c>
      <c r="G1825" s="11" t="s">
        <v>114</v>
      </c>
      <c r="H1825" s="11" t="s">
        <v>1283</v>
      </c>
      <c r="I1825" s="11" t="s">
        <v>22</v>
      </c>
      <c r="J1825" s="23">
        <v>1109788000</v>
      </c>
      <c r="K1825" s="23">
        <v>542980000</v>
      </c>
      <c r="L1825" s="23">
        <v>0</v>
      </c>
      <c r="M1825" s="23">
        <f t="shared" si="28"/>
        <v>1652768000</v>
      </c>
      <c r="N1825" s="30"/>
      <c r="O1825" s="11"/>
      <c r="P1825" s="11" t="s">
        <v>48</v>
      </c>
    </row>
    <row r="1826" spans="1:16" ht="18" customHeight="1" x14ac:dyDescent="0.15">
      <c r="A1826" s="11">
        <v>1821</v>
      </c>
      <c r="B1826" s="11" t="s">
        <v>2697</v>
      </c>
      <c r="C1826" s="11" t="s">
        <v>158</v>
      </c>
      <c r="D1826" s="11">
        <v>6</v>
      </c>
      <c r="E1826" s="36" t="s">
        <v>5194</v>
      </c>
      <c r="F1826" s="30" t="s">
        <v>2781</v>
      </c>
      <c r="G1826" s="11" t="s">
        <v>114</v>
      </c>
      <c r="H1826" s="11" t="s">
        <v>1283</v>
      </c>
      <c r="I1826" s="11" t="s">
        <v>22</v>
      </c>
      <c r="J1826" s="23">
        <v>1980000000</v>
      </c>
      <c r="K1826" s="23">
        <v>2500000000</v>
      </c>
      <c r="L1826" s="23">
        <v>0</v>
      </c>
      <c r="M1826" s="23">
        <f t="shared" si="28"/>
        <v>4480000000</v>
      </c>
      <c r="N1826" s="30"/>
      <c r="O1826" s="11"/>
      <c r="P1826" s="11" t="s">
        <v>48</v>
      </c>
    </row>
    <row r="1827" spans="1:16" ht="18" customHeight="1" x14ac:dyDescent="0.15">
      <c r="A1827" s="11">
        <v>1822</v>
      </c>
      <c r="B1827" s="11" t="s">
        <v>2697</v>
      </c>
      <c r="C1827" s="11" t="s">
        <v>2812</v>
      </c>
      <c r="D1827" s="11">
        <v>6</v>
      </c>
      <c r="E1827" s="36" t="s">
        <v>5194</v>
      </c>
      <c r="F1827" s="30" t="s">
        <v>2814</v>
      </c>
      <c r="G1827" s="11" t="s">
        <v>58</v>
      </c>
      <c r="H1827" s="11" t="s">
        <v>2192</v>
      </c>
      <c r="I1827" s="11" t="s">
        <v>22</v>
      </c>
      <c r="J1827" s="23">
        <v>2700000000</v>
      </c>
      <c r="K1827" s="23">
        <v>6900000000</v>
      </c>
      <c r="L1827" s="23">
        <v>0</v>
      </c>
      <c r="M1827" s="23">
        <f t="shared" si="28"/>
        <v>9600000000</v>
      </c>
      <c r="N1827" s="30"/>
      <c r="O1827" s="11"/>
      <c r="P1827" s="11" t="s">
        <v>48</v>
      </c>
    </row>
    <row r="1828" spans="1:16" ht="18" customHeight="1" x14ac:dyDescent="0.15">
      <c r="A1828" s="11">
        <v>1823</v>
      </c>
      <c r="B1828" s="11" t="s">
        <v>2697</v>
      </c>
      <c r="C1828" s="11" t="s">
        <v>2842</v>
      </c>
      <c r="D1828" s="11">
        <v>6</v>
      </c>
      <c r="E1828" s="36" t="s">
        <v>5194</v>
      </c>
      <c r="F1828" s="30" t="s">
        <v>2844</v>
      </c>
      <c r="G1828" s="11" t="s">
        <v>114</v>
      </c>
      <c r="H1828" s="11" t="s">
        <v>1283</v>
      </c>
      <c r="I1828" s="11" t="s">
        <v>22</v>
      </c>
      <c r="J1828" s="23">
        <v>250000000</v>
      </c>
      <c r="K1828" s="23">
        <v>90000000</v>
      </c>
      <c r="L1828" s="23">
        <v>0</v>
      </c>
      <c r="M1828" s="23">
        <f t="shared" si="28"/>
        <v>340000000</v>
      </c>
      <c r="N1828" s="30"/>
      <c r="O1828" s="11"/>
      <c r="P1828" s="11"/>
    </row>
    <row r="1829" spans="1:16" ht="18" customHeight="1" x14ac:dyDescent="0.15">
      <c r="A1829" s="11">
        <v>1824</v>
      </c>
      <c r="B1829" s="11" t="s">
        <v>2697</v>
      </c>
      <c r="C1829" s="11" t="s">
        <v>2852</v>
      </c>
      <c r="D1829" s="11">
        <v>6</v>
      </c>
      <c r="E1829" s="36" t="s">
        <v>5194</v>
      </c>
      <c r="F1829" s="30" t="s">
        <v>2861</v>
      </c>
      <c r="G1829" s="11" t="s">
        <v>73</v>
      </c>
      <c r="H1829" s="11" t="s">
        <v>1283</v>
      </c>
      <c r="I1829" s="11" t="s">
        <v>22</v>
      </c>
      <c r="J1829" s="23">
        <v>15000000</v>
      </c>
      <c r="K1829" s="23">
        <v>5000000</v>
      </c>
      <c r="L1829" s="23"/>
      <c r="M1829" s="23">
        <f t="shared" si="28"/>
        <v>20000000</v>
      </c>
      <c r="N1829" s="30"/>
      <c r="O1829" s="11"/>
      <c r="P1829" s="11"/>
    </row>
    <row r="1830" spans="1:16" ht="18" customHeight="1" x14ac:dyDescent="0.15">
      <c r="A1830" s="11">
        <v>1825</v>
      </c>
      <c r="B1830" s="11" t="s">
        <v>2697</v>
      </c>
      <c r="C1830" s="11" t="s">
        <v>2863</v>
      </c>
      <c r="D1830" s="11">
        <v>6</v>
      </c>
      <c r="E1830" s="36" t="s">
        <v>5194</v>
      </c>
      <c r="F1830" s="30" t="s">
        <v>2875</v>
      </c>
      <c r="G1830" s="11" t="s">
        <v>73</v>
      </c>
      <c r="H1830" s="11" t="s">
        <v>2748</v>
      </c>
      <c r="I1830" s="11" t="s">
        <v>16</v>
      </c>
      <c r="J1830" s="23">
        <v>903860000</v>
      </c>
      <c r="K1830" s="23">
        <v>94590000</v>
      </c>
      <c r="L1830" s="23">
        <v>52550000</v>
      </c>
      <c r="M1830" s="23">
        <f t="shared" si="28"/>
        <v>1051000000</v>
      </c>
      <c r="N1830" s="30" t="s">
        <v>2876</v>
      </c>
      <c r="O1830" s="11"/>
      <c r="P1830" s="11"/>
    </row>
    <row r="1831" spans="1:16" ht="18" customHeight="1" x14ac:dyDescent="0.15">
      <c r="A1831" s="11">
        <v>1826</v>
      </c>
      <c r="B1831" s="11" t="s">
        <v>2697</v>
      </c>
      <c r="C1831" s="11" t="s">
        <v>2889</v>
      </c>
      <c r="D1831" s="11">
        <v>6</v>
      </c>
      <c r="E1831" s="36" t="s">
        <v>5194</v>
      </c>
      <c r="F1831" s="30" t="s">
        <v>2891</v>
      </c>
      <c r="G1831" s="11" t="s">
        <v>114</v>
      </c>
      <c r="H1831" s="11" t="s">
        <v>1283</v>
      </c>
      <c r="I1831" s="11" t="s">
        <v>22</v>
      </c>
      <c r="J1831" s="23">
        <v>30000000</v>
      </c>
      <c r="K1831" s="23">
        <v>3000000</v>
      </c>
      <c r="L1831" s="23"/>
      <c r="M1831" s="23">
        <f t="shared" si="28"/>
        <v>33000000</v>
      </c>
      <c r="N1831" s="30"/>
      <c r="O1831" s="11"/>
      <c r="P1831" s="11"/>
    </row>
    <row r="1832" spans="1:16" ht="18" customHeight="1" x14ac:dyDescent="0.15">
      <c r="A1832" s="11">
        <v>1827</v>
      </c>
      <c r="B1832" s="11" t="s">
        <v>3069</v>
      </c>
      <c r="C1832" s="11" t="s">
        <v>3070</v>
      </c>
      <c r="D1832" s="11">
        <v>6</v>
      </c>
      <c r="E1832" s="36" t="s">
        <v>5194</v>
      </c>
      <c r="F1832" s="30" t="s">
        <v>3079</v>
      </c>
      <c r="G1832" s="11" t="s">
        <v>3072</v>
      </c>
      <c r="H1832" s="11" t="s">
        <v>3073</v>
      </c>
      <c r="I1832" s="11" t="s">
        <v>9</v>
      </c>
      <c r="J1832" s="23">
        <v>2500000000</v>
      </c>
      <c r="K1832" s="23">
        <v>4300000000</v>
      </c>
      <c r="L1832" s="23"/>
      <c r="M1832" s="23">
        <f t="shared" si="28"/>
        <v>6800000000</v>
      </c>
      <c r="N1832" s="30"/>
      <c r="O1832" s="11"/>
      <c r="P1832" s="11" t="s">
        <v>48</v>
      </c>
    </row>
    <row r="1833" spans="1:16" ht="18" customHeight="1" x14ac:dyDescent="0.15">
      <c r="A1833" s="11">
        <v>1828</v>
      </c>
      <c r="B1833" s="11" t="s">
        <v>3069</v>
      </c>
      <c r="C1833" s="11" t="s">
        <v>3070</v>
      </c>
      <c r="D1833" s="11">
        <v>6</v>
      </c>
      <c r="E1833" s="36" t="s">
        <v>5194</v>
      </c>
      <c r="F1833" s="30" t="s">
        <v>3081</v>
      </c>
      <c r="G1833" s="11" t="s">
        <v>3072</v>
      </c>
      <c r="H1833" s="11" t="s">
        <v>3073</v>
      </c>
      <c r="I1833" s="11" t="s">
        <v>22</v>
      </c>
      <c r="J1833" s="23">
        <v>80000000</v>
      </c>
      <c r="K1833" s="23">
        <v>0</v>
      </c>
      <c r="L1833" s="23"/>
      <c r="M1833" s="23">
        <f t="shared" si="28"/>
        <v>80000000</v>
      </c>
      <c r="N1833" s="30"/>
      <c r="O1833" s="11"/>
      <c r="P1833" s="11" t="s">
        <v>48</v>
      </c>
    </row>
    <row r="1834" spans="1:16" ht="18" customHeight="1" x14ac:dyDescent="0.15">
      <c r="A1834" s="11">
        <v>1829</v>
      </c>
      <c r="B1834" s="11" t="s">
        <v>3069</v>
      </c>
      <c r="C1834" s="11" t="s">
        <v>3070</v>
      </c>
      <c r="D1834" s="11">
        <v>6</v>
      </c>
      <c r="E1834" s="36" t="s">
        <v>5194</v>
      </c>
      <c r="F1834" s="30" t="s">
        <v>3093</v>
      </c>
      <c r="G1834" s="11" t="s">
        <v>3072</v>
      </c>
      <c r="H1834" s="11" t="s">
        <v>3073</v>
      </c>
      <c r="I1834" s="11" t="s">
        <v>22</v>
      </c>
      <c r="J1834" s="23">
        <v>200000000</v>
      </c>
      <c r="K1834" s="23">
        <v>50000000</v>
      </c>
      <c r="L1834" s="23"/>
      <c r="M1834" s="23">
        <f t="shared" si="28"/>
        <v>250000000</v>
      </c>
      <c r="N1834" s="30"/>
      <c r="O1834" s="11"/>
      <c r="P1834" s="11"/>
    </row>
    <row r="1835" spans="1:16" ht="18" customHeight="1" x14ac:dyDescent="0.15">
      <c r="A1835" s="11">
        <v>1830</v>
      </c>
      <c r="B1835" s="11" t="s">
        <v>3069</v>
      </c>
      <c r="C1835" s="11" t="s">
        <v>3070</v>
      </c>
      <c r="D1835" s="11">
        <v>6</v>
      </c>
      <c r="E1835" s="36" t="s">
        <v>5194</v>
      </c>
      <c r="F1835" s="30" t="s">
        <v>3094</v>
      </c>
      <c r="G1835" s="11" t="s">
        <v>3072</v>
      </c>
      <c r="H1835" s="11" t="s">
        <v>3073</v>
      </c>
      <c r="I1835" s="11" t="s">
        <v>22</v>
      </c>
      <c r="J1835" s="23">
        <v>200000000</v>
      </c>
      <c r="K1835" s="23">
        <v>50000000</v>
      </c>
      <c r="L1835" s="23"/>
      <c r="M1835" s="23">
        <f t="shared" si="28"/>
        <v>250000000</v>
      </c>
      <c r="N1835" s="30"/>
      <c r="O1835" s="11"/>
      <c r="P1835" s="11"/>
    </row>
    <row r="1836" spans="1:16" ht="18" customHeight="1" x14ac:dyDescent="0.15">
      <c r="A1836" s="11">
        <v>1831</v>
      </c>
      <c r="B1836" s="11" t="s">
        <v>3069</v>
      </c>
      <c r="C1836" s="11" t="s">
        <v>3070</v>
      </c>
      <c r="D1836" s="11">
        <v>6</v>
      </c>
      <c r="E1836" s="36" t="s">
        <v>5194</v>
      </c>
      <c r="F1836" s="30" t="s">
        <v>3095</v>
      </c>
      <c r="G1836" s="11" t="s">
        <v>3072</v>
      </c>
      <c r="H1836" s="11" t="s">
        <v>3073</v>
      </c>
      <c r="I1836" s="11" t="s">
        <v>22</v>
      </c>
      <c r="J1836" s="23">
        <v>500000000</v>
      </c>
      <c r="K1836" s="23">
        <v>200000000</v>
      </c>
      <c r="L1836" s="23"/>
      <c r="M1836" s="23">
        <f t="shared" si="28"/>
        <v>700000000</v>
      </c>
      <c r="N1836" s="30"/>
      <c r="O1836" s="11"/>
      <c r="P1836" s="11"/>
    </row>
    <row r="1837" spans="1:16" ht="18" customHeight="1" x14ac:dyDescent="0.15">
      <c r="A1837" s="11">
        <v>1832</v>
      </c>
      <c r="B1837" s="11" t="s">
        <v>3069</v>
      </c>
      <c r="C1837" s="11" t="s">
        <v>3070</v>
      </c>
      <c r="D1837" s="11">
        <v>6</v>
      </c>
      <c r="E1837" s="36" t="s">
        <v>5194</v>
      </c>
      <c r="F1837" s="30" t="s">
        <v>3096</v>
      </c>
      <c r="G1837" s="11" t="s">
        <v>3072</v>
      </c>
      <c r="H1837" s="11" t="s">
        <v>3073</v>
      </c>
      <c r="I1837" s="11" t="s">
        <v>22</v>
      </c>
      <c r="J1837" s="23">
        <v>500000000</v>
      </c>
      <c r="K1837" s="23">
        <v>200000000</v>
      </c>
      <c r="L1837" s="23"/>
      <c r="M1837" s="23">
        <f t="shared" si="28"/>
        <v>700000000</v>
      </c>
      <c r="N1837" s="30"/>
      <c r="O1837" s="11"/>
      <c r="P1837" s="11"/>
    </row>
    <row r="1838" spans="1:16" ht="18" customHeight="1" x14ac:dyDescent="0.15">
      <c r="A1838" s="11">
        <v>1833</v>
      </c>
      <c r="B1838" s="11" t="s">
        <v>3069</v>
      </c>
      <c r="C1838" s="11" t="s">
        <v>3070</v>
      </c>
      <c r="D1838" s="11">
        <v>6</v>
      </c>
      <c r="E1838" s="36" t="s">
        <v>5194</v>
      </c>
      <c r="F1838" s="30" t="s">
        <v>3111</v>
      </c>
      <c r="G1838" s="11" t="s">
        <v>3072</v>
      </c>
      <c r="H1838" s="11" t="s">
        <v>3073</v>
      </c>
      <c r="I1838" s="11" t="s">
        <v>22</v>
      </c>
      <c r="J1838" s="23">
        <v>364353077</v>
      </c>
      <c r="K1838" s="23">
        <v>780958947</v>
      </c>
      <c r="L1838" s="23"/>
      <c r="M1838" s="23">
        <f t="shared" si="28"/>
        <v>1145312024</v>
      </c>
      <c r="N1838" s="30"/>
      <c r="O1838" s="11"/>
      <c r="P1838" s="11" t="s">
        <v>48</v>
      </c>
    </row>
    <row r="1839" spans="1:16" ht="18" customHeight="1" x14ac:dyDescent="0.15">
      <c r="A1839" s="11">
        <v>1834</v>
      </c>
      <c r="B1839" s="11" t="s">
        <v>3069</v>
      </c>
      <c r="C1839" s="11" t="s">
        <v>3132</v>
      </c>
      <c r="D1839" s="11">
        <v>6</v>
      </c>
      <c r="E1839" s="36" t="s">
        <v>5194</v>
      </c>
      <c r="F1839" s="30" t="s">
        <v>3133</v>
      </c>
      <c r="G1839" s="11" t="s">
        <v>1580</v>
      </c>
      <c r="H1839" s="11" t="s">
        <v>5232</v>
      </c>
      <c r="I1839" s="11" t="s">
        <v>15</v>
      </c>
      <c r="J1839" s="23">
        <v>500000000</v>
      </c>
      <c r="K1839" s="49">
        <v>0</v>
      </c>
      <c r="L1839" s="23">
        <v>0</v>
      </c>
      <c r="M1839" s="23">
        <f t="shared" si="28"/>
        <v>500000000</v>
      </c>
      <c r="N1839" s="30"/>
      <c r="O1839" s="11"/>
      <c r="P1839" s="11"/>
    </row>
    <row r="1840" spans="1:16" ht="18" customHeight="1" x14ac:dyDescent="0.15">
      <c r="A1840" s="11">
        <v>1835</v>
      </c>
      <c r="B1840" s="11" t="s">
        <v>3069</v>
      </c>
      <c r="C1840" s="52" t="s">
        <v>3141</v>
      </c>
      <c r="D1840" s="52">
        <v>6</v>
      </c>
      <c r="E1840" s="36" t="s">
        <v>5194</v>
      </c>
      <c r="F1840" s="81" t="s">
        <v>3202</v>
      </c>
      <c r="G1840" s="11" t="s">
        <v>1580</v>
      </c>
      <c r="H1840" s="52" t="s">
        <v>3073</v>
      </c>
      <c r="I1840" s="52" t="s">
        <v>15</v>
      </c>
      <c r="J1840" s="54">
        <v>230000000</v>
      </c>
      <c r="K1840" s="54">
        <v>170000000</v>
      </c>
      <c r="L1840" s="54"/>
      <c r="M1840" s="23">
        <f t="shared" si="28"/>
        <v>400000000</v>
      </c>
      <c r="N1840" s="53"/>
      <c r="O1840" s="52"/>
      <c r="P1840" s="52"/>
    </row>
    <row r="1841" spans="1:16" ht="18" customHeight="1" x14ac:dyDescent="0.15">
      <c r="A1841" s="11">
        <v>1836</v>
      </c>
      <c r="B1841" s="11" t="s">
        <v>3069</v>
      </c>
      <c r="C1841" s="11" t="s">
        <v>3139</v>
      </c>
      <c r="D1841" s="11">
        <v>6</v>
      </c>
      <c r="E1841" s="36" t="s">
        <v>5194</v>
      </c>
      <c r="F1841" s="30" t="s">
        <v>3208</v>
      </c>
      <c r="G1841" s="11" t="s">
        <v>1580</v>
      </c>
      <c r="H1841" s="11" t="s">
        <v>3073</v>
      </c>
      <c r="I1841" s="11" t="s">
        <v>17</v>
      </c>
      <c r="J1841" s="51">
        <v>78000000</v>
      </c>
      <c r="K1841" s="51">
        <v>0</v>
      </c>
      <c r="L1841" s="51">
        <v>0</v>
      </c>
      <c r="M1841" s="23">
        <f t="shared" si="28"/>
        <v>78000000</v>
      </c>
      <c r="N1841" s="13" t="s">
        <v>35</v>
      </c>
      <c r="O1841" s="11"/>
      <c r="P1841" s="11"/>
    </row>
    <row r="1842" spans="1:16" ht="18" customHeight="1" x14ac:dyDescent="0.15">
      <c r="A1842" s="11">
        <v>1837</v>
      </c>
      <c r="B1842" s="11" t="s">
        <v>3331</v>
      </c>
      <c r="C1842" s="11" t="s">
        <v>122</v>
      </c>
      <c r="D1842" s="11">
        <v>6</v>
      </c>
      <c r="E1842" s="36" t="s">
        <v>5194</v>
      </c>
      <c r="F1842" s="30" t="s">
        <v>3332</v>
      </c>
      <c r="G1842" s="11" t="s">
        <v>73</v>
      </c>
      <c r="H1842" s="11" t="s">
        <v>5218</v>
      </c>
      <c r="I1842" s="11" t="s">
        <v>22</v>
      </c>
      <c r="J1842" s="23">
        <v>649000000</v>
      </c>
      <c r="K1842" s="23">
        <v>210000000</v>
      </c>
      <c r="L1842" s="23">
        <v>0</v>
      </c>
      <c r="M1842" s="23">
        <f t="shared" si="28"/>
        <v>859000000</v>
      </c>
      <c r="N1842" s="30"/>
      <c r="O1842" s="11"/>
      <c r="P1842" s="11"/>
    </row>
    <row r="1843" spans="1:16" ht="18" customHeight="1" x14ac:dyDescent="0.15">
      <c r="A1843" s="11">
        <v>1838</v>
      </c>
      <c r="B1843" s="11" t="s">
        <v>3331</v>
      </c>
      <c r="C1843" s="11" t="s">
        <v>122</v>
      </c>
      <c r="D1843" s="11">
        <v>6</v>
      </c>
      <c r="E1843" s="36" t="s">
        <v>5194</v>
      </c>
      <c r="F1843" s="30" t="s">
        <v>3333</v>
      </c>
      <c r="G1843" s="11" t="s">
        <v>73</v>
      </c>
      <c r="H1843" s="11" t="s">
        <v>2163</v>
      </c>
      <c r="I1843" s="11" t="s">
        <v>22</v>
      </c>
      <c r="J1843" s="23">
        <v>60000000</v>
      </c>
      <c r="K1843" s="23">
        <v>20000000</v>
      </c>
      <c r="L1843" s="23">
        <v>0</v>
      </c>
      <c r="M1843" s="23">
        <f t="shared" si="28"/>
        <v>80000000</v>
      </c>
      <c r="N1843" s="30"/>
      <c r="O1843" s="11"/>
      <c r="P1843" s="11"/>
    </row>
    <row r="1844" spans="1:16" ht="18" customHeight="1" x14ac:dyDescent="0.15">
      <c r="A1844" s="11">
        <v>1839</v>
      </c>
      <c r="B1844" s="11" t="s">
        <v>3331</v>
      </c>
      <c r="C1844" s="11" t="s">
        <v>3346</v>
      </c>
      <c r="D1844" s="11">
        <v>6</v>
      </c>
      <c r="E1844" s="36" t="s">
        <v>5194</v>
      </c>
      <c r="F1844" s="30" t="s">
        <v>3353</v>
      </c>
      <c r="G1844" s="11" t="s">
        <v>73</v>
      </c>
      <c r="H1844" s="11" t="s">
        <v>2163</v>
      </c>
      <c r="I1844" s="11" t="s">
        <v>15</v>
      </c>
      <c r="J1844" s="23">
        <v>9000000</v>
      </c>
      <c r="K1844" s="23"/>
      <c r="L1844" s="23"/>
      <c r="M1844" s="23">
        <f t="shared" si="28"/>
        <v>9000000</v>
      </c>
      <c r="N1844" s="30"/>
      <c r="O1844" s="11"/>
      <c r="P1844" s="11"/>
    </row>
    <row r="1845" spans="1:16" ht="18" customHeight="1" x14ac:dyDescent="0.15">
      <c r="A1845" s="11">
        <v>1840</v>
      </c>
      <c r="B1845" s="11" t="s">
        <v>3331</v>
      </c>
      <c r="C1845" s="11" t="s">
        <v>5200</v>
      </c>
      <c r="D1845" s="11">
        <v>6</v>
      </c>
      <c r="E1845" s="36" t="s">
        <v>5194</v>
      </c>
      <c r="F1845" s="30" t="s">
        <v>3365</v>
      </c>
      <c r="G1845" s="11" t="s">
        <v>58</v>
      </c>
      <c r="H1845" s="11" t="s">
        <v>5219</v>
      </c>
      <c r="I1845" s="11" t="s">
        <v>15</v>
      </c>
      <c r="J1845" s="23">
        <v>1100000000</v>
      </c>
      <c r="K1845" s="23">
        <v>1450000000</v>
      </c>
      <c r="L1845" s="23">
        <v>310000000</v>
      </c>
      <c r="M1845" s="23">
        <f t="shared" si="28"/>
        <v>2860000000</v>
      </c>
      <c r="N1845" s="30"/>
      <c r="O1845" s="11"/>
      <c r="P1845" s="11"/>
    </row>
    <row r="1846" spans="1:16" ht="18" customHeight="1" x14ac:dyDescent="0.15">
      <c r="A1846" s="11">
        <v>1841</v>
      </c>
      <c r="B1846" s="11" t="s">
        <v>3331</v>
      </c>
      <c r="C1846" s="11" t="s">
        <v>5201</v>
      </c>
      <c r="D1846" s="11">
        <v>6</v>
      </c>
      <c r="E1846" s="36" t="s">
        <v>5194</v>
      </c>
      <c r="F1846" s="30" t="s">
        <v>3369</v>
      </c>
      <c r="G1846" s="11" t="s">
        <v>58</v>
      </c>
      <c r="H1846" s="11" t="s">
        <v>2163</v>
      </c>
      <c r="I1846" s="11" t="s">
        <v>15</v>
      </c>
      <c r="J1846" s="23">
        <v>30000000</v>
      </c>
      <c r="K1846" s="23">
        <v>150000000</v>
      </c>
      <c r="L1846" s="23">
        <v>20000000</v>
      </c>
      <c r="M1846" s="23">
        <f t="shared" si="28"/>
        <v>200000000</v>
      </c>
      <c r="N1846" s="30"/>
      <c r="O1846" s="11"/>
      <c r="P1846" s="11"/>
    </row>
    <row r="1847" spans="1:16" ht="18" customHeight="1" x14ac:dyDescent="0.15">
      <c r="A1847" s="11">
        <v>1842</v>
      </c>
      <c r="B1847" s="11" t="s">
        <v>3331</v>
      </c>
      <c r="C1847" s="11" t="s">
        <v>3385</v>
      </c>
      <c r="D1847" s="11">
        <v>6</v>
      </c>
      <c r="E1847" s="36" t="s">
        <v>5194</v>
      </c>
      <c r="F1847" s="30" t="s">
        <v>3391</v>
      </c>
      <c r="G1847" s="11" t="s">
        <v>73</v>
      </c>
      <c r="H1847" s="11" t="s">
        <v>2169</v>
      </c>
      <c r="I1847" s="11" t="s">
        <v>15</v>
      </c>
      <c r="J1847" s="23">
        <v>65000000</v>
      </c>
      <c r="K1847" s="23"/>
      <c r="L1847" s="23"/>
      <c r="M1847" s="23">
        <f t="shared" si="28"/>
        <v>65000000</v>
      </c>
      <c r="N1847" s="30"/>
      <c r="O1847" s="11"/>
      <c r="P1847" s="11"/>
    </row>
    <row r="1848" spans="1:16" ht="18" customHeight="1" x14ac:dyDescent="0.15">
      <c r="A1848" s="11">
        <v>1843</v>
      </c>
      <c r="B1848" s="11" t="s">
        <v>3331</v>
      </c>
      <c r="C1848" s="11" t="s">
        <v>3385</v>
      </c>
      <c r="D1848" s="11">
        <v>6</v>
      </c>
      <c r="E1848" s="36" t="s">
        <v>5194</v>
      </c>
      <c r="F1848" s="30" t="s">
        <v>3391</v>
      </c>
      <c r="G1848" s="11" t="s">
        <v>73</v>
      </c>
      <c r="H1848" s="11" t="s">
        <v>2169</v>
      </c>
      <c r="I1848" s="11" t="s">
        <v>15</v>
      </c>
      <c r="J1848" s="23">
        <v>65000000</v>
      </c>
      <c r="K1848" s="23"/>
      <c r="L1848" s="23"/>
      <c r="M1848" s="23">
        <f t="shared" si="28"/>
        <v>65000000</v>
      </c>
      <c r="N1848" s="30"/>
      <c r="O1848" s="11"/>
      <c r="P1848" s="11"/>
    </row>
    <row r="1849" spans="1:16" ht="18" customHeight="1" x14ac:dyDescent="0.15">
      <c r="A1849" s="11">
        <v>1844</v>
      </c>
      <c r="B1849" s="11" t="s">
        <v>3331</v>
      </c>
      <c r="C1849" s="11" t="s">
        <v>5197</v>
      </c>
      <c r="D1849" s="11">
        <v>6</v>
      </c>
      <c r="E1849" s="36" t="s">
        <v>5194</v>
      </c>
      <c r="F1849" s="30" t="s">
        <v>3406</v>
      </c>
      <c r="G1849" s="11" t="s">
        <v>58</v>
      </c>
      <c r="H1849" s="11" t="s">
        <v>2163</v>
      </c>
      <c r="I1849" s="11" t="s">
        <v>15</v>
      </c>
      <c r="J1849" s="23">
        <v>150000000</v>
      </c>
      <c r="K1849" s="23">
        <v>850000000</v>
      </c>
      <c r="L1849" s="23"/>
      <c r="M1849" s="23">
        <f t="shared" si="28"/>
        <v>1000000000</v>
      </c>
      <c r="N1849" s="30"/>
      <c r="O1849" s="11"/>
      <c r="P1849" s="11"/>
    </row>
    <row r="1850" spans="1:16" ht="18" customHeight="1" x14ac:dyDescent="0.15">
      <c r="A1850" s="11">
        <v>1845</v>
      </c>
      <c r="B1850" s="11" t="s">
        <v>3331</v>
      </c>
      <c r="C1850" s="11" t="s">
        <v>5200</v>
      </c>
      <c r="D1850" s="11">
        <v>6</v>
      </c>
      <c r="E1850" s="36" t="s">
        <v>5194</v>
      </c>
      <c r="F1850" s="30" t="s">
        <v>3419</v>
      </c>
      <c r="G1850" s="11" t="s">
        <v>58</v>
      </c>
      <c r="H1850" s="11" t="s">
        <v>2169</v>
      </c>
      <c r="I1850" s="11" t="s">
        <v>15</v>
      </c>
      <c r="J1850" s="23">
        <v>550000000</v>
      </c>
      <c r="K1850" s="23">
        <v>2400000000</v>
      </c>
      <c r="L1850" s="23"/>
      <c r="M1850" s="23">
        <f t="shared" si="28"/>
        <v>2950000000</v>
      </c>
      <c r="N1850" s="30"/>
      <c r="O1850" s="11"/>
      <c r="P1850" s="11"/>
    </row>
    <row r="1851" spans="1:16" ht="18" customHeight="1" x14ac:dyDescent="0.15">
      <c r="A1851" s="11">
        <v>1846</v>
      </c>
      <c r="B1851" s="11" t="s">
        <v>3331</v>
      </c>
      <c r="C1851" s="11" t="s">
        <v>5200</v>
      </c>
      <c r="D1851" s="11">
        <v>6</v>
      </c>
      <c r="E1851" s="36" t="s">
        <v>5194</v>
      </c>
      <c r="F1851" s="30" t="s">
        <v>3420</v>
      </c>
      <c r="G1851" s="11" t="s">
        <v>58</v>
      </c>
      <c r="H1851" s="11" t="s">
        <v>2169</v>
      </c>
      <c r="I1851" s="11" t="s">
        <v>15</v>
      </c>
      <c r="J1851" s="23">
        <v>100000000</v>
      </c>
      <c r="K1851" s="23"/>
      <c r="L1851" s="23"/>
      <c r="M1851" s="23">
        <f t="shared" si="28"/>
        <v>100000000</v>
      </c>
      <c r="N1851" s="30"/>
      <c r="O1851" s="11"/>
      <c r="P1851" s="11"/>
    </row>
    <row r="1852" spans="1:16" ht="18" customHeight="1" x14ac:dyDescent="0.15">
      <c r="A1852" s="11">
        <v>1847</v>
      </c>
      <c r="B1852" s="11" t="s">
        <v>3331</v>
      </c>
      <c r="C1852" s="11" t="s">
        <v>5200</v>
      </c>
      <c r="D1852" s="11">
        <v>6</v>
      </c>
      <c r="E1852" s="36" t="s">
        <v>5194</v>
      </c>
      <c r="F1852" s="30" t="s">
        <v>3421</v>
      </c>
      <c r="G1852" s="11" t="s">
        <v>58</v>
      </c>
      <c r="H1852" s="11" t="s">
        <v>2169</v>
      </c>
      <c r="I1852" s="11" t="s">
        <v>15</v>
      </c>
      <c r="J1852" s="23">
        <v>250000000</v>
      </c>
      <c r="K1852" s="23">
        <v>1200000000</v>
      </c>
      <c r="L1852" s="23">
        <v>35000000</v>
      </c>
      <c r="M1852" s="23">
        <f t="shared" si="28"/>
        <v>1485000000</v>
      </c>
      <c r="N1852" s="30"/>
      <c r="O1852" s="11"/>
      <c r="P1852" s="11"/>
    </row>
    <row r="1853" spans="1:16" ht="18" customHeight="1" x14ac:dyDescent="0.15">
      <c r="A1853" s="11">
        <v>1848</v>
      </c>
      <c r="B1853" s="11" t="s">
        <v>3331</v>
      </c>
      <c r="C1853" s="11" t="s">
        <v>5202</v>
      </c>
      <c r="D1853" s="11">
        <v>6</v>
      </c>
      <c r="E1853" s="36" t="s">
        <v>5194</v>
      </c>
      <c r="F1853" s="30" t="s">
        <v>3449</v>
      </c>
      <c r="G1853" s="11" t="s">
        <v>73</v>
      </c>
      <c r="H1853" s="11" t="s">
        <v>2163</v>
      </c>
      <c r="I1853" s="11" t="s">
        <v>16</v>
      </c>
      <c r="J1853" s="23">
        <v>480000000</v>
      </c>
      <c r="K1853" s="23">
        <v>120000000</v>
      </c>
      <c r="L1853" s="23"/>
      <c r="M1853" s="23">
        <f t="shared" si="28"/>
        <v>600000000</v>
      </c>
      <c r="N1853" s="30" t="s">
        <v>74</v>
      </c>
      <c r="O1853" s="11"/>
      <c r="P1853" s="11"/>
    </row>
    <row r="1854" spans="1:16" ht="18" customHeight="1" x14ac:dyDescent="0.15">
      <c r="A1854" s="11">
        <v>1849</v>
      </c>
      <c r="B1854" s="11" t="s">
        <v>3500</v>
      </c>
      <c r="C1854" s="11" t="s">
        <v>3501</v>
      </c>
      <c r="D1854" s="11">
        <v>6</v>
      </c>
      <c r="E1854" s="36" t="s">
        <v>5194</v>
      </c>
      <c r="F1854" s="30" t="s">
        <v>3502</v>
      </c>
      <c r="G1854" s="11" t="s">
        <v>532</v>
      </c>
      <c r="H1854" s="11" t="s">
        <v>2192</v>
      </c>
      <c r="I1854" s="11" t="s">
        <v>22</v>
      </c>
      <c r="J1854" s="23">
        <v>5776000000</v>
      </c>
      <c r="K1854" s="23">
        <v>2451000000</v>
      </c>
      <c r="L1854" s="23">
        <v>528000000</v>
      </c>
      <c r="M1854" s="23">
        <f t="shared" si="28"/>
        <v>8755000000</v>
      </c>
      <c r="N1854" s="30"/>
      <c r="O1854" s="11" t="s">
        <v>88</v>
      </c>
      <c r="P1854" s="11" t="s">
        <v>48</v>
      </c>
    </row>
    <row r="1855" spans="1:16" ht="18" customHeight="1" x14ac:dyDescent="0.15">
      <c r="A1855" s="11">
        <v>1850</v>
      </c>
      <c r="B1855" s="11" t="s">
        <v>3500</v>
      </c>
      <c r="C1855" s="11" t="s">
        <v>3501</v>
      </c>
      <c r="D1855" s="11">
        <v>6</v>
      </c>
      <c r="E1855" s="36" t="s">
        <v>5194</v>
      </c>
      <c r="F1855" s="30" t="s">
        <v>3507</v>
      </c>
      <c r="G1855" s="11" t="s">
        <v>532</v>
      </c>
      <c r="H1855" s="11" t="s">
        <v>43</v>
      </c>
      <c r="I1855" s="11" t="s">
        <v>15</v>
      </c>
      <c r="J1855" s="23">
        <v>30862000000</v>
      </c>
      <c r="K1855" s="23">
        <v>12674000000</v>
      </c>
      <c r="L1855" s="23">
        <v>2263000000</v>
      </c>
      <c r="M1855" s="23">
        <f t="shared" si="28"/>
        <v>45799000000</v>
      </c>
      <c r="N1855" s="30"/>
      <c r="O1855" s="11" t="s">
        <v>88</v>
      </c>
      <c r="P1855" s="11" t="s">
        <v>48</v>
      </c>
    </row>
    <row r="1856" spans="1:16" ht="18" customHeight="1" x14ac:dyDescent="0.15">
      <c r="A1856" s="11">
        <v>1851</v>
      </c>
      <c r="B1856" s="11" t="s">
        <v>3500</v>
      </c>
      <c r="C1856" s="11" t="s">
        <v>3514</v>
      </c>
      <c r="D1856" s="11">
        <v>6</v>
      </c>
      <c r="E1856" s="36" t="s">
        <v>5194</v>
      </c>
      <c r="F1856" s="30" t="s">
        <v>3519</v>
      </c>
      <c r="G1856" s="11" t="s">
        <v>52</v>
      </c>
      <c r="H1856" s="11" t="s">
        <v>43</v>
      </c>
      <c r="I1856" s="11" t="s">
        <v>15</v>
      </c>
      <c r="J1856" s="23">
        <v>3489400000</v>
      </c>
      <c r="K1856" s="23">
        <v>1424900000</v>
      </c>
      <c r="L1856" s="23">
        <v>109400000</v>
      </c>
      <c r="M1856" s="23">
        <f t="shared" si="28"/>
        <v>5023700000</v>
      </c>
      <c r="N1856" s="30"/>
      <c r="O1856" s="11"/>
      <c r="P1856" s="11" t="s">
        <v>48</v>
      </c>
    </row>
    <row r="1857" spans="1:16" ht="18" customHeight="1" x14ac:dyDescent="0.15">
      <c r="A1857" s="11">
        <v>1852</v>
      </c>
      <c r="B1857" s="11" t="s">
        <v>3500</v>
      </c>
      <c r="C1857" s="11" t="s">
        <v>3514</v>
      </c>
      <c r="D1857" s="11">
        <v>6</v>
      </c>
      <c r="E1857" s="36" t="s">
        <v>5194</v>
      </c>
      <c r="F1857" s="30" t="s">
        <v>3520</v>
      </c>
      <c r="G1857" s="11" t="s">
        <v>66</v>
      </c>
      <c r="H1857" s="11" t="s">
        <v>43</v>
      </c>
      <c r="I1857" s="11" t="s">
        <v>15</v>
      </c>
      <c r="J1857" s="23">
        <v>1269700000</v>
      </c>
      <c r="K1857" s="23">
        <v>0</v>
      </c>
      <c r="L1857" s="23">
        <v>0</v>
      </c>
      <c r="M1857" s="23">
        <f t="shared" si="28"/>
        <v>1269700000</v>
      </c>
      <c r="N1857" s="30"/>
      <c r="O1857" s="11"/>
      <c r="P1857" s="11" t="s">
        <v>48</v>
      </c>
    </row>
    <row r="1858" spans="1:16" ht="18" customHeight="1" x14ac:dyDescent="0.15">
      <c r="A1858" s="11">
        <v>1853</v>
      </c>
      <c r="B1858" s="11" t="s">
        <v>3500</v>
      </c>
      <c r="C1858" s="11" t="s">
        <v>3514</v>
      </c>
      <c r="D1858" s="11">
        <v>6</v>
      </c>
      <c r="E1858" s="36" t="s">
        <v>5194</v>
      </c>
      <c r="F1858" s="30" t="s">
        <v>3521</v>
      </c>
      <c r="G1858" s="11" t="s">
        <v>52</v>
      </c>
      <c r="H1858" s="11" t="s">
        <v>43</v>
      </c>
      <c r="I1858" s="11" t="s">
        <v>15</v>
      </c>
      <c r="J1858" s="23">
        <v>1035540000</v>
      </c>
      <c r="K1858" s="23">
        <v>153800000</v>
      </c>
      <c r="L1858" s="23"/>
      <c r="M1858" s="23">
        <f t="shared" si="28"/>
        <v>1189340000</v>
      </c>
      <c r="N1858" s="30"/>
      <c r="O1858" s="11"/>
      <c r="P1858" s="11"/>
    </row>
    <row r="1859" spans="1:16" ht="18" customHeight="1" x14ac:dyDescent="0.15">
      <c r="A1859" s="11">
        <v>1854</v>
      </c>
      <c r="B1859" s="11" t="s">
        <v>3500</v>
      </c>
      <c r="C1859" s="11" t="s">
        <v>3514</v>
      </c>
      <c r="D1859" s="11">
        <v>6</v>
      </c>
      <c r="E1859" s="36" t="s">
        <v>5194</v>
      </c>
      <c r="F1859" s="30" t="s">
        <v>3522</v>
      </c>
      <c r="G1859" s="11" t="s">
        <v>66</v>
      </c>
      <c r="H1859" s="11" t="s">
        <v>43</v>
      </c>
      <c r="I1859" s="11" t="s">
        <v>22</v>
      </c>
      <c r="J1859" s="23">
        <v>55600000</v>
      </c>
      <c r="K1859" s="23"/>
      <c r="L1859" s="23"/>
      <c r="M1859" s="23">
        <f t="shared" si="28"/>
        <v>55600000</v>
      </c>
      <c r="N1859" s="30"/>
      <c r="O1859" s="11"/>
      <c r="P1859" s="11"/>
    </row>
    <row r="1860" spans="1:16" ht="18" customHeight="1" x14ac:dyDescent="0.15">
      <c r="A1860" s="11">
        <v>1855</v>
      </c>
      <c r="B1860" s="11" t="s">
        <v>3500</v>
      </c>
      <c r="C1860" s="11" t="s">
        <v>3514</v>
      </c>
      <c r="D1860" s="11">
        <v>6</v>
      </c>
      <c r="E1860" s="36" t="s">
        <v>5194</v>
      </c>
      <c r="F1860" s="30" t="s">
        <v>3523</v>
      </c>
      <c r="G1860" s="11" t="s">
        <v>52</v>
      </c>
      <c r="H1860" s="11" t="s">
        <v>2192</v>
      </c>
      <c r="I1860" s="11" t="s">
        <v>22</v>
      </c>
      <c r="J1860" s="23">
        <v>662820000</v>
      </c>
      <c r="K1860" s="23">
        <v>295360000</v>
      </c>
      <c r="L1860" s="23">
        <v>39400000</v>
      </c>
      <c r="M1860" s="23">
        <f t="shared" si="28"/>
        <v>997580000</v>
      </c>
      <c r="N1860" s="30"/>
      <c r="O1860" s="11"/>
      <c r="P1860" s="11" t="s">
        <v>48</v>
      </c>
    </row>
    <row r="1861" spans="1:16" ht="18" customHeight="1" x14ac:dyDescent="0.15">
      <c r="A1861" s="11">
        <v>1856</v>
      </c>
      <c r="B1861" s="11" t="s">
        <v>3500</v>
      </c>
      <c r="C1861" s="11" t="s">
        <v>3514</v>
      </c>
      <c r="D1861" s="11">
        <v>6</v>
      </c>
      <c r="E1861" s="36" t="s">
        <v>5194</v>
      </c>
      <c r="F1861" s="30" t="s">
        <v>3524</v>
      </c>
      <c r="G1861" s="11" t="s">
        <v>66</v>
      </c>
      <c r="H1861" s="11" t="s">
        <v>2192</v>
      </c>
      <c r="I1861" s="11" t="s">
        <v>22</v>
      </c>
      <c r="J1861" s="23">
        <v>300200000</v>
      </c>
      <c r="K1861" s="23">
        <v>0</v>
      </c>
      <c r="L1861" s="23">
        <v>26390000</v>
      </c>
      <c r="M1861" s="23">
        <f t="shared" si="28"/>
        <v>326590000</v>
      </c>
      <c r="N1861" s="30"/>
      <c r="O1861" s="11"/>
      <c r="P1861" s="11" t="s">
        <v>48</v>
      </c>
    </row>
    <row r="1862" spans="1:16" ht="18" customHeight="1" x14ac:dyDescent="0.15">
      <c r="A1862" s="11">
        <v>1857</v>
      </c>
      <c r="B1862" s="11" t="s">
        <v>3500</v>
      </c>
      <c r="C1862" s="11" t="s">
        <v>3531</v>
      </c>
      <c r="D1862" s="11">
        <v>6</v>
      </c>
      <c r="E1862" s="36" t="s">
        <v>5194</v>
      </c>
      <c r="F1862" s="30" t="s">
        <v>3534</v>
      </c>
      <c r="G1862" s="11" t="s">
        <v>73</v>
      </c>
      <c r="H1862" s="11" t="s">
        <v>43</v>
      </c>
      <c r="I1862" s="11" t="s">
        <v>15</v>
      </c>
      <c r="J1862" s="23">
        <v>2155100000</v>
      </c>
      <c r="K1862" s="23">
        <v>314200000</v>
      </c>
      <c r="L1862" s="23">
        <v>0</v>
      </c>
      <c r="M1862" s="23">
        <f t="shared" ref="M1862:M1925" si="29">J1862+K1862+L1862</f>
        <v>2469300000</v>
      </c>
      <c r="N1862" s="30"/>
      <c r="O1862" s="11"/>
      <c r="P1862" s="11" t="s">
        <v>48</v>
      </c>
    </row>
    <row r="1863" spans="1:16" ht="18" customHeight="1" x14ac:dyDescent="0.15">
      <c r="A1863" s="11">
        <v>1858</v>
      </c>
      <c r="B1863" s="11" t="s">
        <v>3500</v>
      </c>
      <c r="C1863" s="11" t="s">
        <v>3531</v>
      </c>
      <c r="D1863" s="11">
        <v>6</v>
      </c>
      <c r="E1863" s="36" t="s">
        <v>5194</v>
      </c>
      <c r="F1863" s="30" t="s">
        <v>3535</v>
      </c>
      <c r="G1863" s="11" t="s">
        <v>73</v>
      </c>
      <c r="H1863" s="11" t="s">
        <v>2192</v>
      </c>
      <c r="I1863" s="11" t="s">
        <v>22</v>
      </c>
      <c r="J1863" s="23">
        <v>583560000</v>
      </c>
      <c r="K1863" s="23">
        <v>99480000</v>
      </c>
      <c r="L1863" s="23">
        <v>0</v>
      </c>
      <c r="M1863" s="23">
        <f t="shared" si="29"/>
        <v>683040000</v>
      </c>
      <c r="N1863" s="30"/>
      <c r="O1863" s="11"/>
      <c r="P1863" s="11"/>
    </row>
    <row r="1864" spans="1:16" ht="18" customHeight="1" x14ac:dyDescent="0.15">
      <c r="A1864" s="11">
        <v>1859</v>
      </c>
      <c r="B1864" s="11" t="s">
        <v>3563</v>
      </c>
      <c r="C1864" s="11" t="s">
        <v>1866</v>
      </c>
      <c r="D1864" s="11">
        <v>6</v>
      </c>
      <c r="E1864" s="36" t="s">
        <v>5194</v>
      </c>
      <c r="F1864" s="30" t="s">
        <v>3601</v>
      </c>
      <c r="G1864" s="11" t="s">
        <v>114</v>
      </c>
      <c r="H1864" s="11" t="s">
        <v>1506</v>
      </c>
      <c r="I1864" s="11" t="s">
        <v>22</v>
      </c>
      <c r="J1864" s="23">
        <v>100000000</v>
      </c>
      <c r="K1864" s="23">
        <v>0</v>
      </c>
      <c r="L1864" s="23">
        <v>0</v>
      </c>
      <c r="M1864" s="23">
        <f t="shared" si="29"/>
        <v>100000000</v>
      </c>
      <c r="N1864" s="30"/>
      <c r="O1864" s="11"/>
      <c r="P1864" s="11"/>
    </row>
    <row r="1865" spans="1:16" ht="18" customHeight="1" x14ac:dyDescent="0.15">
      <c r="A1865" s="11">
        <v>1860</v>
      </c>
      <c r="B1865" s="11" t="s">
        <v>3563</v>
      </c>
      <c r="C1865" s="11" t="s">
        <v>1915</v>
      </c>
      <c r="D1865" s="11">
        <v>6</v>
      </c>
      <c r="E1865" s="36" t="s">
        <v>5194</v>
      </c>
      <c r="F1865" s="30" t="s">
        <v>3614</v>
      </c>
      <c r="G1865" s="11" t="s">
        <v>58</v>
      </c>
      <c r="H1865" s="11" t="s">
        <v>1506</v>
      </c>
      <c r="I1865" s="11" t="s">
        <v>22</v>
      </c>
      <c r="J1865" s="23">
        <v>40000000</v>
      </c>
      <c r="K1865" s="23">
        <v>330000000</v>
      </c>
      <c r="L1865" s="23"/>
      <c r="M1865" s="23">
        <f t="shared" si="29"/>
        <v>370000000</v>
      </c>
      <c r="N1865" s="30"/>
      <c r="O1865" s="11"/>
      <c r="P1865" s="11"/>
    </row>
    <row r="1866" spans="1:16" ht="18" customHeight="1" x14ac:dyDescent="0.15">
      <c r="A1866" s="11">
        <v>1861</v>
      </c>
      <c r="B1866" s="11" t="s">
        <v>3563</v>
      </c>
      <c r="C1866" s="11" t="s">
        <v>1915</v>
      </c>
      <c r="D1866" s="11">
        <v>6</v>
      </c>
      <c r="E1866" s="36" t="s">
        <v>5194</v>
      </c>
      <c r="F1866" s="30" t="s">
        <v>3640</v>
      </c>
      <c r="G1866" s="11" t="s">
        <v>73</v>
      </c>
      <c r="H1866" s="11" t="s">
        <v>1506</v>
      </c>
      <c r="I1866" s="11" t="s">
        <v>15</v>
      </c>
      <c r="J1866" s="23">
        <v>120000000</v>
      </c>
      <c r="K1866" s="23">
        <v>9000000</v>
      </c>
      <c r="L1866" s="23">
        <v>0</v>
      </c>
      <c r="M1866" s="23">
        <f t="shared" si="29"/>
        <v>129000000</v>
      </c>
      <c r="N1866" s="30"/>
      <c r="O1866" s="11"/>
      <c r="P1866" s="11"/>
    </row>
    <row r="1867" spans="1:16" ht="18" customHeight="1" x14ac:dyDescent="0.15">
      <c r="A1867" s="11">
        <v>1862</v>
      </c>
      <c r="B1867" s="11" t="s">
        <v>3563</v>
      </c>
      <c r="C1867" s="11" t="s">
        <v>1915</v>
      </c>
      <c r="D1867" s="11">
        <v>6</v>
      </c>
      <c r="E1867" s="36" t="s">
        <v>5194</v>
      </c>
      <c r="F1867" s="30" t="s">
        <v>3641</v>
      </c>
      <c r="G1867" s="11" t="s">
        <v>73</v>
      </c>
      <c r="H1867" s="11" t="s">
        <v>1506</v>
      </c>
      <c r="I1867" s="11" t="s">
        <v>15</v>
      </c>
      <c r="J1867" s="23">
        <v>90000000</v>
      </c>
      <c r="K1867" s="23">
        <v>110000000</v>
      </c>
      <c r="L1867" s="23"/>
      <c r="M1867" s="23">
        <f t="shared" si="29"/>
        <v>200000000</v>
      </c>
      <c r="N1867" s="30"/>
      <c r="O1867" s="11"/>
      <c r="P1867" s="11"/>
    </row>
    <row r="1868" spans="1:16" ht="18" customHeight="1" x14ac:dyDescent="0.15">
      <c r="A1868" s="11">
        <v>1863</v>
      </c>
      <c r="B1868" s="11" t="s">
        <v>3563</v>
      </c>
      <c r="C1868" s="11" t="s">
        <v>3656</v>
      </c>
      <c r="D1868" s="11">
        <v>6</v>
      </c>
      <c r="E1868" s="36" t="s">
        <v>5194</v>
      </c>
      <c r="F1868" s="30" t="s">
        <v>3659</v>
      </c>
      <c r="G1868" s="11" t="s">
        <v>114</v>
      </c>
      <c r="H1868" s="11" t="s">
        <v>1506</v>
      </c>
      <c r="I1868" s="11" t="s">
        <v>22</v>
      </c>
      <c r="J1868" s="23">
        <v>779927608</v>
      </c>
      <c r="K1868" s="23">
        <v>835785024</v>
      </c>
      <c r="L1868" s="23">
        <v>553454740</v>
      </c>
      <c r="M1868" s="23">
        <f t="shared" si="29"/>
        <v>2169167372</v>
      </c>
      <c r="N1868" s="30"/>
      <c r="O1868" s="11"/>
      <c r="P1868" s="11" t="s">
        <v>48</v>
      </c>
    </row>
    <row r="1869" spans="1:16" ht="18" customHeight="1" x14ac:dyDescent="0.15">
      <c r="A1869" s="11">
        <v>1864</v>
      </c>
      <c r="B1869" s="11" t="s">
        <v>3780</v>
      </c>
      <c r="C1869" s="11" t="s">
        <v>3794</v>
      </c>
      <c r="D1869" s="11">
        <v>6</v>
      </c>
      <c r="E1869" s="36" t="s">
        <v>5194</v>
      </c>
      <c r="F1869" s="30" t="s">
        <v>3807</v>
      </c>
      <c r="G1869" s="11" t="s">
        <v>114</v>
      </c>
      <c r="H1869" s="11" t="s">
        <v>294</v>
      </c>
      <c r="I1869" s="11" t="s">
        <v>22</v>
      </c>
      <c r="J1869" s="23">
        <v>173745783</v>
      </c>
      <c r="K1869" s="23">
        <v>118198612</v>
      </c>
      <c r="L1869" s="23">
        <v>3000000</v>
      </c>
      <c r="M1869" s="23">
        <f t="shared" si="29"/>
        <v>294944395</v>
      </c>
      <c r="N1869" s="30"/>
      <c r="O1869" s="11"/>
      <c r="P1869" s="11"/>
    </row>
    <row r="1870" spans="1:16" ht="18" customHeight="1" x14ac:dyDescent="0.15">
      <c r="A1870" s="11">
        <v>1865</v>
      </c>
      <c r="B1870" s="11" t="s">
        <v>3780</v>
      </c>
      <c r="C1870" s="11" t="s">
        <v>3813</v>
      </c>
      <c r="D1870" s="11">
        <v>6</v>
      </c>
      <c r="E1870" s="36" t="s">
        <v>5194</v>
      </c>
      <c r="F1870" s="30" t="s">
        <v>3825</v>
      </c>
      <c r="G1870" s="11" t="s">
        <v>58</v>
      </c>
      <c r="H1870" s="11" t="s">
        <v>1530</v>
      </c>
      <c r="I1870" s="11" t="s">
        <v>15</v>
      </c>
      <c r="J1870" s="23">
        <v>300000000</v>
      </c>
      <c r="K1870" s="23">
        <v>100000000</v>
      </c>
      <c r="L1870" s="23">
        <v>0</v>
      </c>
      <c r="M1870" s="23">
        <f t="shared" si="29"/>
        <v>400000000</v>
      </c>
      <c r="N1870" s="30" t="s">
        <v>143</v>
      </c>
      <c r="O1870" s="11" t="s">
        <v>88</v>
      </c>
      <c r="P1870" s="11"/>
    </row>
    <row r="1871" spans="1:16" ht="18" customHeight="1" x14ac:dyDescent="0.15">
      <c r="A1871" s="11">
        <v>1866</v>
      </c>
      <c r="B1871" s="11" t="s">
        <v>3780</v>
      </c>
      <c r="C1871" s="11" t="s">
        <v>3813</v>
      </c>
      <c r="D1871" s="11">
        <v>6</v>
      </c>
      <c r="E1871" s="36" t="s">
        <v>5194</v>
      </c>
      <c r="F1871" s="30" t="s">
        <v>3826</v>
      </c>
      <c r="G1871" s="11" t="s">
        <v>58</v>
      </c>
      <c r="H1871" s="11" t="s">
        <v>1530</v>
      </c>
      <c r="I1871" s="11" t="s">
        <v>16</v>
      </c>
      <c r="J1871" s="23">
        <v>212000000</v>
      </c>
      <c r="K1871" s="23">
        <v>0</v>
      </c>
      <c r="L1871" s="23">
        <v>0</v>
      </c>
      <c r="M1871" s="23">
        <f t="shared" si="29"/>
        <v>212000000</v>
      </c>
      <c r="N1871" s="30" t="s">
        <v>3827</v>
      </c>
      <c r="O1871" s="11"/>
      <c r="P1871" s="11"/>
    </row>
    <row r="1872" spans="1:16" ht="18" customHeight="1" x14ac:dyDescent="0.15">
      <c r="A1872" s="11">
        <v>1867</v>
      </c>
      <c r="B1872" s="11" t="s">
        <v>3780</v>
      </c>
      <c r="C1872" s="11" t="s">
        <v>3813</v>
      </c>
      <c r="D1872" s="11">
        <v>6</v>
      </c>
      <c r="E1872" s="36" t="s">
        <v>5194</v>
      </c>
      <c r="F1872" s="30" t="s">
        <v>3828</v>
      </c>
      <c r="G1872" s="11" t="s">
        <v>73</v>
      </c>
      <c r="H1872" s="11" t="s">
        <v>1530</v>
      </c>
      <c r="I1872" s="11" t="s">
        <v>16</v>
      </c>
      <c r="J1872" s="23">
        <v>120000000</v>
      </c>
      <c r="K1872" s="23"/>
      <c r="L1872" s="23"/>
      <c r="M1872" s="23">
        <f t="shared" si="29"/>
        <v>120000000</v>
      </c>
      <c r="N1872" s="30" t="s">
        <v>125</v>
      </c>
      <c r="O1872" s="11"/>
      <c r="P1872" s="11"/>
    </row>
    <row r="1873" spans="1:16" ht="18" customHeight="1" x14ac:dyDescent="0.15">
      <c r="A1873" s="11">
        <v>1868</v>
      </c>
      <c r="B1873" s="11" t="s">
        <v>3780</v>
      </c>
      <c r="C1873" s="11" t="s">
        <v>3842</v>
      </c>
      <c r="D1873" s="11">
        <v>6</v>
      </c>
      <c r="E1873" s="36" t="s">
        <v>5194</v>
      </c>
      <c r="F1873" s="30" t="s">
        <v>3847</v>
      </c>
      <c r="G1873" s="11" t="s">
        <v>58</v>
      </c>
      <c r="H1873" s="11" t="s">
        <v>5230</v>
      </c>
      <c r="I1873" s="11" t="s">
        <v>22</v>
      </c>
      <c r="J1873" s="23">
        <v>24000000</v>
      </c>
      <c r="K1873" s="23"/>
      <c r="L1873" s="23"/>
      <c r="M1873" s="23">
        <f t="shared" si="29"/>
        <v>24000000</v>
      </c>
      <c r="N1873" s="30"/>
      <c r="O1873" s="11"/>
      <c r="P1873" s="11"/>
    </row>
    <row r="1874" spans="1:16" ht="18" customHeight="1" x14ac:dyDescent="0.15">
      <c r="A1874" s="11">
        <v>1869</v>
      </c>
      <c r="B1874" s="11" t="s">
        <v>3780</v>
      </c>
      <c r="C1874" s="11" t="s">
        <v>3854</v>
      </c>
      <c r="D1874" s="11">
        <v>6</v>
      </c>
      <c r="E1874" s="36" t="s">
        <v>5194</v>
      </c>
      <c r="F1874" s="30" t="s">
        <v>3856</v>
      </c>
      <c r="G1874" s="11" t="s">
        <v>114</v>
      </c>
      <c r="H1874" s="11" t="s">
        <v>1530</v>
      </c>
      <c r="I1874" s="11" t="s">
        <v>22</v>
      </c>
      <c r="J1874" s="23">
        <v>175000000</v>
      </c>
      <c r="K1874" s="23"/>
      <c r="L1874" s="23"/>
      <c r="M1874" s="23">
        <f t="shared" si="29"/>
        <v>175000000</v>
      </c>
      <c r="N1874" s="30"/>
      <c r="O1874" s="11"/>
      <c r="P1874" s="11"/>
    </row>
    <row r="1875" spans="1:16" ht="18" customHeight="1" x14ac:dyDescent="0.15">
      <c r="A1875" s="11">
        <v>1870</v>
      </c>
      <c r="B1875" s="11" t="s">
        <v>3780</v>
      </c>
      <c r="C1875" s="11" t="s">
        <v>5200</v>
      </c>
      <c r="D1875" s="11">
        <v>6</v>
      </c>
      <c r="E1875" s="36" t="s">
        <v>5194</v>
      </c>
      <c r="F1875" s="30" t="s">
        <v>3875</v>
      </c>
      <c r="G1875" s="11" t="s">
        <v>58</v>
      </c>
      <c r="H1875" s="11" t="s">
        <v>294</v>
      </c>
      <c r="I1875" s="11" t="s">
        <v>15</v>
      </c>
      <c r="J1875" s="23">
        <v>50000000</v>
      </c>
      <c r="K1875" s="23">
        <v>300000000</v>
      </c>
      <c r="L1875" s="23"/>
      <c r="M1875" s="23">
        <f t="shared" si="29"/>
        <v>350000000</v>
      </c>
      <c r="N1875" s="30"/>
      <c r="O1875" s="11"/>
      <c r="P1875" s="11"/>
    </row>
    <row r="1876" spans="1:16" ht="18" customHeight="1" x14ac:dyDescent="0.15">
      <c r="A1876" s="11">
        <v>1871</v>
      </c>
      <c r="B1876" s="11" t="s">
        <v>3780</v>
      </c>
      <c r="C1876" s="11" t="s">
        <v>5200</v>
      </c>
      <c r="D1876" s="11">
        <v>6</v>
      </c>
      <c r="E1876" s="36" t="s">
        <v>5194</v>
      </c>
      <c r="F1876" s="30" t="s">
        <v>3876</v>
      </c>
      <c r="G1876" s="11" t="s">
        <v>58</v>
      </c>
      <c r="H1876" s="11" t="s">
        <v>294</v>
      </c>
      <c r="I1876" s="11" t="s">
        <v>15</v>
      </c>
      <c r="J1876" s="23">
        <v>25000000</v>
      </c>
      <c r="K1876" s="23">
        <v>70000000</v>
      </c>
      <c r="L1876" s="23"/>
      <c r="M1876" s="23">
        <f t="shared" si="29"/>
        <v>95000000</v>
      </c>
      <c r="N1876" s="30"/>
      <c r="O1876" s="11"/>
      <c r="P1876" s="11"/>
    </row>
    <row r="1877" spans="1:16" ht="18" customHeight="1" x14ac:dyDescent="0.15">
      <c r="A1877" s="11">
        <v>1872</v>
      </c>
      <c r="B1877" s="11" t="s">
        <v>3780</v>
      </c>
      <c r="C1877" s="11" t="s">
        <v>5200</v>
      </c>
      <c r="D1877" s="11">
        <v>6</v>
      </c>
      <c r="E1877" s="36" t="s">
        <v>5194</v>
      </c>
      <c r="F1877" s="30" t="s">
        <v>3877</v>
      </c>
      <c r="G1877" s="11" t="s">
        <v>58</v>
      </c>
      <c r="H1877" s="11" t="s">
        <v>1530</v>
      </c>
      <c r="I1877" s="11" t="s">
        <v>15</v>
      </c>
      <c r="J1877" s="23">
        <v>300000000</v>
      </c>
      <c r="K1877" s="23">
        <v>400000000</v>
      </c>
      <c r="L1877" s="23"/>
      <c r="M1877" s="23">
        <f t="shared" si="29"/>
        <v>700000000</v>
      </c>
      <c r="N1877" s="30"/>
      <c r="O1877" s="11"/>
      <c r="P1877" s="11"/>
    </row>
    <row r="1878" spans="1:16" ht="18" customHeight="1" x14ac:dyDescent="0.15">
      <c r="A1878" s="11">
        <v>1873</v>
      </c>
      <c r="B1878" s="11" t="s">
        <v>3780</v>
      </c>
      <c r="C1878" s="11" t="s">
        <v>5200</v>
      </c>
      <c r="D1878" s="11">
        <v>6</v>
      </c>
      <c r="E1878" s="36" t="s">
        <v>5194</v>
      </c>
      <c r="F1878" s="30" t="s">
        <v>3878</v>
      </c>
      <c r="G1878" s="11" t="s">
        <v>58</v>
      </c>
      <c r="H1878" s="11" t="s">
        <v>1530</v>
      </c>
      <c r="I1878" s="11" t="s">
        <v>15</v>
      </c>
      <c r="J1878" s="23">
        <v>550000000</v>
      </c>
      <c r="K1878" s="23">
        <v>2000000000</v>
      </c>
      <c r="L1878" s="23"/>
      <c r="M1878" s="23">
        <f t="shared" si="29"/>
        <v>2550000000</v>
      </c>
      <c r="N1878" s="30"/>
      <c r="O1878" s="11"/>
      <c r="P1878" s="11"/>
    </row>
    <row r="1879" spans="1:16" ht="18" customHeight="1" x14ac:dyDescent="0.15">
      <c r="A1879" s="11">
        <v>1874</v>
      </c>
      <c r="B1879" s="11" t="s">
        <v>3780</v>
      </c>
      <c r="C1879" s="11" t="s">
        <v>5200</v>
      </c>
      <c r="D1879" s="11">
        <v>6</v>
      </c>
      <c r="E1879" s="36" t="s">
        <v>5194</v>
      </c>
      <c r="F1879" s="30" t="s">
        <v>3879</v>
      </c>
      <c r="G1879" s="11" t="s">
        <v>58</v>
      </c>
      <c r="H1879" s="11" t="s">
        <v>1530</v>
      </c>
      <c r="I1879" s="11" t="s">
        <v>15</v>
      </c>
      <c r="J1879" s="23">
        <v>250000000</v>
      </c>
      <c r="K1879" s="23">
        <v>900000000</v>
      </c>
      <c r="L1879" s="23"/>
      <c r="M1879" s="23">
        <f t="shared" si="29"/>
        <v>1150000000</v>
      </c>
      <c r="N1879" s="30"/>
      <c r="O1879" s="11"/>
      <c r="P1879" s="11"/>
    </row>
    <row r="1880" spans="1:16" ht="18" customHeight="1" x14ac:dyDescent="0.15">
      <c r="A1880" s="11">
        <v>1875</v>
      </c>
      <c r="B1880" s="11" t="s">
        <v>3780</v>
      </c>
      <c r="C1880" s="11" t="s">
        <v>5200</v>
      </c>
      <c r="D1880" s="11">
        <v>6</v>
      </c>
      <c r="E1880" s="36" t="s">
        <v>5194</v>
      </c>
      <c r="F1880" s="30" t="s">
        <v>3880</v>
      </c>
      <c r="G1880" s="11" t="s">
        <v>58</v>
      </c>
      <c r="H1880" s="11" t="s">
        <v>1530</v>
      </c>
      <c r="I1880" s="11" t="s">
        <v>15</v>
      </c>
      <c r="J1880" s="23">
        <v>650000000</v>
      </c>
      <c r="K1880" s="23">
        <v>2800000000</v>
      </c>
      <c r="L1880" s="23"/>
      <c r="M1880" s="23">
        <f t="shared" si="29"/>
        <v>3450000000</v>
      </c>
      <c r="N1880" s="30"/>
      <c r="O1880" s="11"/>
      <c r="P1880" s="11"/>
    </row>
    <row r="1881" spans="1:16" ht="18" customHeight="1" x14ac:dyDescent="0.15">
      <c r="A1881" s="11">
        <v>1876</v>
      </c>
      <c r="B1881" s="11" t="s">
        <v>3780</v>
      </c>
      <c r="C1881" s="11" t="s">
        <v>5200</v>
      </c>
      <c r="D1881" s="11">
        <v>6</v>
      </c>
      <c r="E1881" s="36" t="s">
        <v>5194</v>
      </c>
      <c r="F1881" s="30" t="s">
        <v>3881</v>
      </c>
      <c r="G1881" s="11" t="s">
        <v>58</v>
      </c>
      <c r="H1881" s="11" t="s">
        <v>1530</v>
      </c>
      <c r="I1881" s="11" t="s">
        <v>15</v>
      </c>
      <c r="J1881" s="23">
        <v>50000000</v>
      </c>
      <c r="K1881" s="23">
        <v>10000000</v>
      </c>
      <c r="L1881" s="23"/>
      <c r="M1881" s="23">
        <f t="shared" si="29"/>
        <v>60000000</v>
      </c>
      <c r="N1881" s="30"/>
      <c r="O1881" s="11"/>
      <c r="P1881" s="11"/>
    </row>
    <row r="1882" spans="1:16" ht="18" customHeight="1" x14ac:dyDescent="0.15">
      <c r="A1882" s="11">
        <v>1877</v>
      </c>
      <c r="B1882" s="11" t="s">
        <v>3780</v>
      </c>
      <c r="C1882" s="11" t="s">
        <v>5202</v>
      </c>
      <c r="D1882" s="11">
        <v>6</v>
      </c>
      <c r="E1882" s="36" t="s">
        <v>5194</v>
      </c>
      <c r="F1882" s="30" t="s">
        <v>3885</v>
      </c>
      <c r="G1882" s="11" t="s">
        <v>73</v>
      </c>
      <c r="H1882" s="11" t="s">
        <v>1530</v>
      </c>
      <c r="I1882" s="11" t="s">
        <v>15</v>
      </c>
      <c r="J1882" s="23">
        <v>50000000</v>
      </c>
      <c r="K1882" s="23">
        <v>50000000</v>
      </c>
      <c r="L1882" s="23"/>
      <c r="M1882" s="23">
        <f t="shared" si="29"/>
        <v>100000000</v>
      </c>
      <c r="N1882" s="30"/>
      <c r="O1882" s="11"/>
      <c r="P1882" s="11"/>
    </row>
    <row r="1883" spans="1:16" ht="18" customHeight="1" x14ac:dyDescent="0.15">
      <c r="A1883" s="11">
        <v>1878</v>
      </c>
      <c r="B1883" s="11" t="s">
        <v>3780</v>
      </c>
      <c r="C1883" s="11" t="s">
        <v>5202</v>
      </c>
      <c r="D1883" s="11">
        <v>6</v>
      </c>
      <c r="E1883" s="36" t="s">
        <v>5194</v>
      </c>
      <c r="F1883" s="30" t="s">
        <v>3887</v>
      </c>
      <c r="G1883" s="11" t="s">
        <v>73</v>
      </c>
      <c r="H1883" s="11" t="s">
        <v>1530</v>
      </c>
      <c r="I1883" s="11" t="s">
        <v>16</v>
      </c>
      <c r="J1883" s="23">
        <v>63739800</v>
      </c>
      <c r="K1883" s="23">
        <v>3064100</v>
      </c>
      <c r="L1883" s="23">
        <v>650000</v>
      </c>
      <c r="M1883" s="23">
        <f t="shared" si="29"/>
        <v>67453900</v>
      </c>
      <c r="N1883" s="30" t="s">
        <v>74</v>
      </c>
      <c r="O1883" s="11"/>
      <c r="P1883" s="11"/>
    </row>
    <row r="1884" spans="1:16" ht="18" customHeight="1" x14ac:dyDescent="0.15">
      <c r="A1884" s="11">
        <v>1879</v>
      </c>
      <c r="B1884" s="11" t="s">
        <v>3780</v>
      </c>
      <c r="C1884" s="11" t="s">
        <v>5204</v>
      </c>
      <c r="D1884" s="11">
        <v>6</v>
      </c>
      <c r="E1884" s="36" t="s">
        <v>5194</v>
      </c>
      <c r="F1884" s="30" t="s">
        <v>3899</v>
      </c>
      <c r="G1884" s="11" t="s">
        <v>114</v>
      </c>
      <c r="H1884" s="11" t="s">
        <v>1530</v>
      </c>
      <c r="I1884" s="11" t="s">
        <v>15</v>
      </c>
      <c r="J1884" s="23">
        <v>1704386000</v>
      </c>
      <c r="K1884" s="23">
        <v>632316000</v>
      </c>
      <c r="L1884" s="23">
        <v>16322000</v>
      </c>
      <c r="M1884" s="23">
        <f t="shared" si="29"/>
        <v>2353024000</v>
      </c>
      <c r="N1884" s="30"/>
      <c r="O1884" s="11"/>
      <c r="P1884" s="11" t="s">
        <v>48</v>
      </c>
    </row>
    <row r="1885" spans="1:16" ht="18" customHeight="1" x14ac:dyDescent="0.15">
      <c r="A1885" s="11">
        <v>1880</v>
      </c>
      <c r="B1885" s="11" t="s">
        <v>3780</v>
      </c>
      <c r="C1885" s="11" t="s">
        <v>5207</v>
      </c>
      <c r="D1885" s="11">
        <v>6</v>
      </c>
      <c r="E1885" s="36" t="s">
        <v>5194</v>
      </c>
      <c r="F1885" s="30" t="s">
        <v>3918</v>
      </c>
      <c r="G1885" s="11" t="s">
        <v>114</v>
      </c>
      <c r="H1885" s="11" t="s">
        <v>1530</v>
      </c>
      <c r="I1885" s="11" t="s">
        <v>22</v>
      </c>
      <c r="J1885" s="23">
        <v>807656456</v>
      </c>
      <c r="K1885" s="23">
        <v>385381802</v>
      </c>
      <c r="L1885" s="23"/>
      <c r="M1885" s="23">
        <f t="shared" si="29"/>
        <v>1193038258</v>
      </c>
      <c r="N1885" s="30"/>
      <c r="O1885" s="11"/>
      <c r="P1885" s="11"/>
    </row>
    <row r="1886" spans="1:16" ht="18" customHeight="1" x14ac:dyDescent="0.15">
      <c r="A1886" s="11">
        <v>1881</v>
      </c>
      <c r="B1886" s="11" t="s">
        <v>3780</v>
      </c>
      <c r="C1886" s="11" t="s">
        <v>3919</v>
      </c>
      <c r="D1886" s="11">
        <v>6</v>
      </c>
      <c r="E1886" s="36" t="s">
        <v>5194</v>
      </c>
      <c r="F1886" s="30" t="s">
        <v>3921</v>
      </c>
      <c r="G1886" s="11" t="s">
        <v>114</v>
      </c>
      <c r="H1886" s="11" t="s">
        <v>1530</v>
      </c>
      <c r="I1886" s="11" t="s">
        <v>22</v>
      </c>
      <c r="J1886" s="23">
        <v>500000000</v>
      </c>
      <c r="K1886" s="23">
        <v>447000000</v>
      </c>
      <c r="L1886" s="23">
        <v>0</v>
      </c>
      <c r="M1886" s="23">
        <f t="shared" si="29"/>
        <v>947000000</v>
      </c>
      <c r="N1886" s="30"/>
      <c r="O1886" s="11"/>
      <c r="P1886" s="11"/>
    </row>
    <row r="1887" spans="1:16" ht="18" customHeight="1" x14ac:dyDescent="0.15">
      <c r="A1887" s="11">
        <v>1882</v>
      </c>
      <c r="B1887" s="11" t="s">
        <v>5214</v>
      </c>
      <c r="C1887" s="11" t="s">
        <v>67</v>
      </c>
      <c r="D1887" s="11">
        <v>6</v>
      </c>
      <c r="E1887" s="36" t="s">
        <v>5194</v>
      </c>
      <c r="F1887" s="30" t="s">
        <v>2444</v>
      </c>
      <c r="G1887" s="11" t="s">
        <v>58</v>
      </c>
      <c r="H1887" s="11" t="s">
        <v>1506</v>
      </c>
      <c r="I1887" s="11" t="s">
        <v>15</v>
      </c>
      <c r="J1887" s="23">
        <v>50000000</v>
      </c>
      <c r="K1887" s="23">
        <v>49000000</v>
      </c>
      <c r="L1887" s="23"/>
      <c r="M1887" s="23">
        <f t="shared" si="29"/>
        <v>99000000</v>
      </c>
      <c r="N1887" s="30"/>
      <c r="O1887" s="11"/>
      <c r="P1887" s="11"/>
    </row>
    <row r="1888" spans="1:16" ht="18" customHeight="1" x14ac:dyDescent="0.15">
      <c r="A1888" s="11">
        <v>1883</v>
      </c>
      <c r="B1888" s="11" t="s">
        <v>5215</v>
      </c>
      <c r="C1888" s="11" t="s">
        <v>3370</v>
      </c>
      <c r="D1888" s="11">
        <v>6</v>
      </c>
      <c r="E1888" s="36" t="s">
        <v>5194</v>
      </c>
      <c r="F1888" s="30" t="s">
        <v>3372</v>
      </c>
      <c r="G1888" s="11" t="s">
        <v>73</v>
      </c>
      <c r="H1888" s="11" t="s">
        <v>5220</v>
      </c>
      <c r="I1888" s="11" t="s">
        <v>16</v>
      </c>
      <c r="J1888" s="23">
        <v>150000000</v>
      </c>
      <c r="K1888" s="23">
        <v>0</v>
      </c>
      <c r="L1888" s="23">
        <v>0</v>
      </c>
      <c r="M1888" s="23">
        <f t="shared" si="29"/>
        <v>150000000</v>
      </c>
      <c r="N1888" s="30" t="s">
        <v>125</v>
      </c>
      <c r="O1888" s="11"/>
      <c r="P1888" s="11"/>
    </row>
    <row r="1889" spans="1:16" ht="18" customHeight="1" x14ac:dyDescent="0.15">
      <c r="A1889" s="11">
        <v>1884</v>
      </c>
      <c r="B1889" s="11" t="s">
        <v>4025</v>
      </c>
      <c r="C1889" s="11" t="s">
        <v>4045</v>
      </c>
      <c r="D1889" s="11">
        <v>6</v>
      </c>
      <c r="E1889" s="36" t="s">
        <v>5194</v>
      </c>
      <c r="F1889" s="30" t="s">
        <v>4046</v>
      </c>
      <c r="G1889" s="11" t="s">
        <v>52</v>
      </c>
      <c r="H1889" s="11" t="s">
        <v>5266</v>
      </c>
      <c r="I1889" s="11" t="s">
        <v>22</v>
      </c>
      <c r="J1889" s="23">
        <v>250000000</v>
      </c>
      <c r="K1889" s="23">
        <v>0</v>
      </c>
      <c r="L1889" s="23">
        <v>0</v>
      </c>
      <c r="M1889" s="23">
        <f t="shared" si="29"/>
        <v>250000000</v>
      </c>
      <c r="N1889" s="30"/>
      <c r="O1889" s="11"/>
      <c r="P1889" s="11"/>
    </row>
    <row r="1890" spans="1:16" ht="18" customHeight="1" x14ac:dyDescent="0.15">
      <c r="A1890" s="11">
        <v>1885</v>
      </c>
      <c r="B1890" s="11" t="s">
        <v>4170</v>
      </c>
      <c r="C1890" s="11" t="s">
        <v>1866</v>
      </c>
      <c r="D1890" s="11">
        <v>6</v>
      </c>
      <c r="E1890" s="36" t="s">
        <v>5194</v>
      </c>
      <c r="F1890" s="30" t="s">
        <v>4188</v>
      </c>
      <c r="G1890" s="11" t="s">
        <v>114</v>
      </c>
      <c r="H1890" s="11" t="s">
        <v>3505</v>
      </c>
      <c r="I1890" s="11" t="s">
        <v>22</v>
      </c>
      <c r="J1890" s="23">
        <v>545267000</v>
      </c>
      <c r="K1890" s="23">
        <v>704565000</v>
      </c>
      <c r="L1890" s="23">
        <v>0</v>
      </c>
      <c r="M1890" s="23">
        <f t="shared" si="29"/>
        <v>1249832000</v>
      </c>
      <c r="N1890" s="30"/>
      <c r="O1890" s="11"/>
      <c r="P1890" s="11"/>
    </row>
    <row r="1891" spans="1:16" ht="18" customHeight="1" x14ac:dyDescent="0.15">
      <c r="A1891" s="11">
        <v>1886</v>
      </c>
      <c r="B1891" s="11" t="s">
        <v>4170</v>
      </c>
      <c r="C1891" s="11" t="s">
        <v>3884</v>
      </c>
      <c r="D1891" s="11">
        <v>6</v>
      </c>
      <c r="E1891" s="36" t="s">
        <v>5194</v>
      </c>
      <c r="F1891" s="30" t="s">
        <v>4198</v>
      </c>
      <c r="G1891" s="11" t="s">
        <v>73</v>
      </c>
      <c r="H1891" s="11" t="s">
        <v>3505</v>
      </c>
      <c r="I1891" s="11" t="s">
        <v>16</v>
      </c>
      <c r="J1891" s="23">
        <v>400000000</v>
      </c>
      <c r="K1891" s="23">
        <v>70000000</v>
      </c>
      <c r="L1891" s="23"/>
      <c r="M1891" s="23">
        <f t="shared" si="29"/>
        <v>470000000</v>
      </c>
      <c r="N1891" s="30" t="s">
        <v>74</v>
      </c>
      <c r="O1891" s="11"/>
      <c r="P1891" s="11"/>
    </row>
    <row r="1892" spans="1:16" ht="18" customHeight="1" x14ac:dyDescent="0.15">
      <c r="A1892" s="11">
        <v>1887</v>
      </c>
      <c r="B1892" s="11" t="s">
        <v>4170</v>
      </c>
      <c r="C1892" s="11" t="s">
        <v>3888</v>
      </c>
      <c r="D1892" s="11">
        <v>6</v>
      </c>
      <c r="E1892" s="36" t="s">
        <v>5194</v>
      </c>
      <c r="F1892" s="30" t="s">
        <v>4212</v>
      </c>
      <c r="G1892" s="11" t="s">
        <v>46</v>
      </c>
      <c r="H1892" s="11" t="s">
        <v>3505</v>
      </c>
      <c r="I1892" s="11" t="s">
        <v>22</v>
      </c>
      <c r="J1892" s="23">
        <v>120000000</v>
      </c>
      <c r="K1892" s="23">
        <v>0</v>
      </c>
      <c r="L1892" s="23"/>
      <c r="M1892" s="23">
        <f t="shared" si="29"/>
        <v>120000000</v>
      </c>
      <c r="N1892" s="30"/>
      <c r="O1892" s="11" t="s">
        <v>44</v>
      </c>
      <c r="P1892" s="11"/>
    </row>
    <row r="1893" spans="1:16" ht="18" customHeight="1" x14ac:dyDescent="0.15">
      <c r="A1893" s="11">
        <v>1888</v>
      </c>
      <c r="B1893" s="11" t="s">
        <v>4170</v>
      </c>
      <c r="C1893" s="11" t="s">
        <v>4221</v>
      </c>
      <c r="D1893" s="11">
        <v>6</v>
      </c>
      <c r="E1893" s="36" t="s">
        <v>5194</v>
      </c>
      <c r="F1893" s="30" t="s">
        <v>4222</v>
      </c>
      <c r="G1893" s="11" t="s">
        <v>114</v>
      </c>
      <c r="H1893" s="11" t="s">
        <v>3505</v>
      </c>
      <c r="I1893" s="11" t="s">
        <v>22</v>
      </c>
      <c r="J1893" s="23">
        <v>1794192000</v>
      </c>
      <c r="K1893" s="23">
        <v>1052445000</v>
      </c>
      <c r="L1893" s="23">
        <v>15084000</v>
      </c>
      <c r="M1893" s="23">
        <f t="shared" si="29"/>
        <v>2861721000</v>
      </c>
      <c r="N1893" s="30"/>
      <c r="O1893" s="11"/>
      <c r="P1893" s="11"/>
    </row>
    <row r="1894" spans="1:16" ht="18" customHeight="1" x14ac:dyDescent="0.15">
      <c r="A1894" s="11">
        <v>1889</v>
      </c>
      <c r="B1894" s="11" t="s">
        <v>4170</v>
      </c>
      <c r="C1894" s="11" t="s">
        <v>4233</v>
      </c>
      <c r="D1894" s="11">
        <v>6</v>
      </c>
      <c r="E1894" s="36" t="s">
        <v>5194</v>
      </c>
      <c r="F1894" s="30" t="s">
        <v>4244</v>
      </c>
      <c r="G1894" s="11" t="s">
        <v>58</v>
      </c>
      <c r="H1894" s="11" t="s">
        <v>3505</v>
      </c>
      <c r="I1894" s="11" t="s">
        <v>15</v>
      </c>
      <c r="J1894" s="23">
        <v>4500000000</v>
      </c>
      <c r="K1894" s="23">
        <v>3400000000</v>
      </c>
      <c r="L1894" s="23"/>
      <c r="M1894" s="23">
        <f t="shared" si="29"/>
        <v>7900000000</v>
      </c>
      <c r="N1894" s="30"/>
      <c r="O1894" s="11"/>
      <c r="P1894" s="11"/>
    </row>
    <row r="1895" spans="1:16" ht="18" customHeight="1" x14ac:dyDescent="0.15">
      <c r="A1895" s="11">
        <v>1890</v>
      </c>
      <c r="B1895" s="11" t="s">
        <v>4365</v>
      </c>
      <c r="C1895" s="11" t="s">
        <v>4375</v>
      </c>
      <c r="D1895" s="11">
        <v>6</v>
      </c>
      <c r="E1895" s="36" t="s">
        <v>5194</v>
      </c>
      <c r="F1895" s="30" t="s">
        <v>4391</v>
      </c>
      <c r="G1895" s="11" t="s">
        <v>46</v>
      </c>
      <c r="H1895" s="11" t="s">
        <v>4368</v>
      </c>
      <c r="I1895" s="11" t="s">
        <v>22</v>
      </c>
      <c r="J1895" s="23">
        <v>150000000</v>
      </c>
      <c r="K1895" s="23"/>
      <c r="L1895" s="23"/>
      <c r="M1895" s="23">
        <f t="shared" si="29"/>
        <v>150000000</v>
      </c>
      <c r="N1895" s="30"/>
      <c r="O1895" s="11" t="s">
        <v>44</v>
      </c>
      <c r="P1895" s="11"/>
    </row>
    <row r="1896" spans="1:16" ht="18" customHeight="1" x14ac:dyDescent="0.15">
      <c r="A1896" s="11">
        <v>1891</v>
      </c>
      <c r="B1896" s="11" t="s">
        <v>4365</v>
      </c>
      <c r="C1896" s="11" t="s">
        <v>700</v>
      </c>
      <c r="D1896" s="11">
        <v>6</v>
      </c>
      <c r="E1896" s="36" t="s">
        <v>5194</v>
      </c>
      <c r="F1896" s="30" t="s">
        <v>4402</v>
      </c>
      <c r="G1896" s="11" t="s">
        <v>114</v>
      </c>
      <c r="H1896" s="11" t="s">
        <v>4368</v>
      </c>
      <c r="I1896" s="11" t="s">
        <v>22</v>
      </c>
      <c r="J1896" s="23">
        <v>450000000</v>
      </c>
      <c r="K1896" s="23">
        <v>571000000</v>
      </c>
      <c r="L1896" s="23"/>
      <c r="M1896" s="23">
        <f t="shared" si="29"/>
        <v>1021000000</v>
      </c>
      <c r="N1896" s="30"/>
      <c r="O1896" s="11"/>
      <c r="P1896" s="11"/>
    </row>
    <row r="1897" spans="1:16" ht="18" customHeight="1" x14ac:dyDescent="0.15">
      <c r="A1897" s="11">
        <v>1892</v>
      </c>
      <c r="B1897" s="11" t="s">
        <v>4365</v>
      </c>
      <c r="C1897" s="11" t="s">
        <v>4415</v>
      </c>
      <c r="D1897" s="11">
        <v>6</v>
      </c>
      <c r="E1897" s="36" t="s">
        <v>5194</v>
      </c>
      <c r="F1897" s="30" t="s">
        <v>4419</v>
      </c>
      <c r="G1897" s="11" t="s">
        <v>58</v>
      </c>
      <c r="H1897" s="11" t="s">
        <v>4368</v>
      </c>
      <c r="I1897" s="11" t="s">
        <v>16</v>
      </c>
      <c r="J1897" s="23">
        <v>27000000</v>
      </c>
      <c r="K1897" s="23">
        <v>0</v>
      </c>
      <c r="L1897" s="23">
        <v>0</v>
      </c>
      <c r="M1897" s="23">
        <f t="shared" si="29"/>
        <v>27000000</v>
      </c>
      <c r="N1897" s="30" t="s">
        <v>136</v>
      </c>
      <c r="O1897" s="11"/>
      <c r="P1897" s="11"/>
    </row>
    <row r="1898" spans="1:16" ht="18" customHeight="1" x14ac:dyDescent="0.15">
      <c r="A1898" s="11">
        <v>1893</v>
      </c>
      <c r="B1898" s="21" t="s">
        <v>4457</v>
      </c>
      <c r="C1898" s="21" t="s">
        <v>4458</v>
      </c>
      <c r="D1898" s="21">
        <v>6</v>
      </c>
      <c r="E1898" s="36" t="s">
        <v>5194</v>
      </c>
      <c r="F1898" s="40" t="s">
        <v>4464</v>
      </c>
      <c r="G1898" s="21" t="s">
        <v>1707</v>
      </c>
      <c r="H1898" s="21" t="s">
        <v>4463</v>
      </c>
      <c r="I1898" s="21" t="s">
        <v>15</v>
      </c>
      <c r="J1898" s="60">
        <v>13878000</v>
      </c>
      <c r="K1898" s="60">
        <v>8802000</v>
      </c>
      <c r="L1898" s="60"/>
      <c r="M1898" s="23">
        <f t="shared" si="29"/>
        <v>22680000</v>
      </c>
      <c r="N1898" s="61"/>
      <c r="O1898" s="21"/>
      <c r="P1898" s="21"/>
    </row>
    <row r="1899" spans="1:16" ht="18" customHeight="1" x14ac:dyDescent="0.15">
      <c r="A1899" s="11">
        <v>1894</v>
      </c>
      <c r="B1899" s="21" t="s">
        <v>4457</v>
      </c>
      <c r="C1899" s="62" t="s">
        <v>1613</v>
      </c>
      <c r="D1899" s="62">
        <v>6</v>
      </c>
      <c r="E1899" s="36" t="s">
        <v>5194</v>
      </c>
      <c r="F1899" s="63" t="s">
        <v>4491</v>
      </c>
      <c r="G1899" s="62" t="s">
        <v>11</v>
      </c>
      <c r="H1899" s="62" t="s">
        <v>4475</v>
      </c>
      <c r="I1899" s="62" t="s">
        <v>22</v>
      </c>
      <c r="J1899" s="64">
        <v>165000000</v>
      </c>
      <c r="K1899" s="64">
        <v>456000000</v>
      </c>
      <c r="L1899" s="64">
        <v>40000000</v>
      </c>
      <c r="M1899" s="23">
        <f t="shared" si="29"/>
        <v>661000000</v>
      </c>
      <c r="N1899" s="65"/>
      <c r="O1899" s="62"/>
      <c r="P1899" s="62"/>
    </row>
    <row r="1900" spans="1:16" ht="18" customHeight="1" x14ac:dyDescent="0.15">
      <c r="A1900" s="11">
        <v>1895</v>
      </c>
      <c r="B1900" s="21" t="s">
        <v>4457</v>
      </c>
      <c r="C1900" s="62" t="s">
        <v>1613</v>
      </c>
      <c r="D1900" s="62">
        <v>6</v>
      </c>
      <c r="E1900" s="36" t="s">
        <v>5194</v>
      </c>
      <c r="F1900" s="63" t="s">
        <v>4492</v>
      </c>
      <c r="G1900" s="62" t="s">
        <v>11</v>
      </c>
      <c r="H1900" s="62" t="s">
        <v>4475</v>
      </c>
      <c r="I1900" s="62" t="s">
        <v>22</v>
      </c>
      <c r="J1900" s="64">
        <v>200000000</v>
      </c>
      <c r="K1900" s="64">
        <v>400000000</v>
      </c>
      <c r="L1900" s="64">
        <v>50000000</v>
      </c>
      <c r="M1900" s="23">
        <f t="shared" si="29"/>
        <v>650000000</v>
      </c>
      <c r="N1900" s="65"/>
      <c r="O1900" s="62"/>
      <c r="P1900" s="62"/>
    </row>
    <row r="1901" spans="1:16" ht="18" customHeight="1" x14ac:dyDescent="0.15">
      <c r="A1901" s="11">
        <v>1896</v>
      </c>
      <c r="B1901" s="21" t="s">
        <v>4457</v>
      </c>
      <c r="C1901" s="21" t="s">
        <v>4517</v>
      </c>
      <c r="D1901" s="21">
        <v>6</v>
      </c>
      <c r="E1901" s="36" t="s">
        <v>5194</v>
      </c>
      <c r="F1901" s="40" t="s">
        <v>4519</v>
      </c>
      <c r="G1901" s="21" t="s">
        <v>1580</v>
      </c>
      <c r="H1901" s="21" t="s">
        <v>4481</v>
      </c>
      <c r="I1901" s="21" t="s">
        <v>9</v>
      </c>
      <c r="J1901" s="60">
        <v>50000000</v>
      </c>
      <c r="K1901" s="60">
        <v>100000000</v>
      </c>
      <c r="L1901" s="60">
        <v>0</v>
      </c>
      <c r="M1901" s="23">
        <f t="shared" si="29"/>
        <v>150000000</v>
      </c>
      <c r="N1901" s="61"/>
      <c r="O1901" s="21" t="s">
        <v>14</v>
      </c>
      <c r="P1901" s="21"/>
    </row>
    <row r="1902" spans="1:16" ht="18" customHeight="1" x14ac:dyDescent="0.15">
      <c r="A1902" s="11">
        <v>1897</v>
      </c>
      <c r="B1902" s="21" t="s">
        <v>4457</v>
      </c>
      <c r="C1902" s="21" t="s">
        <v>4520</v>
      </c>
      <c r="D1902" s="21">
        <v>6</v>
      </c>
      <c r="E1902" s="36" t="s">
        <v>5194</v>
      </c>
      <c r="F1902" s="40" t="s">
        <v>4551</v>
      </c>
      <c r="G1902" s="21" t="s">
        <v>1580</v>
      </c>
      <c r="H1902" s="21" t="s">
        <v>4550</v>
      </c>
      <c r="I1902" s="21" t="s">
        <v>8</v>
      </c>
      <c r="J1902" s="60">
        <v>400000000</v>
      </c>
      <c r="K1902" s="60">
        <v>340000000</v>
      </c>
      <c r="L1902" s="60">
        <v>0</v>
      </c>
      <c r="M1902" s="23">
        <f t="shared" si="29"/>
        <v>740000000</v>
      </c>
      <c r="N1902" s="21"/>
      <c r="O1902" s="21" t="s">
        <v>44</v>
      </c>
      <c r="P1902" s="21" t="s">
        <v>12</v>
      </c>
    </row>
    <row r="1903" spans="1:16" ht="18" customHeight="1" x14ac:dyDescent="0.15">
      <c r="A1903" s="11">
        <v>1898</v>
      </c>
      <c r="B1903" s="21" t="s">
        <v>4457</v>
      </c>
      <c r="C1903" s="21" t="s">
        <v>4520</v>
      </c>
      <c r="D1903" s="21">
        <v>6</v>
      </c>
      <c r="E1903" s="36" t="s">
        <v>5194</v>
      </c>
      <c r="F1903" s="40" t="s">
        <v>4559</v>
      </c>
      <c r="G1903" s="21" t="s">
        <v>11</v>
      </c>
      <c r="H1903" s="21" t="s">
        <v>4481</v>
      </c>
      <c r="I1903" s="21" t="s">
        <v>9</v>
      </c>
      <c r="J1903" s="60">
        <v>150000000</v>
      </c>
      <c r="K1903" s="60">
        <v>150000000</v>
      </c>
      <c r="L1903" s="60">
        <v>0</v>
      </c>
      <c r="M1903" s="23">
        <f t="shared" si="29"/>
        <v>300000000</v>
      </c>
      <c r="N1903" s="21"/>
      <c r="O1903" s="21" t="s">
        <v>44</v>
      </c>
      <c r="P1903" s="21"/>
    </row>
    <row r="1904" spans="1:16" ht="18" customHeight="1" x14ac:dyDescent="0.15">
      <c r="A1904" s="11">
        <v>1899</v>
      </c>
      <c r="B1904" s="21" t="s">
        <v>4457</v>
      </c>
      <c r="C1904" s="21" t="s">
        <v>4520</v>
      </c>
      <c r="D1904" s="21">
        <v>6</v>
      </c>
      <c r="E1904" s="36" t="s">
        <v>5194</v>
      </c>
      <c r="F1904" s="40" t="s">
        <v>4560</v>
      </c>
      <c r="G1904" s="21" t="s">
        <v>11</v>
      </c>
      <c r="H1904" s="21" t="s">
        <v>4481</v>
      </c>
      <c r="I1904" s="21" t="s">
        <v>9</v>
      </c>
      <c r="J1904" s="60">
        <v>200000000</v>
      </c>
      <c r="K1904" s="60">
        <v>500000000</v>
      </c>
      <c r="L1904" s="60">
        <v>0</v>
      </c>
      <c r="M1904" s="23">
        <f t="shared" si="29"/>
        <v>700000000</v>
      </c>
      <c r="N1904" s="21"/>
      <c r="O1904" s="21" t="s">
        <v>44</v>
      </c>
      <c r="P1904" s="21"/>
    </row>
    <row r="1905" spans="1:16" ht="18" customHeight="1" x14ac:dyDescent="0.15">
      <c r="A1905" s="11">
        <v>1900</v>
      </c>
      <c r="B1905" s="21" t="s">
        <v>4457</v>
      </c>
      <c r="C1905" s="21" t="s">
        <v>4520</v>
      </c>
      <c r="D1905" s="21">
        <v>6</v>
      </c>
      <c r="E1905" s="36" t="s">
        <v>5194</v>
      </c>
      <c r="F1905" s="40" t="s">
        <v>4561</v>
      </c>
      <c r="G1905" s="21" t="s">
        <v>11</v>
      </c>
      <c r="H1905" s="21" t="s">
        <v>4572</v>
      </c>
      <c r="I1905" s="21" t="s">
        <v>9</v>
      </c>
      <c r="J1905" s="60">
        <v>150000000</v>
      </c>
      <c r="K1905" s="60">
        <v>150000000</v>
      </c>
      <c r="L1905" s="60">
        <v>0</v>
      </c>
      <c r="M1905" s="23">
        <f t="shared" si="29"/>
        <v>300000000</v>
      </c>
      <c r="N1905" s="21"/>
      <c r="O1905" s="21" t="s">
        <v>44</v>
      </c>
      <c r="P1905" s="21"/>
    </row>
    <row r="1906" spans="1:16" ht="18" customHeight="1" x14ac:dyDescent="0.15">
      <c r="A1906" s="11">
        <v>1901</v>
      </c>
      <c r="B1906" s="21" t="s">
        <v>4457</v>
      </c>
      <c r="C1906" s="21" t="s">
        <v>4520</v>
      </c>
      <c r="D1906" s="21">
        <v>6</v>
      </c>
      <c r="E1906" s="36" t="s">
        <v>5194</v>
      </c>
      <c r="F1906" s="40" t="s">
        <v>4562</v>
      </c>
      <c r="G1906" s="21" t="s">
        <v>11</v>
      </c>
      <c r="H1906" s="21" t="s">
        <v>4572</v>
      </c>
      <c r="I1906" s="21" t="s">
        <v>9</v>
      </c>
      <c r="J1906" s="60">
        <v>200000000</v>
      </c>
      <c r="K1906" s="60">
        <v>500000000</v>
      </c>
      <c r="L1906" s="60">
        <v>0</v>
      </c>
      <c r="M1906" s="23">
        <f t="shared" si="29"/>
        <v>700000000</v>
      </c>
      <c r="N1906" s="21"/>
      <c r="O1906" s="21" t="s">
        <v>44</v>
      </c>
      <c r="P1906" s="21"/>
    </row>
    <row r="1907" spans="1:16" ht="18" customHeight="1" x14ac:dyDescent="0.15">
      <c r="A1907" s="11">
        <v>1902</v>
      </c>
      <c r="B1907" s="21" t="s">
        <v>4457</v>
      </c>
      <c r="C1907" s="21" t="s">
        <v>4520</v>
      </c>
      <c r="D1907" s="21">
        <v>6</v>
      </c>
      <c r="E1907" s="36" t="s">
        <v>5194</v>
      </c>
      <c r="F1907" s="40" t="s">
        <v>4563</v>
      </c>
      <c r="G1907" s="21" t="s">
        <v>11</v>
      </c>
      <c r="H1907" s="21" t="s">
        <v>4543</v>
      </c>
      <c r="I1907" s="21" t="s">
        <v>9</v>
      </c>
      <c r="J1907" s="60">
        <v>70000000</v>
      </c>
      <c r="K1907" s="60">
        <v>0</v>
      </c>
      <c r="L1907" s="60">
        <v>0</v>
      </c>
      <c r="M1907" s="23">
        <f t="shared" si="29"/>
        <v>70000000</v>
      </c>
      <c r="N1907" s="21"/>
      <c r="O1907" s="21" t="s">
        <v>44</v>
      </c>
      <c r="P1907" s="21"/>
    </row>
    <row r="1908" spans="1:16" ht="18" customHeight="1" x14ac:dyDescent="0.15">
      <c r="A1908" s="11">
        <v>1903</v>
      </c>
      <c r="B1908" s="21" t="s">
        <v>4457</v>
      </c>
      <c r="C1908" s="21" t="s">
        <v>4520</v>
      </c>
      <c r="D1908" s="21">
        <v>6</v>
      </c>
      <c r="E1908" s="36" t="s">
        <v>5194</v>
      </c>
      <c r="F1908" s="40" t="s">
        <v>4564</v>
      </c>
      <c r="G1908" s="21" t="s">
        <v>11</v>
      </c>
      <c r="H1908" s="21" t="s">
        <v>4550</v>
      </c>
      <c r="I1908" s="21" t="s">
        <v>9</v>
      </c>
      <c r="J1908" s="60">
        <v>70000000</v>
      </c>
      <c r="K1908" s="60">
        <v>0</v>
      </c>
      <c r="L1908" s="60">
        <v>0</v>
      </c>
      <c r="M1908" s="23">
        <f t="shared" si="29"/>
        <v>70000000</v>
      </c>
      <c r="N1908" s="21"/>
      <c r="O1908" s="21" t="s">
        <v>44</v>
      </c>
      <c r="P1908" s="21"/>
    </row>
    <row r="1909" spans="1:16" ht="18" customHeight="1" x14ac:dyDescent="0.15">
      <c r="A1909" s="11">
        <v>1904</v>
      </c>
      <c r="B1909" s="21" t="s">
        <v>4457</v>
      </c>
      <c r="C1909" s="21" t="s">
        <v>4520</v>
      </c>
      <c r="D1909" s="21">
        <v>6</v>
      </c>
      <c r="E1909" s="36" t="s">
        <v>5194</v>
      </c>
      <c r="F1909" s="40" t="s">
        <v>4565</v>
      </c>
      <c r="G1909" s="21" t="s">
        <v>11</v>
      </c>
      <c r="H1909" s="21" t="s">
        <v>4543</v>
      </c>
      <c r="I1909" s="21" t="s">
        <v>9</v>
      </c>
      <c r="J1909" s="60">
        <v>30000000</v>
      </c>
      <c r="K1909" s="60">
        <v>70000000</v>
      </c>
      <c r="L1909" s="60">
        <v>0</v>
      </c>
      <c r="M1909" s="23">
        <f t="shared" si="29"/>
        <v>100000000</v>
      </c>
      <c r="N1909" s="21"/>
      <c r="O1909" s="21" t="s">
        <v>14</v>
      </c>
      <c r="P1909" s="21"/>
    </row>
    <row r="1910" spans="1:16" ht="18" customHeight="1" x14ac:dyDescent="0.15">
      <c r="A1910" s="11">
        <v>1905</v>
      </c>
      <c r="B1910" s="67" t="s">
        <v>4457</v>
      </c>
      <c r="C1910" s="21" t="s">
        <v>4576</v>
      </c>
      <c r="D1910" s="67">
        <v>6</v>
      </c>
      <c r="E1910" s="36" t="s">
        <v>5194</v>
      </c>
      <c r="F1910" s="68" t="s">
        <v>4588</v>
      </c>
      <c r="G1910" s="67" t="s">
        <v>1580</v>
      </c>
      <c r="H1910" s="67" t="s">
        <v>4463</v>
      </c>
      <c r="I1910" s="67" t="s">
        <v>22</v>
      </c>
      <c r="J1910" s="69">
        <v>54956000</v>
      </c>
      <c r="K1910" s="69">
        <v>0</v>
      </c>
      <c r="L1910" s="70"/>
      <c r="M1910" s="23">
        <f t="shared" si="29"/>
        <v>54956000</v>
      </c>
      <c r="N1910" s="55"/>
      <c r="O1910" s="21"/>
      <c r="P1910" s="21"/>
    </row>
    <row r="1911" spans="1:16" ht="18" customHeight="1" x14ac:dyDescent="0.15">
      <c r="A1911" s="11">
        <v>1906</v>
      </c>
      <c r="B1911" s="11" t="s">
        <v>4446</v>
      </c>
      <c r="C1911" s="11" t="s">
        <v>4605</v>
      </c>
      <c r="D1911" s="11">
        <v>6</v>
      </c>
      <c r="E1911" s="36" t="s">
        <v>5194</v>
      </c>
      <c r="F1911" s="30" t="s">
        <v>4454</v>
      </c>
      <c r="G1911" s="11" t="s">
        <v>58</v>
      </c>
      <c r="H1911" s="11" t="s">
        <v>3505</v>
      </c>
      <c r="I1911" s="11" t="s">
        <v>22</v>
      </c>
      <c r="J1911" s="51">
        <v>205836000</v>
      </c>
      <c r="K1911" s="51">
        <v>76850100</v>
      </c>
      <c r="L1911" s="51"/>
      <c r="M1911" s="23">
        <f t="shared" si="29"/>
        <v>282686100</v>
      </c>
      <c r="N1911" s="13"/>
      <c r="O1911" s="11"/>
      <c r="P1911" s="11"/>
    </row>
    <row r="1912" spans="1:16" ht="18" customHeight="1" x14ac:dyDescent="0.15">
      <c r="A1912" s="11">
        <v>1907</v>
      </c>
      <c r="B1912" s="11" t="s">
        <v>4457</v>
      </c>
      <c r="C1912" s="11" t="s">
        <v>4605</v>
      </c>
      <c r="D1912" s="11">
        <v>6</v>
      </c>
      <c r="E1912" s="36" t="s">
        <v>5194</v>
      </c>
      <c r="F1912" s="30" t="s">
        <v>4612</v>
      </c>
      <c r="G1912" s="11" t="s">
        <v>1580</v>
      </c>
      <c r="H1912" s="11" t="s">
        <v>4475</v>
      </c>
      <c r="I1912" s="11" t="s">
        <v>22</v>
      </c>
      <c r="J1912" s="51">
        <v>430000000</v>
      </c>
      <c r="K1912" s="51">
        <v>3600000000</v>
      </c>
      <c r="L1912" s="51"/>
      <c r="M1912" s="23">
        <f t="shared" si="29"/>
        <v>4030000000</v>
      </c>
      <c r="N1912" s="30"/>
      <c r="O1912" s="11"/>
      <c r="P1912" s="11"/>
    </row>
    <row r="1913" spans="1:16" ht="18" customHeight="1" x14ac:dyDescent="0.15">
      <c r="A1913" s="11">
        <v>1908</v>
      </c>
      <c r="B1913" s="11" t="s">
        <v>4457</v>
      </c>
      <c r="C1913" s="11" t="s">
        <v>4605</v>
      </c>
      <c r="D1913" s="73">
        <v>6</v>
      </c>
      <c r="E1913" s="36" t="s">
        <v>5194</v>
      </c>
      <c r="F1913" s="74" t="s">
        <v>4621</v>
      </c>
      <c r="G1913" s="33" t="s">
        <v>1635</v>
      </c>
      <c r="H1913" s="33" t="s">
        <v>4475</v>
      </c>
      <c r="I1913" s="33" t="s">
        <v>8</v>
      </c>
      <c r="J1913" s="75">
        <v>45000000</v>
      </c>
      <c r="K1913" s="72">
        <v>0</v>
      </c>
      <c r="L1913" s="72">
        <v>0</v>
      </c>
      <c r="M1913" s="23">
        <f t="shared" si="29"/>
        <v>45000000</v>
      </c>
      <c r="N1913" s="33"/>
      <c r="O1913" s="11"/>
      <c r="P1913" s="11"/>
    </row>
    <row r="1914" spans="1:16" ht="18" customHeight="1" x14ac:dyDescent="0.15">
      <c r="A1914" s="11">
        <v>1909</v>
      </c>
      <c r="B1914" s="11" t="s">
        <v>4457</v>
      </c>
      <c r="C1914" s="11" t="s">
        <v>4623</v>
      </c>
      <c r="D1914" s="11">
        <v>6</v>
      </c>
      <c r="E1914" s="36" t="s">
        <v>5194</v>
      </c>
      <c r="F1914" s="30" t="s">
        <v>4634</v>
      </c>
      <c r="G1914" s="11" t="s">
        <v>1580</v>
      </c>
      <c r="H1914" s="11" t="s">
        <v>4481</v>
      </c>
      <c r="I1914" s="11" t="s">
        <v>22</v>
      </c>
      <c r="J1914" s="51">
        <v>850000000</v>
      </c>
      <c r="K1914" s="51">
        <v>6079137900</v>
      </c>
      <c r="L1914" s="51"/>
      <c r="M1914" s="23">
        <f t="shared" si="29"/>
        <v>6929137900</v>
      </c>
      <c r="N1914" s="12"/>
      <c r="O1914" s="11" t="s">
        <v>14</v>
      </c>
      <c r="P1914" s="11" t="s">
        <v>12</v>
      </c>
    </row>
    <row r="1915" spans="1:16" ht="18" customHeight="1" x14ac:dyDescent="0.15">
      <c r="A1915" s="11">
        <v>1910</v>
      </c>
      <c r="B1915" s="11" t="s">
        <v>4457</v>
      </c>
      <c r="C1915" s="11" t="s">
        <v>4623</v>
      </c>
      <c r="D1915" s="11">
        <v>6</v>
      </c>
      <c r="E1915" s="36" t="s">
        <v>5194</v>
      </c>
      <c r="F1915" s="30" t="s">
        <v>4660</v>
      </c>
      <c r="G1915" s="11" t="s">
        <v>1580</v>
      </c>
      <c r="H1915" s="11" t="s">
        <v>4481</v>
      </c>
      <c r="I1915" s="11" t="s">
        <v>9</v>
      </c>
      <c r="J1915" s="51">
        <v>3348559000</v>
      </c>
      <c r="K1915" s="51">
        <v>9431310000</v>
      </c>
      <c r="L1915" s="51">
        <v>64150000</v>
      </c>
      <c r="M1915" s="23">
        <f t="shared" si="29"/>
        <v>12844019000</v>
      </c>
      <c r="N1915" s="12"/>
      <c r="O1915" s="11" t="s">
        <v>14</v>
      </c>
      <c r="P1915" s="11"/>
    </row>
    <row r="1916" spans="1:16" ht="18" customHeight="1" x14ac:dyDescent="0.15">
      <c r="A1916" s="11">
        <v>1911</v>
      </c>
      <c r="B1916" s="11" t="s">
        <v>4824</v>
      </c>
      <c r="C1916" s="11" t="s">
        <v>122</v>
      </c>
      <c r="D1916" s="11">
        <v>6</v>
      </c>
      <c r="E1916" s="36" t="s">
        <v>5194</v>
      </c>
      <c r="F1916" s="30" t="s">
        <v>4373</v>
      </c>
      <c r="G1916" s="11" t="s">
        <v>73</v>
      </c>
      <c r="H1916" s="11" t="s">
        <v>3509</v>
      </c>
      <c r="I1916" s="11" t="s">
        <v>16</v>
      </c>
      <c r="J1916" s="23">
        <v>50000000</v>
      </c>
      <c r="K1916" s="23">
        <v>100000000</v>
      </c>
      <c r="L1916" s="23">
        <v>0</v>
      </c>
      <c r="M1916" s="23">
        <f t="shared" si="29"/>
        <v>150000000</v>
      </c>
      <c r="N1916" s="30" t="s">
        <v>125</v>
      </c>
      <c r="O1916" s="11"/>
      <c r="P1916" s="11"/>
    </row>
    <row r="1917" spans="1:16" ht="18" customHeight="1" x14ac:dyDescent="0.15">
      <c r="A1917" s="11">
        <v>1912</v>
      </c>
      <c r="B1917" s="11" t="s">
        <v>4824</v>
      </c>
      <c r="C1917" s="11" t="s">
        <v>40</v>
      </c>
      <c r="D1917" s="11">
        <v>6</v>
      </c>
      <c r="E1917" s="36" t="s">
        <v>5194</v>
      </c>
      <c r="F1917" s="30" t="s">
        <v>4936</v>
      </c>
      <c r="G1917" s="11" t="s">
        <v>532</v>
      </c>
      <c r="H1917" s="11" t="s">
        <v>3509</v>
      </c>
      <c r="I1917" s="11" t="s">
        <v>22</v>
      </c>
      <c r="J1917" s="23">
        <v>45000000</v>
      </c>
      <c r="K1917" s="23">
        <v>0</v>
      </c>
      <c r="L1917" s="23">
        <v>0</v>
      </c>
      <c r="M1917" s="23">
        <f t="shared" si="29"/>
        <v>45000000</v>
      </c>
      <c r="N1917" s="30"/>
      <c r="O1917" s="11" t="s">
        <v>44</v>
      </c>
      <c r="P1917" s="11"/>
    </row>
    <row r="1918" spans="1:16" ht="18" customHeight="1" x14ac:dyDescent="0.15">
      <c r="A1918" s="11">
        <v>1913</v>
      </c>
      <c r="B1918" s="11" t="s">
        <v>4824</v>
      </c>
      <c r="C1918" s="11" t="s">
        <v>126</v>
      </c>
      <c r="D1918" s="11">
        <v>6</v>
      </c>
      <c r="E1918" s="36" t="s">
        <v>5194</v>
      </c>
      <c r="F1918" s="30" t="s">
        <v>4937</v>
      </c>
      <c r="G1918" s="11" t="s">
        <v>58</v>
      </c>
      <c r="H1918" s="11" t="s">
        <v>3509</v>
      </c>
      <c r="I1918" s="11" t="s">
        <v>22</v>
      </c>
      <c r="J1918" s="23">
        <v>100000000</v>
      </c>
      <c r="K1918" s="23">
        <v>0</v>
      </c>
      <c r="L1918" s="23">
        <v>0</v>
      </c>
      <c r="M1918" s="23">
        <f t="shared" si="29"/>
        <v>100000000</v>
      </c>
      <c r="N1918" s="30"/>
      <c r="O1918" s="11"/>
      <c r="P1918" s="11"/>
    </row>
    <row r="1919" spans="1:16" ht="18" customHeight="1" x14ac:dyDescent="0.15">
      <c r="A1919" s="11">
        <v>1914</v>
      </c>
      <c r="B1919" s="11" t="s">
        <v>4824</v>
      </c>
      <c r="C1919" s="11" t="s">
        <v>126</v>
      </c>
      <c r="D1919" s="11">
        <v>6</v>
      </c>
      <c r="E1919" s="36" t="s">
        <v>5194</v>
      </c>
      <c r="F1919" s="30" t="s">
        <v>4938</v>
      </c>
      <c r="G1919" s="11" t="s">
        <v>58</v>
      </c>
      <c r="H1919" s="11" t="s">
        <v>3509</v>
      </c>
      <c r="I1919" s="11" t="s">
        <v>22</v>
      </c>
      <c r="J1919" s="23">
        <v>100000000</v>
      </c>
      <c r="K1919" s="23">
        <v>0</v>
      </c>
      <c r="L1919" s="23">
        <v>0</v>
      </c>
      <c r="M1919" s="23">
        <f t="shared" si="29"/>
        <v>100000000</v>
      </c>
      <c r="N1919" s="30"/>
      <c r="O1919" s="11"/>
      <c r="P1919" s="11"/>
    </row>
    <row r="1920" spans="1:16" ht="18" customHeight="1" x14ac:dyDescent="0.15">
      <c r="A1920" s="11">
        <v>1915</v>
      </c>
      <c r="B1920" s="11" t="s">
        <v>4824</v>
      </c>
      <c r="C1920" s="11" t="s">
        <v>94</v>
      </c>
      <c r="D1920" s="11">
        <v>6</v>
      </c>
      <c r="E1920" s="36" t="s">
        <v>5194</v>
      </c>
      <c r="F1920" s="30" t="s">
        <v>4939</v>
      </c>
      <c r="G1920" s="11" t="s">
        <v>66</v>
      </c>
      <c r="H1920" s="11" t="s">
        <v>3509</v>
      </c>
      <c r="I1920" s="11" t="s">
        <v>22</v>
      </c>
      <c r="J1920" s="23">
        <v>30000000</v>
      </c>
      <c r="K1920" s="23">
        <v>30000000</v>
      </c>
      <c r="L1920" s="23">
        <v>0</v>
      </c>
      <c r="M1920" s="23">
        <f t="shared" si="29"/>
        <v>60000000</v>
      </c>
      <c r="N1920" s="30"/>
      <c r="O1920" s="11"/>
      <c r="P1920" s="11"/>
    </row>
    <row r="1921" spans="1:16" ht="18" customHeight="1" x14ac:dyDescent="0.15">
      <c r="A1921" s="11">
        <v>1916</v>
      </c>
      <c r="B1921" s="11" t="s">
        <v>4824</v>
      </c>
      <c r="C1921" s="11" t="s">
        <v>71</v>
      </c>
      <c r="D1921" s="11">
        <v>6</v>
      </c>
      <c r="E1921" s="36" t="s">
        <v>5194</v>
      </c>
      <c r="F1921" s="30" t="s">
        <v>4940</v>
      </c>
      <c r="G1921" s="11" t="s">
        <v>73</v>
      </c>
      <c r="H1921" s="11" t="s">
        <v>3509</v>
      </c>
      <c r="I1921" s="11" t="s">
        <v>22</v>
      </c>
      <c r="J1921" s="23">
        <v>25000000</v>
      </c>
      <c r="K1921" s="23">
        <v>115000000</v>
      </c>
      <c r="L1921" s="23">
        <v>0</v>
      </c>
      <c r="M1921" s="23">
        <f t="shared" si="29"/>
        <v>140000000</v>
      </c>
      <c r="N1921" s="30"/>
      <c r="O1921" s="11"/>
      <c r="P1921" s="11"/>
    </row>
    <row r="1922" spans="1:16" ht="18" customHeight="1" x14ac:dyDescent="0.15">
      <c r="A1922" s="11">
        <v>1917</v>
      </c>
      <c r="B1922" s="11" t="s">
        <v>4824</v>
      </c>
      <c r="C1922" s="11" t="s">
        <v>4941</v>
      </c>
      <c r="D1922" s="11">
        <v>6</v>
      </c>
      <c r="E1922" s="36" t="s">
        <v>5194</v>
      </c>
      <c r="F1922" s="30" t="s">
        <v>4942</v>
      </c>
      <c r="G1922" s="11" t="s">
        <v>114</v>
      </c>
      <c r="H1922" s="11" t="s">
        <v>3509</v>
      </c>
      <c r="I1922" s="11" t="s">
        <v>22</v>
      </c>
      <c r="J1922" s="23">
        <v>350981000</v>
      </c>
      <c r="K1922" s="23">
        <v>875081000</v>
      </c>
      <c r="L1922" s="23">
        <v>0</v>
      </c>
      <c r="M1922" s="23">
        <f t="shared" si="29"/>
        <v>1226062000</v>
      </c>
      <c r="N1922" s="30"/>
      <c r="O1922" s="11"/>
      <c r="P1922" s="11"/>
    </row>
    <row r="1923" spans="1:16" ht="18" customHeight="1" x14ac:dyDescent="0.15">
      <c r="A1923" s="11">
        <v>1918</v>
      </c>
      <c r="B1923" s="33" t="s">
        <v>1687</v>
      </c>
      <c r="C1923" s="33" t="s">
        <v>1576</v>
      </c>
      <c r="D1923" s="33">
        <v>7</v>
      </c>
      <c r="E1923" s="33" t="s">
        <v>5195</v>
      </c>
      <c r="F1923" s="41" t="s">
        <v>1735</v>
      </c>
      <c r="G1923" s="33" t="s">
        <v>1635</v>
      </c>
      <c r="H1923" s="33" t="s">
        <v>1701</v>
      </c>
      <c r="I1923" s="33" t="s">
        <v>9</v>
      </c>
      <c r="J1923" s="42">
        <v>106439000000</v>
      </c>
      <c r="K1923" s="42">
        <v>21160000000</v>
      </c>
      <c r="L1923" s="42">
        <v>15754000000</v>
      </c>
      <c r="M1923" s="23">
        <f t="shared" si="29"/>
        <v>143353000000</v>
      </c>
      <c r="N1923" s="14"/>
      <c r="O1923" s="33" t="s">
        <v>10</v>
      </c>
      <c r="P1923" s="33" t="s">
        <v>12</v>
      </c>
    </row>
    <row r="1924" spans="1:16" ht="18" customHeight="1" x14ac:dyDescent="0.15">
      <c r="A1924" s="11">
        <v>1919</v>
      </c>
      <c r="B1924" s="11" t="s">
        <v>292</v>
      </c>
      <c r="C1924" s="11" t="s">
        <v>334</v>
      </c>
      <c r="D1924" s="11">
        <v>7</v>
      </c>
      <c r="E1924" s="33" t="s">
        <v>5195</v>
      </c>
      <c r="F1924" s="30" t="s">
        <v>338</v>
      </c>
      <c r="G1924" s="11" t="s">
        <v>58</v>
      </c>
      <c r="H1924" s="11" t="s">
        <v>294</v>
      </c>
      <c r="I1924" s="11" t="s">
        <v>22</v>
      </c>
      <c r="J1924" s="23">
        <v>500000000</v>
      </c>
      <c r="K1924" s="23">
        <v>100000000</v>
      </c>
      <c r="L1924" s="23"/>
      <c r="M1924" s="23">
        <f t="shared" si="29"/>
        <v>600000000</v>
      </c>
      <c r="N1924" s="30"/>
      <c r="O1924" s="11"/>
      <c r="P1924" s="11"/>
    </row>
    <row r="1925" spans="1:16" ht="18" customHeight="1" x14ac:dyDescent="0.15">
      <c r="A1925" s="11">
        <v>1920</v>
      </c>
      <c r="B1925" s="11" t="s">
        <v>292</v>
      </c>
      <c r="C1925" s="11" t="s">
        <v>402</v>
      </c>
      <c r="D1925" s="11">
        <v>7</v>
      </c>
      <c r="E1925" s="33" t="s">
        <v>5195</v>
      </c>
      <c r="F1925" s="30" t="s">
        <v>419</v>
      </c>
      <c r="G1925" s="11" t="s">
        <v>58</v>
      </c>
      <c r="H1925" s="11" t="s">
        <v>294</v>
      </c>
      <c r="I1925" s="11" t="s">
        <v>22</v>
      </c>
      <c r="J1925" s="23">
        <v>100000000</v>
      </c>
      <c r="K1925" s="23">
        <v>300000000</v>
      </c>
      <c r="L1925" s="23">
        <v>0</v>
      </c>
      <c r="M1925" s="23">
        <f t="shared" si="29"/>
        <v>400000000</v>
      </c>
      <c r="N1925" s="30"/>
      <c r="O1925" s="11"/>
      <c r="P1925" s="11"/>
    </row>
    <row r="1926" spans="1:16" ht="18" customHeight="1" x14ac:dyDescent="0.15">
      <c r="A1926" s="11">
        <v>1921</v>
      </c>
      <c r="B1926" s="11" t="s">
        <v>292</v>
      </c>
      <c r="C1926" s="11" t="s">
        <v>402</v>
      </c>
      <c r="D1926" s="11">
        <v>7</v>
      </c>
      <c r="E1926" s="33" t="s">
        <v>5195</v>
      </c>
      <c r="F1926" s="30" t="s">
        <v>425</v>
      </c>
      <c r="G1926" s="11" t="s">
        <v>58</v>
      </c>
      <c r="H1926" s="11" t="s">
        <v>294</v>
      </c>
      <c r="I1926" s="11" t="s">
        <v>15</v>
      </c>
      <c r="J1926" s="23">
        <v>6000000000</v>
      </c>
      <c r="K1926" s="23">
        <v>5000000000</v>
      </c>
      <c r="L1926" s="23">
        <v>0</v>
      </c>
      <c r="M1926" s="23">
        <f t="shared" ref="M1926:M1989" si="30">J1926+K1926+L1926</f>
        <v>11000000000</v>
      </c>
      <c r="N1926" s="30"/>
      <c r="O1926" s="11"/>
      <c r="P1926" s="11"/>
    </row>
    <row r="1927" spans="1:16" ht="18" customHeight="1" x14ac:dyDescent="0.15">
      <c r="A1927" s="11">
        <v>1922</v>
      </c>
      <c r="B1927" s="11" t="s">
        <v>292</v>
      </c>
      <c r="C1927" s="11" t="s">
        <v>508</v>
      </c>
      <c r="D1927" s="11">
        <v>7</v>
      </c>
      <c r="E1927" s="33" t="s">
        <v>5195</v>
      </c>
      <c r="F1927" s="30" t="s">
        <v>510</v>
      </c>
      <c r="G1927" s="11" t="s">
        <v>114</v>
      </c>
      <c r="H1927" s="11" t="s">
        <v>294</v>
      </c>
      <c r="I1927" s="11" t="s">
        <v>22</v>
      </c>
      <c r="J1927" s="23">
        <v>1100000000</v>
      </c>
      <c r="K1927" s="23">
        <v>1300000000</v>
      </c>
      <c r="L1927" s="23"/>
      <c r="M1927" s="23">
        <f t="shared" si="30"/>
        <v>2400000000</v>
      </c>
      <c r="N1927" s="30"/>
      <c r="O1927" s="11"/>
      <c r="P1927" s="11" t="s">
        <v>48</v>
      </c>
    </row>
    <row r="1928" spans="1:16" ht="18" customHeight="1" x14ac:dyDescent="0.15">
      <c r="A1928" s="11">
        <v>1923</v>
      </c>
      <c r="B1928" s="11" t="s">
        <v>292</v>
      </c>
      <c r="C1928" s="11" t="s">
        <v>537</v>
      </c>
      <c r="D1928" s="11">
        <v>7</v>
      </c>
      <c r="E1928" s="33" t="s">
        <v>5195</v>
      </c>
      <c r="F1928" s="30" t="s">
        <v>544</v>
      </c>
      <c r="G1928" s="11" t="s">
        <v>58</v>
      </c>
      <c r="H1928" s="11" t="s">
        <v>294</v>
      </c>
      <c r="I1928" s="11" t="s">
        <v>16</v>
      </c>
      <c r="J1928" s="23">
        <v>130000000</v>
      </c>
      <c r="K1928" s="23">
        <v>0</v>
      </c>
      <c r="L1928" s="23"/>
      <c r="M1928" s="23">
        <f t="shared" si="30"/>
        <v>130000000</v>
      </c>
      <c r="N1928" s="30" t="s">
        <v>136</v>
      </c>
      <c r="O1928" s="11"/>
      <c r="P1928" s="11"/>
    </row>
    <row r="1929" spans="1:16" ht="18" customHeight="1" x14ac:dyDescent="0.15">
      <c r="A1929" s="11">
        <v>1924</v>
      </c>
      <c r="B1929" s="11" t="s">
        <v>292</v>
      </c>
      <c r="C1929" s="11" t="s">
        <v>554</v>
      </c>
      <c r="D1929" s="11">
        <v>7</v>
      </c>
      <c r="E1929" s="33" t="s">
        <v>5195</v>
      </c>
      <c r="F1929" s="30" t="s">
        <v>557</v>
      </c>
      <c r="G1929" s="11" t="s">
        <v>114</v>
      </c>
      <c r="H1929" s="11" t="s">
        <v>294</v>
      </c>
      <c r="I1929" s="11" t="s">
        <v>22</v>
      </c>
      <c r="J1929" s="23">
        <v>19000000</v>
      </c>
      <c r="K1929" s="23"/>
      <c r="L1929" s="23"/>
      <c r="M1929" s="23">
        <f t="shared" si="30"/>
        <v>19000000</v>
      </c>
      <c r="N1929" s="30"/>
      <c r="O1929" s="11"/>
      <c r="P1929" s="11"/>
    </row>
    <row r="1930" spans="1:16" ht="18" customHeight="1" x14ac:dyDescent="0.15">
      <c r="A1930" s="11">
        <v>1925</v>
      </c>
      <c r="B1930" s="11" t="s">
        <v>696</v>
      </c>
      <c r="C1930" s="11" t="s">
        <v>40</v>
      </c>
      <c r="D1930" s="11">
        <v>7</v>
      </c>
      <c r="E1930" s="33" t="s">
        <v>5195</v>
      </c>
      <c r="F1930" s="30" t="s">
        <v>699</v>
      </c>
      <c r="G1930" s="11" t="s">
        <v>532</v>
      </c>
      <c r="H1930" s="11" t="s">
        <v>294</v>
      </c>
      <c r="I1930" s="11" t="s">
        <v>22</v>
      </c>
      <c r="J1930" s="23">
        <v>32000000</v>
      </c>
      <c r="K1930" s="23"/>
      <c r="L1930" s="23"/>
      <c r="M1930" s="23">
        <f t="shared" si="30"/>
        <v>32000000</v>
      </c>
      <c r="N1930" s="30"/>
      <c r="O1930" s="11" t="s">
        <v>44</v>
      </c>
      <c r="P1930" s="11"/>
    </row>
    <row r="1931" spans="1:16" ht="18" customHeight="1" x14ac:dyDescent="0.15">
      <c r="A1931" s="11">
        <v>1926</v>
      </c>
      <c r="B1931" s="11" t="s">
        <v>696</v>
      </c>
      <c r="C1931" s="11" t="s">
        <v>122</v>
      </c>
      <c r="D1931" s="11">
        <v>7</v>
      </c>
      <c r="E1931" s="33" t="s">
        <v>5195</v>
      </c>
      <c r="F1931" s="30" t="s">
        <v>746</v>
      </c>
      <c r="G1931" s="11" t="s">
        <v>73</v>
      </c>
      <c r="H1931" s="11" t="s">
        <v>294</v>
      </c>
      <c r="I1931" s="11" t="s">
        <v>16</v>
      </c>
      <c r="J1931" s="23">
        <v>500000000</v>
      </c>
      <c r="K1931" s="23"/>
      <c r="L1931" s="23"/>
      <c r="M1931" s="23">
        <f t="shared" si="30"/>
        <v>500000000</v>
      </c>
      <c r="N1931" s="30" t="s">
        <v>143</v>
      </c>
      <c r="O1931" s="11"/>
      <c r="P1931" s="11"/>
    </row>
    <row r="1932" spans="1:16" ht="18" customHeight="1" x14ac:dyDescent="0.15">
      <c r="A1932" s="11">
        <v>1927</v>
      </c>
      <c r="B1932" s="11" t="s">
        <v>696</v>
      </c>
      <c r="C1932" s="11" t="s">
        <v>126</v>
      </c>
      <c r="D1932" s="11">
        <v>7</v>
      </c>
      <c r="E1932" s="33" t="s">
        <v>5195</v>
      </c>
      <c r="F1932" s="30" t="s">
        <v>762</v>
      </c>
      <c r="G1932" s="11" t="s">
        <v>58</v>
      </c>
      <c r="H1932" s="11" t="s">
        <v>294</v>
      </c>
      <c r="I1932" s="11" t="s">
        <v>22</v>
      </c>
      <c r="J1932" s="23">
        <v>150000000</v>
      </c>
      <c r="K1932" s="23">
        <v>700000000</v>
      </c>
      <c r="L1932" s="23">
        <v>0</v>
      </c>
      <c r="M1932" s="23">
        <f t="shared" si="30"/>
        <v>850000000</v>
      </c>
      <c r="N1932" s="30"/>
      <c r="O1932" s="11"/>
      <c r="P1932" s="11"/>
    </row>
    <row r="1933" spans="1:16" ht="18" customHeight="1" x14ac:dyDescent="0.15">
      <c r="A1933" s="11">
        <v>1928</v>
      </c>
      <c r="B1933" s="11" t="s">
        <v>696</v>
      </c>
      <c r="C1933" s="11" t="s">
        <v>126</v>
      </c>
      <c r="D1933" s="11">
        <v>7</v>
      </c>
      <c r="E1933" s="33" t="s">
        <v>5195</v>
      </c>
      <c r="F1933" s="30" t="s">
        <v>763</v>
      </c>
      <c r="G1933" s="11" t="s">
        <v>58</v>
      </c>
      <c r="H1933" s="11" t="s">
        <v>294</v>
      </c>
      <c r="I1933" s="11" t="s">
        <v>22</v>
      </c>
      <c r="J1933" s="23">
        <v>40000000</v>
      </c>
      <c r="K1933" s="23">
        <v>30000000</v>
      </c>
      <c r="L1933" s="23">
        <v>0</v>
      </c>
      <c r="M1933" s="23">
        <f t="shared" si="30"/>
        <v>70000000</v>
      </c>
      <c r="N1933" s="30"/>
      <c r="O1933" s="11"/>
      <c r="P1933" s="11"/>
    </row>
    <row r="1934" spans="1:16" ht="18" customHeight="1" x14ac:dyDescent="0.15">
      <c r="A1934" s="11">
        <v>1929</v>
      </c>
      <c r="B1934" s="11" t="s">
        <v>696</v>
      </c>
      <c r="C1934" s="11" t="s">
        <v>126</v>
      </c>
      <c r="D1934" s="11">
        <v>7</v>
      </c>
      <c r="E1934" s="33" t="s">
        <v>5195</v>
      </c>
      <c r="F1934" s="30" t="s">
        <v>764</v>
      </c>
      <c r="G1934" s="11" t="s">
        <v>58</v>
      </c>
      <c r="H1934" s="11" t="s">
        <v>294</v>
      </c>
      <c r="I1934" s="11" t="s">
        <v>22</v>
      </c>
      <c r="J1934" s="23">
        <v>187000000</v>
      </c>
      <c r="K1934" s="23">
        <v>1522187000</v>
      </c>
      <c r="L1934" s="23">
        <v>0</v>
      </c>
      <c r="M1934" s="23">
        <f t="shared" si="30"/>
        <v>1709187000</v>
      </c>
      <c r="N1934" s="30"/>
      <c r="O1934" s="11"/>
      <c r="P1934" s="11"/>
    </row>
    <row r="1935" spans="1:16" ht="18" customHeight="1" x14ac:dyDescent="0.15">
      <c r="A1935" s="11">
        <v>1930</v>
      </c>
      <c r="B1935" s="11" t="s">
        <v>696</v>
      </c>
      <c r="C1935" s="11" t="s">
        <v>126</v>
      </c>
      <c r="D1935" s="11">
        <v>7</v>
      </c>
      <c r="E1935" s="33" t="s">
        <v>5195</v>
      </c>
      <c r="F1935" s="30" t="s">
        <v>765</v>
      </c>
      <c r="G1935" s="11" t="s">
        <v>58</v>
      </c>
      <c r="H1935" s="11" t="s">
        <v>294</v>
      </c>
      <c r="I1935" s="11" t="s">
        <v>22</v>
      </c>
      <c r="J1935" s="23">
        <v>69190000</v>
      </c>
      <c r="K1935" s="23">
        <v>334821000</v>
      </c>
      <c r="L1935" s="23">
        <v>0</v>
      </c>
      <c r="M1935" s="23">
        <f t="shared" si="30"/>
        <v>404011000</v>
      </c>
      <c r="N1935" s="30"/>
      <c r="O1935" s="11"/>
      <c r="P1935" s="11"/>
    </row>
    <row r="1936" spans="1:16" ht="18" customHeight="1" x14ac:dyDescent="0.15">
      <c r="A1936" s="11">
        <v>1931</v>
      </c>
      <c r="B1936" s="11" t="s">
        <v>696</v>
      </c>
      <c r="C1936" s="11" t="s">
        <v>126</v>
      </c>
      <c r="D1936" s="11">
        <v>7</v>
      </c>
      <c r="E1936" s="33" t="s">
        <v>5195</v>
      </c>
      <c r="F1936" s="30" t="s">
        <v>766</v>
      </c>
      <c r="G1936" s="11" t="s">
        <v>58</v>
      </c>
      <c r="H1936" s="11" t="s">
        <v>294</v>
      </c>
      <c r="I1936" s="11" t="s">
        <v>22</v>
      </c>
      <c r="J1936" s="23">
        <v>504350000</v>
      </c>
      <c r="K1936" s="23">
        <v>2961000000</v>
      </c>
      <c r="L1936" s="23">
        <v>0</v>
      </c>
      <c r="M1936" s="23">
        <f t="shared" si="30"/>
        <v>3465350000</v>
      </c>
      <c r="N1936" s="30"/>
      <c r="O1936" s="11"/>
      <c r="P1936" s="11"/>
    </row>
    <row r="1937" spans="1:16" ht="18" customHeight="1" x14ac:dyDescent="0.15">
      <c r="A1937" s="11">
        <v>1932</v>
      </c>
      <c r="B1937" s="11" t="s">
        <v>696</v>
      </c>
      <c r="C1937" s="11" t="s">
        <v>797</v>
      </c>
      <c r="D1937" s="11">
        <v>7</v>
      </c>
      <c r="E1937" s="33" t="s">
        <v>5195</v>
      </c>
      <c r="F1937" s="30" t="s">
        <v>822</v>
      </c>
      <c r="G1937" s="11" t="s">
        <v>114</v>
      </c>
      <c r="H1937" s="11" t="s">
        <v>294</v>
      </c>
      <c r="I1937" s="11" t="s">
        <v>22</v>
      </c>
      <c r="J1937" s="23">
        <v>30000000</v>
      </c>
      <c r="K1937" s="23"/>
      <c r="L1937" s="23"/>
      <c r="M1937" s="23">
        <f t="shared" si="30"/>
        <v>30000000</v>
      </c>
      <c r="N1937" s="30"/>
      <c r="O1937" s="11"/>
      <c r="P1937" s="11"/>
    </row>
    <row r="1938" spans="1:16" ht="18" customHeight="1" x14ac:dyDescent="0.15">
      <c r="A1938" s="11">
        <v>1933</v>
      </c>
      <c r="B1938" s="11" t="s">
        <v>1036</v>
      </c>
      <c r="C1938" s="11" t="s">
        <v>67</v>
      </c>
      <c r="D1938" s="11">
        <v>7</v>
      </c>
      <c r="E1938" s="33" t="s">
        <v>5195</v>
      </c>
      <c r="F1938" s="30" t="s">
        <v>1053</v>
      </c>
      <c r="G1938" s="11" t="s">
        <v>58</v>
      </c>
      <c r="H1938" s="11" t="s">
        <v>1039</v>
      </c>
      <c r="I1938" s="11" t="s">
        <v>15</v>
      </c>
      <c r="J1938" s="23">
        <v>1500000000</v>
      </c>
      <c r="K1938" s="23">
        <v>2000000000</v>
      </c>
      <c r="L1938" s="23"/>
      <c r="M1938" s="23">
        <f t="shared" si="30"/>
        <v>3500000000</v>
      </c>
      <c r="N1938" s="30"/>
      <c r="O1938" s="11"/>
      <c r="P1938" s="11" t="s">
        <v>48</v>
      </c>
    </row>
    <row r="1939" spans="1:16" ht="18" customHeight="1" x14ac:dyDescent="0.15">
      <c r="A1939" s="11">
        <v>1934</v>
      </c>
      <c r="B1939" s="11" t="s">
        <v>1036</v>
      </c>
      <c r="C1939" s="11" t="s">
        <v>126</v>
      </c>
      <c r="D1939" s="11">
        <v>7</v>
      </c>
      <c r="E1939" s="33" t="s">
        <v>5195</v>
      </c>
      <c r="F1939" s="30" t="s">
        <v>1105</v>
      </c>
      <c r="G1939" s="11" t="s">
        <v>58</v>
      </c>
      <c r="H1939" s="11" t="s">
        <v>1039</v>
      </c>
      <c r="I1939" s="11" t="s">
        <v>15</v>
      </c>
      <c r="J1939" s="23">
        <v>244000000</v>
      </c>
      <c r="K1939" s="23">
        <v>27000000</v>
      </c>
      <c r="L1939" s="23">
        <v>0</v>
      </c>
      <c r="M1939" s="23">
        <f t="shared" si="30"/>
        <v>271000000</v>
      </c>
      <c r="N1939" s="30"/>
      <c r="O1939" s="11" t="s">
        <v>44</v>
      </c>
      <c r="P1939" s="11"/>
    </row>
    <row r="1940" spans="1:16" ht="18" customHeight="1" x14ac:dyDescent="0.15">
      <c r="A1940" s="11">
        <v>1935</v>
      </c>
      <c r="B1940" s="11" t="s">
        <v>1036</v>
      </c>
      <c r="C1940" s="11" t="s">
        <v>126</v>
      </c>
      <c r="D1940" s="11">
        <v>7</v>
      </c>
      <c r="E1940" s="33" t="s">
        <v>5195</v>
      </c>
      <c r="F1940" s="30" t="s">
        <v>1106</v>
      </c>
      <c r="G1940" s="11" t="s">
        <v>58</v>
      </c>
      <c r="H1940" s="11" t="s">
        <v>1039</v>
      </c>
      <c r="I1940" s="11" t="s">
        <v>15</v>
      </c>
      <c r="J1940" s="23">
        <v>400000000</v>
      </c>
      <c r="K1940" s="23">
        <v>120000000</v>
      </c>
      <c r="L1940" s="23">
        <v>0</v>
      </c>
      <c r="M1940" s="23">
        <f t="shared" si="30"/>
        <v>520000000</v>
      </c>
      <c r="N1940" s="30"/>
      <c r="O1940" s="11" t="s">
        <v>44</v>
      </c>
      <c r="P1940" s="11"/>
    </row>
    <row r="1941" spans="1:16" ht="18" customHeight="1" x14ac:dyDescent="0.15">
      <c r="A1941" s="11">
        <v>1936</v>
      </c>
      <c r="B1941" s="11" t="s">
        <v>1036</v>
      </c>
      <c r="C1941" s="11" t="s">
        <v>1055</v>
      </c>
      <c r="D1941" s="11">
        <v>7</v>
      </c>
      <c r="E1941" s="33" t="s">
        <v>5195</v>
      </c>
      <c r="F1941" s="30" t="s">
        <v>1115</v>
      </c>
      <c r="G1941" s="11" t="s">
        <v>58</v>
      </c>
      <c r="H1941" s="11" t="s">
        <v>1039</v>
      </c>
      <c r="I1941" s="11" t="s">
        <v>16</v>
      </c>
      <c r="J1941" s="23">
        <v>20000000</v>
      </c>
      <c r="K1941" s="23"/>
      <c r="L1941" s="23"/>
      <c r="M1941" s="23">
        <f t="shared" si="30"/>
        <v>20000000</v>
      </c>
      <c r="N1941" s="30" t="s">
        <v>143</v>
      </c>
      <c r="O1941" s="11" t="s">
        <v>44</v>
      </c>
      <c r="P1941" s="11"/>
    </row>
    <row r="1942" spans="1:16" ht="18" customHeight="1" x14ac:dyDescent="0.15">
      <c r="A1942" s="11">
        <v>1937</v>
      </c>
      <c r="B1942" s="11" t="s">
        <v>1036</v>
      </c>
      <c r="C1942" s="11" t="s">
        <v>1060</v>
      </c>
      <c r="D1942" s="11">
        <v>7</v>
      </c>
      <c r="E1942" s="33" t="s">
        <v>5195</v>
      </c>
      <c r="F1942" s="30" t="s">
        <v>1127</v>
      </c>
      <c r="G1942" s="11" t="s">
        <v>3757</v>
      </c>
      <c r="H1942" s="11" t="s">
        <v>1039</v>
      </c>
      <c r="I1942" s="11" t="s">
        <v>15</v>
      </c>
      <c r="J1942" s="23">
        <v>175000000</v>
      </c>
      <c r="K1942" s="23">
        <v>130000000</v>
      </c>
      <c r="L1942" s="23"/>
      <c r="M1942" s="23">
        <f t="shared" si="30"/>
        <v>305000000</v>
      </c>
      <c r="N1942" s="30"/>
      <c r="O1942" s="11"/>
      <c r="P1942" s="11"/>
    </row>
    <row r="1943" spans="1:16" ht="18" customHeight="1" x14ac:dyDescent="0.15">
      <c r="A1943" s="11">
        <v>1938</v>
      </c>
      <c r="B1943" s="11" t="s">
        <v>1281</v>
      </c>
      <c r="C1943" s="11" t="s">
        <v>167</v>
      </c>
      <c r="D1943" s="11">
        <v>7</v>
      </c>
      <c r="E1943" s="33" t="s">
        <v>5195</v>
      </c>
      <c r="F1943" s="30" t="s">
        <v>1306</v>
      </c>
      <c r="G1943" s="11" t="s">
        <v>114</v>
      </c>
      <c r="H1943" s="11" t="s">
        <v>1283</v>
      </c>
      <c r="I1943" s="11" t="s">
        <v>22</v>
      </c>
      <c r="J1943" s="23">
        <v>50000000</v>
      </c>
      <c r="K1943" s="23">
        <v>10000000</v>
      </c>
      <c r="L1943" s="23">
        <v>10000000</v>
      </c>
      <c r="M1943" s="23">
        <f t="shared" si="30"/>
        <v>70000000</v>
      </c>
      <c r="N1943" s="30"/>
      <c r="O1943" s="11"/>
      <c r="P1943" s="11"/>
    </row>
    <row r="1944" spans="1:16" ht="18" customHeight="1" x14ac:dyDescent="0.15">
      <c r="A1944" s="11">
        <v>1939</v>
      </c>
      <c r="B1944" s="11" t="s">
        <v>1281</v>
      </c>
      <c r="C1944" s="11" t="s">
        <v>71</v>
      </c>
      <c r="D1944" s="11">
        <v>7</v>
      </c>
      <c r="E1944" s="33" t="s">
        <v>5195</v>
      </c>
      <c r="F1944" s="30" t="s">
        <v>1346</v>
      </c>
      <c r="G1944" s="11" t="s">
        <v>73</v>
      </c>
      <c r="H1944" s="11" t="s">
        <v>1283</v>
      </c>
      <c r="I1944" s="11" t="s">
        <v>16</v>
      </c>
      <c r="J1944" s="23">
        <v>180000000</v>
      </c>
      <c r="K1944" s="23">
        <v>20000000</v>
      </c>
      <c r="L1944" s="23"/>
      <c r="M1944" s="23">
        <f t="shared" si="30"/>
        <v>200000000</v>
      </c>
      <c r="N1944" s="30" t="s">
        <v>1344</v>
      </c>
      <c r="O1944" s="11" t="s">
        <v>44</v>
      </c>
      <c r="P1944" s="11"/>
    </row>
    <row r="1945" spans="1:16" ht="18" customHeight="1" x14ac:dyDescent="0.15">
      <c r="A1945" s="11">
        <v>1940</v>
      </c>
      <c r="B1945" s="11" t="s">
        <v>1281</v>
      </c>
      <c r="C1945" s="11" t="s">
        <v>1394</v>
      </c>
      <c r="D1945" s="11">
        <v>7</v>
      </c>
      <c r="E1945" s="33" t="s">
        <v>5195</v>
      </c>
      <c r="F1945" s="30" t="s">
        <v>1399</v>
      </c>
      <c r="G1945" s="11" t="s">
        <v>73</v>
      </c>
      <c r="H1945" s="11" t="s">
        <v>1283</v>
      </c>
      <c r="I1945" s="11" t="s">
        <v>15</v>
      </c>
      <c r="J1945" s="23">
        <v>30000000</v>
      </c>
      <c r="K1945" s="23">
        <v>27000000</v>
      </c>
      <c r="L1945" s="23"/>
      <c r="M1945" s="23">
        <f t="shared" si="30"/>
        <v>57000000</v>
      </c>
      <c r="N1945" s="30"/>
      <c r="O1945" s="11" t="s">
        <v>44</v>
      </c>
      <c r="P1945" s="11"/>
    </row>
    <row r="1946" spans="1:16" ht="18" customHeight="1" x14ac:dyDescent="0.15">
      <c r="A1946" s="11">
        <v>1941</v>
      </c>
      <c r="B1946" s="11" t="s">
        <v>1589</v>
      </c>
      <c r="C1946" s="11" t="s">
        <v>1590</v>
      </c>
      <c r="D1946" s="11">
        <v>7</v>
      </c>
      <c r="E1946" s="33" t="s">
        <v>5195</v>
      </c>
      <c r="F1946" s="30" t="s">
        <v>1612</v>
      </c>
      <c r="G1946" s="11" t="s">
        <v>1580</v>
      </c>
      <c r="H1946" s="11" t="s">
        <v>19</v>
      </c>
      <c r="I1946" s="11" t="s">
        <v>22</v>
      </c>
      <c r="J1946" s="23">
        <v>200000000</v>
      </c>
      <c r="K1946" s="23"/>
      <c r="L1946" s="23"/>
      <c r="M1946" s="23">
        <f t="shared" si="30"/>
        <v>200000000</v>
      </c>
      <c r="N1946" s="12"/>
      <c r="O1946" s="11" t="s">
        <v>14</v>
      </c>
      <c r="P1946" s="11" t="s">
        <v>12</v>
      </c>
    </row>
    <row r="1947" spans="1:16" ht="18" customHeight="1" x14ac:dyDescent="0.15">
      <c r="A1947" s="11">
        <v>1942</v>
      </c>
      <c r="B1947" s="11" t="s">
        <v>1589</v>
      </c>
      <c r="C1947" s="11" t="s">
        <v>1619</v>
      </c>
      <c r="D1947" s="11">
        <v>7</v>
      </c>
      <c r="E1947" s="33" t="s">
        <v>5195</v>
      </c>
      <c r="F1947" s="30" t="s">
        <v>1625</v>
      </c>
      <c r="G1947" s="11" t="s">
        <v>1621</v>
      </c>
      <c r="H1947" s="11" t="s">
        <v>19</v>
      </c>
      <c r="I1947" s="11" t="s">
        <v>9</v>
      </c>
      <c r="J1947" s="23">
        <v>822370000</v>
      </c>
      <c r="K1947" s="23">
        <v>81860000</v>
      </c>
      <c r="L1947" s="23"/>
      <c r="M1947" s="23">
        <f t="shared" si="30"/>
        <v>904230000</v>
      </c>
      <c r="N1947" s="11"/>
      <c r="O1947" s="11" t="s">
        <v>10</v>
      </c>
      <c r="P1947" s="11" t="s">
        <v>12</v>
      </c>
    </row>
    <row r="1948" spans="1:16" ht="18" customHeight="1" x14ac:dyDescent="0.15">
      <c r="A1948" s="11">
        <v>1943</v>
      </c>
      <c r="B1948" s="11" t="s">
        <v>1589</v>
      </c>
      <c r="C1948" s="11" t="s">
        <v>1619</v>
      </c>
      <c r="D1948" s="11">
        <v>7</v>
      </c>
      <c r="E1948" s="33" t="s">
        <v>5195</v>
      </c>
      <c r="F1948" s="30" t="s">
        <v>1626</v>
      </c>
      <c r="G1948" s="11" t="s">
        <v>1621</v>
      </c>
      <c r="H1948" s="11" t="s">
        <v>19</v>
      </c>
      <c r="I1948" s="11" t="s">
        <v>9</v>
      </c>
      <c r="J1948" s="23">
        <v>67672000000</v>
      </c>
      <c r="K1948" s="23">
        <v>6693000000</v>
      </c>
      <c r="L1948" s="23"/>
      <c r="M1948" s="23">
        <f t="shared" si="30"/>
        <v>74365000000</v>
      </c>
      <c r="N1948" s="12"/>
      <c r="O1948" s="11" t="s">
        <v>10</v>
      </c>
      <c r="P1948" s="11" t="s">
        <v>12</v>
      </c>
    </row>
    <row r="1949" spans="1:16" ht="18" customHeight="1" x14ac:dyDescent="0.15">
      <c r="A1949" s="11">
        <v>1944</v>
      </c>
      <c r="B1949" s="11" t="s">
        <v>1589</v>
      </c>
      <c r="C1949" s="11" t="s">
        <v>1619</v>
      </c>
      <c r="D1949" s="11">
        <v>7</v>
      </c>
      <c r="E1949" s="33" t="s">
        <v>5195</v>
      </c>
      <c r="F1949" s="30" t="s">
        <v>1627</v>
      </c>
      <c r="G1949" s="11" t="s">
        <v>1621</v>
      </c>
      <c r="H1949" s="11" t="s">
        <v>19</v>
      </c>
      <c r="I1949" s="11" t="s">
        <v>16</v>
      </c>
      <c r="J1949" s="23">
        <v>2000000000</v>
      </c>
      <c r="K1949" s="23">
        <v>14000000000</v>
      </c>
      <c r="L1949" s="23"/>
      <c r="M1949" s="23">
        <f t="shared" si="30"/>
        <v>16000000000</v>
      </c>
      <c r="N1949" s="15" t="s">
        <v>125</v>
      </c>
      <c r="O1949" s="11" t="s">
        <v>10</v>
      </c>
      <c r="P1949" s="11" t="s">
        <v>12</v>
      </c>
    </row>
    <row r="1950" spans="1:16" ht="18" customHeight="1" x14ac:dyDescent="0.15">
      <c r="A1950" s="11">
        <v>1945</v>
      </c>
      <c r="B1950" s="11" t="s">
        <v>1589</v>
      </c>
      <c r="C1950" s="11" t="s">
        <v>1633</v>
      </c>
      <c r="D1950" s="11">
        <v>7</v>
      </c>
      <c r="E1950" s="33" t="s">
        <v>5195</v>
      </c>
      <c r="F1950" s="30" t="s">
        <v>1636</v>
      </c>
      <c r="G1950" s="11" t="s">
        <v>1635</v>
      </c>
      <c r="H1950" s="11" t="s">
        <v>1593</v>
      </c>
      <c r="I1950" s="11" t="s">
        <v>8</v>
      </c>
      <c r="J1950" s="23">
        <v>30949336</v>
      </c>
      <c r="K1950" s="23"/>
      <c r="L1950" s="23"/>
      <c r="M1950" s="23">
        <f t="shared" si="30"/>
        <v>30949336</v>
      </c>
      <c r="N1950" s="13"/>
      <c r="O1950" s="11" t="s">
        <v>14</v>
      </c>
      <c r="P1950" s="11"/>
    </row>
    <row r="1951" spans="1:16" ht="18" customHeight="1" x14ac:dyDescent="0.15">
      <c r="A1951" s="11">
        <v>1946</v>
      </c>
      <c r="B1951" s="33" t="s">
        <v>1589</v>
      </c>
      <c r="C1951" s="33" t="s">
        <v>1668</v>
      </c>
      <c r="D1951" s="33">
        <v>7</v>
      </c>
      <c r="E1951" s="33" t="s">
        <v>5195</v>
      </c>
      <c r="F1951" s="41" t="s">
        <v>1669</v>
      </c>
      <c r="G1951" s="33" t="s">
        <v>1585</v>
      </c>
      <c r="H1951" s="33" t="s">
        <v>19</v>
      </c>
      <c r="I1951" s="33" t="s">
        <v>9</v>
      </c>
      <c r="J1951" s="42">
        <v>450000000</v>
      </c>
      <c r="K1951" s="42">
        <v>180000000</v>
      </c>
      <c r="L1951" s="42">
        <v>5000000</v>
      </c>
      <c r="M1951" s="23">
        <f t="shared" si="30"/>
        <v>635000000</v>
      </c>
      <c r="N1951" s="14"/>
      <c r="O1951" s="33" t="s">
        <v>14</v>
      </c>
      <c r="P1951" s="33"/>
    </row>
    <row r="1952" spans="1:16" ht="18" customHeight="1" x14ac:dyDescent="0.15">
      <c r="A1952" s="11">
        <v>1947</v>
      </c>
      <c r="B1952" s="33" t="s">
        <v>1589</v>
      </c>
      <c r="C1952" s="33" t="s">
        <v>1668</v>
      </c>
      <c r="D1952" s="33">
        <v>7</v>
      </c>
      <c r="E1952" s="33" t="s">
        <v>5195</v>
      </c>
      <c r="F1952" s="41" t="s">
        <v>1676</v>
      </c>
      <c r="G1952" s="33" t="s">
        <v>1585</v>
      </c>
      <c r="H1952" s="33" t="s">
        <v>19</v>
      </c>
      <c r="I1952" s="33" t="s">
        <v>9</v>
      </c>
      <c r="J1952" s="42">
        <v>800000000</v>
      </c>
      <c r="K1952" s="42">
        <v>100000000</v>
      </c>
      <c r="L1952" s="42"/>
      <c r="M1952" s="23">
        <f t="shared" si="30"/>
        <v>900000000</v>
      </c>
      <c r="N1952" s="14"/>
      <c r="O1952" s="33" t="s">
        <v>14</v>
      </c>
      <c r="P1952" s="33"/>
    </row>
    <row r="1953" spans="1:16" ht="18" customHeight="1" x14ac:dyDescent="0.15">
      <c r="A1953" s="11">
        <v>1948</v>
      </c>
      <c r="B1953" s="85" t="s">
        <v>1528</v>
      </c>
      <c r="C1953" s="85" t="s">
        <v>1679</v>
      </c>
      <c r="D1953" s="85">
        <v>7</v>
      </c>
      <c r="E1953" s="33" t="s">
        <v>5195</v>
      </c>
      <c r="F1953" s="87" t="s">
        <v>1541</v>
      </c>
      <c r="G1953" s="85" t="s">
        <v>58</v>
      </c>
      <c r="H1953" s="85" t="s">
        <v>294</v>
      </c>
      <c r="I1953" s="85" t="s">
        <v>22</v>
      </c>
      <c r="J1953" s="89">
        <v>721000000</v>
      </c>
      <c r="K1953" s="89">
        <v>4559000000</v>
      </c>
      <c r="L1953" s="89"/>
      <c r="M1953" s="23">
        <f t="shared" si="30"/>
        <v>5280000000</v>
      </c>
      <c r="N1953" s="94"/>
      <c r="O1953" s="85" t="s">
        <v>88</v>
      </c>
      <c r="P1953" s="85" t="s">
        <v>48</v>
      </c>
    </row>
    <row r="1954" spans="1:16" ht="18" customHeight="1" x14ac:dyDescent="0.15">
      <c r="A1954" s="11">
        <v>1949</v>
      </c>
      <c r="B1954" s="11" t="s">
        <v>1983</v>
      </c>
      <c r="C1954" s="11" t="s">
        <v>158</v>
      </c>
      <c r="D1954" s="11">
        <v>7</v>
      </c>
      <c r="E1954" s="33" t="s">
        <v>5195</v>
      </c>
      <c r="F1954" s="30" t="s">
        <v>1883</v>
      </c>
      <c r="G1954" s="11" t="s">
        <v>114</v>
      </c>
      <c r="H1954" s="11" t="s">
        <v>1497</v>
      </c>
      <c r="I1954" s="11" t="s">
        <v>22</v>
      </c>
      <c r="J1954" s="23">
        <v>625879000</v>
      </c>
      <c r="K1954" s="23">
        <v>478935000</v>
      </c>
      <c r="L1954" s="23"/>
      <c r="M1954" s="23">
        <f t="shared" si="30"/>
        <v>1104814000</v>
      </c>
      <c r="N1954" s="30"/>
      <c r="O1954" s="11"/>
      <c r="P1954" s="11"/>
    </row>
    <row r="1955" spans="1:16" ht="18" customHeight="1" x14ac:dyDescent="0.15">
      <c r="A1955" s="11">
        <v>1950</v>
      </c>
      <c r="B1955" s="11" t="s">
        <v>1983</v>
      </c>
      <c r="C1955" s="11" t="s">
        <v>402</v>
      </c>
      <c r="D1955" s="11">
        <v>7</v>
      </c>
      <c r="E1955" s="33" t="s">
        <v>5195</v>
      </c>
      <c r="F1955" s="30" t="s">
        <v>1943</v>
      </c>
      <c r="G1955" s="11" t="s">
        <v>58</v>
      </c>
      <c r="H1955" s="11" t="s">
        <v>1497</v>
      </c>
      <c r="I1955" s="11" t="s">
        <v>15</v>
      </c>
      <c r="J1955" s="23">
        <v>1234912000</v>
      </c>
      <c r="K1955" s="23">
        <v>596808446</v>
      </c>
      <c r="L1955" s="23">
        <v>327560000</v>
      </c>
      <c r="M1955" s="23">
        <f t="shared" si="30"/>
        <v>2159280446</v>
      </c>
      <c r="N1955" s="30"/>
      <c r="O1955" s="11"/>
      <c r="P1955" s="11"/>
    </row>
    <row r="1956" spans="1:16" ht="18" customHeight="1" x14ac:dyDescent="0.15">
      <c r="A1956" s="11">
        <v>1951</v>
      </c>
      <c r="B1956" s="11" t="s">
        <v>1983</v>
      </c>
      <c r="C1956" s="11" t="s">
        <v>2042</v>
      </c>
      <c r="D1956" s="11">
        <v>7</v>
      </c>
      <c r="E1956" s="33" t="s">
        <v>5195</v>
      </c>
      <c r="F1956" s="30" t="s">
        <v>2046</v>
      </c>
      <c r="G1956" s="11" t="s">
        <v>58</v>
      </c>
      <c r="H1956" s="11" t="s">
        <v>1497</v>
      </c>
      <c r="I1956" s="11" t="s">
        <v>22</v>
      </c>
      <c r="J1956" s="23">
        <v>140940012</v>
      </c>
      <c r="K1956" s="23">
        <v>0</v>
      </c>
      <c r="L1956" s="23">
        <v>0</v>
      </c>
      <c r="M1956" s="23">
        <f t="shared" si="30"/>
        <v>140940012</v>
      </c>
      <c r="N1956" s="30"/>
      <c r="O1956" s="11" t="s">
        <v>44</v>
      </c>
      <c r="P1956" s="11"/>
    </row>
    <row r="1957" spans="1:16" ht="18" customHeight="1" x14ac:dyDescent="0.15">
      <c r="A1957" s="11">
        <v>1952</v>
      </c>
      <c r="B1957" s="11" t="s">
        <v>1983</v>
      </c>
      <c r="C1957" s="11" t="s">
        <v>2042</v>
      </c>
      <c r="D1957" s="11">
        <v>7</v>
      </c>
      <c r="E1957" s="33" t="s">
        <v>5195</v>
      </c>
      <c r="F1957" s="30" t="s">
        <v>2049</v>
      </c>
      <c r="G1957" s="11" t="s">
        <v>58</v>
      </c>
      <c r="H1957" s="11" t="s">
        <v>1497</v>
      </c>
      <c r="I1957" s="11" t="s">
        <v>15</v>
      </c>
      <c r="J1957" s="23">
        <v>500000000</v>
      </c>
      <c r="K1957" s="23">
        <v>0</v>
      </c>
      <c r="L1957" s="23">
        <v>0</v>
      </c>
      <c r="M1957" s="23">
        <f t="shared" si="30"/>
        <v>500000000</v>
      </c>
      <c r="N1957" s="30"/>
      <c r="O1957" s="11" t="s">
        <v>44</v>
      </c>
      <c r="P1957" s="11"/>
    </row>
    <row r="1958" spans="1:16" ht="18" customHeight="1" x14ac:dyDescent="0.15">
      <c r="A1958" s="11">
        <v>1953</v>
      </c>
      <c r="B1958" s="11" t="s">
        <v>1983</v>
      </c>
      <c r="C1958" s="11" t="s">
        <v>2042</v>
      </c>
      <c r="D1958" s="11">
        <v>7</v>
      </c>
      <c r="E1958" s="33" t="s">
        <v>5195</v>
      </c>
      <c r="F1958" s="30" t="s">
        <v>2050</v>
      </c>
      <c r="G1958" s="11" t="s">
        <v>58</v>
      </c>
      <c r="H1958" s="11" t="s">
        <v>1497</v>
      </c>
      <c r="I1958" s="11" t="s">
        <v>15</v>
      </c>
      <c r="J1958" s="23">
        <v>250000000</v>
      </c>
      <c r="K1958" s="23">
        <v>0</v>
      </c>
      <c r="L1958" s="23">
        <v>0</v>
      </c>
      <c r="M1958" s="23">
        <f t="shared" si="30"/>
        <v>250000000</v>
      </c>
      <c r="N1958" s="30"/>
      <c r="O1958" s="11" t="s">
        <v>44</v>
      </c>
      <c r="P1958" s="11"/>
    </row>
    <row r="1959" spans="1:16" ht="18" customHeight="1" x14ac:dyDescent="0.15">
      <c r="A1959" s="11">
        <v>1954</v>
      </c>
      <c r="B1959" s="11" t="s">
        <v>1983</v>
      </c>
      <c r="C1959" s="11" t="s">
        <v>2042</v>
      </c>
      <c r="D1959" s="11">
        <v>7</v>
      </c>
      <c r="E1959" s="33" t="s">
        <v>5195</v>
      </c>
      <c r="F1959" s="30" t="s">
        <v>2058</v>
      </c>
      <c r="G1959" s="11" t="s">
        <v>58</v>
      </c>
      <c r="H1959" s="11" t="s">
        <v>1497</v>
      </c>
      <c r="I1959" s="11" t="s">
        <v>22</v>
      </c>
      <c r="J1959" s="23">
        <v>100000000</v>
      </c>
      <c r="K1959" s="23">
        <v>250000000</v>
      </c>
      <c r="L1959" s="23">
        <v>0</v>
      </c>
      <c r="M1959" s="23">
        <f t="shared" si="30"/>
        <v>350000000</v>
      </c>
      <c r="N1959" s="30"/>
      <c r="O1959" s="11" t="s">
        <v>44</v>
      </c>
      <c r="P1959" s="11"/>
    </row>
    <row r="1960" spans="1:16" ht="18" customHeight="1" x14ac:dyDescent="0.15">
      <c r="A1960" s="11">
        <v>1955</v>
      </c>
      <c r="B1960" s="11" t="s">
        <v>1983</v>
      </c>
      <c r="C1960" s="11" t="s">
        <v>2059</v>
      </c>
      <c r="D1960" s="11">
        <v>7</v>
      </c>
      <c r="E1960" s="33" t="s">
        <v>5195</v>
      </c>
      <c r="F1960" s="30" t="s">
        <v>2065</v>
      </c>
      <c r="G1960" s="11" t="s">
        <v>73</v>
      </c>
      <c r="H1960" s="11" t="s">
        <v>1497</v>
      </c>
      <c r="I1960" s="11" t="s">
        <v>15</v>
      </c>
      <c r="J1960" s="23">
        <v>50000000</v>
      </c>
      <c r="K1960" s="23">
        <v>30000000</v>
      </c>
      <c r="L1960" s="23">
        <v>0</v>
      </c>
      <c r="M1960" s="23">
        <f t="shared" si="30"/>
        <v>80000000</v>
      </c>
      <c r="N1960" s="30"/>
      <c r="O1960" s="11"/>
      <c r="P1960" s="11"/>
    </row>
    <row r="1961" spans="1:16" ht="18" customHeight="1" x14ac:dyDescent="0.15">
      <c r="A1961" s="11">
        <v>1956</v>
      </c>
      <c r="B1961" s="11" t="s">
        <v>2160</v>
      </c>
      <c r="C1961" s="11" t="s">
        <v>1536</v>
      </c>
      <c r="D1961" s="11">
        <v>7</v>
      </c>
      <c r="E1961" s="33" t="s">
        <v>5195</v>
      </c>
      <c r="F1961" s="30" t="s">
        <v>2168</v>
      </c>
      <c r="G1961" s="11" t="s">
        <v>535</v>
      </c>
      <c r="H1961" s="11" t="s">
        <v>2169</v>
      </c>
      <c r="I1961" s="11" t="s">
        <v>22</v>
      </c>
      <c r="J1961" s="23">
        <v>4392619000</v>
      </c>
      <c r="K1961" s="23">
        <v>652360000</v>
      </c>
      <c r="L1961" s="23">
        <v>100000000</v>
      </c>
      <c r="M1961" s="23">
        <f t="shared" si="30"/>
        <v>5144979000</v>
      </c>
      <c r="N1961" s="30"/>
      <c r="O1961" s="11" t="s">
        <v>88</v>
      </c>
      <c r="P1961" s="11"/>
    </row>
    <row r="1962" spans="1:16" ht="18" customHeight="1" x14ac:dyDescent="0.15">
      <c r="A1962" s="11">
        <v>1957</v>
      </c>
      <c r="B1962" s="11" t="s">
        <v>2160</v>
      </c>
      <c r="C1962" s="11" t="s">
        <v>1536</v>
      </c>
      <c r="D1962" s="11">
        <v>7</v>
      </c>
      <c r="E1962" s="33" t="s">
        <v>5195</v>
      </c>
      <c r="F1962" s="30" t="s">
        <v>2170</v>
      </c>
      <c r="G1962" s="11" t="s">
        <v>535</v>
      </c>
      <c r="H1962" s="11" t="s">
        <v>1039</v>
      </c>
      <c r="I1962" s="11" t="s">
        <v>15</v>
      </c>
      <c r="J1962" s="23">
        <v>25387000000</v>
      </c>
      <c r="K1962" s="23">
        <v>5430000000</v>
      </c>
      <c r="L1962" s="23">
        <v>344000000</v>
      </c>
      <c r="M1962" s="23">
        <f t="shared" si="30"/>
        <v>31161000000</v>
      </c>
      <c r="N1962" s="30"/>
      <c r="O1962" s="11" t="s">
        <v>88</v>
      </c>
      <c r="P1962" s="11"/>
    </row>
    <row r="1963" spans="1:16" ht="18" customHeight="1" x14ac:dyDescent="0.15">
      <c r="A1963" s="11">
        <v>1958</v>
      </c>
      <c r="B1963" s="11" t="s">
        <v>2160</v>
      </c>
      <c r="C1963" s="11" t="s">
        <v>1529</v>
      </c>
      <c r="D1963" s="11">
        <v>7</v>
      </c>
      <c r="E1963" s="33" t="s">
        <v>5195</v>
      </c>
      <c r="F1963" s="30" t="s">
        <v>2211</v>
      </c>
      <c r="G1963" s="11" t="s">
        <v>58</v>
      </c>
      <c r="H1963" s="11" t="s">
        <v>1039</v>
      </c>
      <c r="I1963" s="11" t="s">
        <v>22</v>
      </c>
      <c r="J1963" s="23">
        <v>1000000000</v>
      </c>
      <c r="K1963" s="23">
        <v>5200000000</v>
      </c>
      <c r="L1963" s="23">
        <v>0</v>
      </c>
      <c r="M1963" s="23">
        <f t="shared" si="30"/>
        <v>6200000000</v>
      </c>
      <c r="N1963" s="30"/>
      <c r="O1963" s="11"/>
      <c r="P1963" s="11" t="s">
        <v>48</v>
      </c>
    </row>
    <row r="1964" spans="1:16" ht="18" customHeight="1" x14ac:dyDescent="0.15">
      <c r="A1964" s="11">
        <v>1959</v>
      </c>
      <c r="B1964" s="11" t="s">
        <v>2160</v>
      </c>
      <c r="C1964" s="11" t="s">
        <v>1532</v>
      </c>
      <c r="D1964" s="11">
        <v>7</v>
      </c>
      <c r="E1964" s="33" t="s">
        <v>5195</v>
      </c>
      <c r="F1964" s="30" t="s">
        <v>2232</v>
      </c>
      <c r="G1964" s="11" t="s">
        <v>73</v>
      </c>
      <c r="H1964" s="11" t="s">
        <v>1039</v>
      </c>
      <c r="I1964" s="11" t="s">
        <v>22</v>
      </c>
      <c r="J1964" s="23">
        <v>200000000</v>
      </c>
      <c r="K1964" s="23">
        <v>0</v>
      </c>
      <c r="L1964" s="23">
        <v>0</v>
      </c>
      <c r="M1964" s="23">
        <f t="shared" si="30"/>
        <v>200000000</v>
      </c>
      <c r="N1964" s="30"/>
      <c r="O1964" s="11"/>
      <c r="P1964" s="11"/>
    </row>
    <row r="1965" spans="1:16" ht="18" customHeight="1" x14ac:dyDescent="0.15">
      <c r="A1965" s="11">
        <v>1960</v>
      </c>
      <c r="B1965" s="11" t="s">
        <v>2311</v>
      </c>
      <c r="C1965" s="11" t="s">
        <v>700</v>
      </c>
      <c r="D1965" s="11">
        <v>7</v>
      </c>
      <c r="E1965" s="33" t="s">
        <v>5195</v>
      </c>
      <c r="F1965" s="30" t="s">
        <v>2426</v>
      </c>
      <c r="G1965" s="11" t="s">
        <v>114</v>
      </c>
      <c r="H1965" s="11" t="s">
        <v>1506</v>
      </c>
      <c r="I1965" s="11" t="s">
        <v>22</v>
      </c>
      <c r="J1965" s="23">
        <v>1666423000</v>
      </c>
      <c r="K1965" s="23">
        <v>1105233000</v>
      </c>
      <c r="L1965" s="23">
        <v>0</v>
      </c>
      <c r="M1965" s="23">
        <f t="shared" si="30"/>
        <v>2771656000</v>
      </c>
      <c r="N1965" s="30"/>
      <c r="O1965" s="11"/>
      <c r="P1965" s="11" t="s">
        <v>48</v>
      </c>
    </row>
    <row r="1966" spans="1:16" ht="18" customHeight="1" x14ac:dyDescent="0.15">
      <c r="A1966" s="11">
        <v>1961</v>
      </c>
      <c r="B1966" s="11" t="s">
        <v>2311</v>
      </c>
      <c r="C1966" s="11" t="s">
        <v>700</v>
      </c>
      <c r="D1966" s="11">
        <v>7</v>
      </c>
      <c r="E1966" s="33" t="s">
        <v>5195</v>
      </c>
      <c r="F1966" s="30" t="s">
        <v>2427</v>
      </c>
      <c r="G1966" s="11" t="s">
        <v>114</v>
      </c>
      <c r="H1966" s="11" t="s">
        <v>1506</v>
      </c>
      <c r="I1966" s="11" t="s">
        <v>22</v>
      </c>
      <c r="J1966" s="23">
        <v>28340000</v>
      </c>
      <c r="K1966" s="23">
        <v>0</v>
      </c>
      <c r="L1966" s="23">
        <v>0</v>
      </c>
      <c r="M1966" s="23">
        <f t="shared" si="30"/>
        <v>28340000</v>
      </c>
      <c r="N1966" s="30"/>
      <c r="O1966" s="11"/>
      <c r="P1966" s="11" t="s">
        <v>48</v>
      </c>
    </row>
    <row r="1967" spans="1:16" ht="18" customHeight="1" x14ac:dyDescent="0.15">
      <c r="A1967" s="11">
        <v>1962</v>
      </c>
      <c r="B1967" s="11" t="s">
        <v>2311</v>
      </c>
      <c r="C1967" s="11" t="s">
        <v>700</v>
      </c>
      <c r="D1967" s="11">
        <v>7</v>
      </c>
      <c r="E1967" s="33" t="s">
        <v>5195</v>
      </c>
      <c r="F1967" s="30" t="s">
        <v>2428</v>
      </c>
      <c r="G1967" s="11" t="s">
        <v>114</v>
      </c>
      <c r="H1967" s="11" t="s">
        <v>1506</v>
      </c>
      <c r="I1967" s="11" t="s">
        <v>22</v>
      </c>
      <c r="J1967" s="23">
        <v>2632306000</v>
      </c>
      <c r="K1967" s="23">
        <v>1014915000</v>
      </c>
      <c r="L1967" s="23">
        <v>0</v>
      </c>
      <c r="M1967" s="23">
        <f t="shared" si="30"/>
        <v>3647221000</v>
      </c>
      <c r="N1967" s="30"/>
      <c r="O1967" s="11"/>
      <c r="P1967" s="11" t="s">
        <v>48</v>
      </c>
    </row>
    <row r="1968" spans="1:16" ht="18" customHeight="1" x14ac:dyDescent="0.15">
      <c r="A1968" s="11">
        <v>1963</v>
      </c>
      <c r="B1968" s="11" t="s">
        <v>2311</v>
      </c>
      <c r="C1968" s="11" t="s">
        <v>700</v>
      </c>
      <c r="D1968" s="11">
        <v>7</v>
      </c>
      <c r="E1968" s="33" t="s">
        <v>5195</v>
      </c>
      <c r="F1968" s="30" t="s">
        <v>2429</v>
      </c>
      <c r="G1968" s="11" t="s">
        <v>114</v>
      </c>
      <c r="H1968" s="11" t="s">
        <v>1506</v>
      </c>
      <c r="I1968" s="11" t="s">
        <v>22</v>
      </c>
      <c r="J1968" s="23">
        <v>47480000</v>
      </c>
      <c r="K1968" s="23">
        <v>0</v>
      </c>
      <c r="L1968" s="23">
        <v>0</v>
      </c>
      <c r="M1968" s="23">
        <f t="shared" si="30"/>
        <v>47480000</v>
      </c>
      <c r="N1968" s="30"/>
      <c r="O1968" s="11"/>
      <c r="P1968" s="11" t="s">
        <v>48</v>
      </c>
    </row>
    <row r="1969" spans="1:16" ht="18" customHeight="1" x14ac:dyDescent="0.15">
      <c r="A1969" s="11">
        <v>1964</v>
      </c>
      <c r="B1969" s="11" t="s">
        <v>2311</v>
      </c>
      <c r="C1969" s="11" t="s">
        <v>402</v>
      </c>
      <c r="D1969" s="11">
        <v>7</v>
      </c>
      <c r="E1969" s="33" t="s">
        <v>5195</v>
      </c>
      <c r="F1969" s="30" t="s">
        <v>2480</v>
      </c>
      <c r="G1969" s="11" t="s">
        <v>58</v>
      </c>
      <c r="H1969" s="11" t="s">
        <v>1506</v>
      </c>
      <c r="I1969" s="11" t="s">
        <v>22</v>
      </c>
      <c r="J1969" s="23">
        <v>800000000</v>
      </c>
      <c r="K1969" s="23">
        <v>4700000000</v>
      </c>
      <c r="L1969" s="23">
        <v>200000000</v>
      </c>
      <c r="M1969" s="23">
        <f t="shared" si="30"/>
        <v>5700000000</v>
      </c>
      <c r="N1969" s="30"/>
      <c r="O1969" s="11"/>
      <c r="P1969" s="11"/>
    </row>
    <row r="1970" spans="1:16" ht="18" customHeight="1" x14ac:dyDescent="0.15">
      <c r="A1970" s="11">
        <v>1965</v>
      </c>
      <c r="B1970" s="11" t="s">
        <v>2311</v>
      </c>
      <c r="C1970" s="11" t="s">
        <v>402</v>
      </c>
      <c r="D1970" s="11">
        <v>7</v>
      </c>
      <c r="E1970" s="33" t="s">
        <v>5195</v>
      </c>
      <c r="F1970" s="30" t="s">
        <v>2481</v>
      </c>
      <c r="G1970" s="11" t="s">
        <v>58</v>
      </c>
      <c r="H1970" s="11" t="s">
        <v>1506</v>
      </c>
      <c r="I1970" s="11" t="s">
        <v>22</v>
      </c>
      <c r="J1970" s="23">
        <v>90000000</v>
      </c>
      <c r="K1970" s="23">
        <v>10000000</v>
      </c>
      <c r="L1970" s="23">
        <v>10000000</v>
      </c>
      <c r="M1970" s="23">
        <f t="shared" si="30"/>
        <v>110000000</v>
      </c>
      <c r="N1970" s="30"/>
      <c r="O1970" s="11"/>
      <c r="P1970" s="11"/>
    </row>
    <row r="1971" spans="1:16" ht="18" customHeight="1" x14ac:dyDescent="0.15">
      <c r="A1971" s="11">
        <v>1966</v>
      </c>
      <c r="B1971" s="11" t="s">
        <v>2311</v>
      </c>
      <c r="C1971" s="11" t="s">
        <v>402</v>
      </c>
      <c r="D1971" s="11">
        <v>7</v>
      </c>
      <c r="E1971" s="33" t="s">
        <v>5195</v>
      </c>
      <c r="F1971" s="30" t="s">
        <v>2482</v>
      </c>
      <c r="G1971" s="11" t="s">
        <v>58</v>
      </c>
      <c r="H1971" s="11" t="s">
        <v>1506</v>
      </c>
      <c r="I1971" s="11" t="s">
        <v>22</v>
      </c>
      <c r="J1971" s="23">
        <v>120000000</v>
      </c>
      <c r="K1971" s="23">
        <v>120000000</v>
      </c>
      <c r="L1971" s="23">
        <v>0</v>
      </c>
      <c r="M1971" s="23">
        <f t="shared" si="30"/>
        <v>240000000</v>
      </c>
      <c r="N1971" s="30"/>
      <c r="O1971" s="11"/>
      <c r="P1971" s="11"/>
    </row>
    <row r="1972" spans="1:16" ht="18" customHeight="1" x14ac:dyDescent="0.15">
      <c r="A1972" s="11">
        <v>1967</v>
      </c>
      <c r="B1972" s="11" t="s">
        <v>2311</v>
      </c>
      <c r="C1972" s="11" t="s">
        <v>402</v>
      </c>
      <c r="D1972" s="11">
        <v>7</v>
      </c>
      <c r="E1972" s="33" t="s">
        <v>5195</v>
      </c>
      <c r="F1972" s="30" t="s">
        <v>2483</v>
      </c>
      <c r="G1972" s="11" t="s">
        <v>58</v>
      </c>
      <c r="H1972" s="11" t="s">
        <v>1506</v>
      </c>
      <c r="I1972" s="11" t="s">
        <v>15</v>
      </c>
      <c r="J1972" s="23">
        <v>600000000</v>
      </c>
      <c r="K1972" s="23">
        <v>200000000</v>
      </c>
      <c r="L1972" s="23"/>
      <c r="M1972" s="23">
        <f t="shared" si="30"/>
        <v>800000000</v>
      </c>
      <c r="N1972" s="30"/>
      <c r="O1972" s="11"/>
      <c r="P1972" s="11"/>
    </row>
    <row r="1973" spans="1:16" ht="18" customHeight="1" x14ac:dyDescent="0.15">
      <c r="A1973" s="11">
        <v>1968</v>
      </c>
      <c r="B1973" s="11" t="s">
        <v>2311</v>
      </c>
      <c r="C1973" s="11" t="s">
        <v>402</v>
      </c>
      <c r="D1973" s="11">
        <v>7</v>
      </c>
      <c r="E1973" s="33" t="s">
        <v>5195</v>
      </c>
      <c r="F1973" s="30" t="s">
        <v>2483</v>
      </c>
      <c r="G1973" s="11" t="s">
        <v>58</v>
      </c>
      <c r="H1973" s="11" t="s">
        <v>1506</v>
      </c>
      <c r="I1973" s="11" t="s">
        <v>15</v>
      </c>
      <c r="J1973" s="23">
        <v>40000000</v>
      </c>
      <c r="K1973" s="23">
        <v>40000000</v>
      </c>
      <c r="L1973" s="23"/>
      <c r="M1973" s="23">
        <f t="shared" si="30"/>
        <v>80000000</v>
      </c>
      <c r="N1973" s="30"/>
      <c r="O1973" s="11"/>
      <c r="P1973" s="11"/>
    </row>
    <row r="1974" spans="1:16" ht="18" customHeight="1" x14ac:dyDescent="0.15">
      <c r="A1974" s="11">
        <v>1969</v>
      </c>
      <c r="B1974" s="11" t="s">
        <v>2311</v>
      </c>
      <c r="C1974" s="11" t="s">
        <v>94</v>
      </c>
      <c r="D1974" s="11">
        <v>7</v>
      </c>
      <c r="E1974" s="33" t="s">
        <v>5195</v>
      </c>
      <c r="F1974" s="30" t="s">
        <v>2500</v>
      </c>
      <c r="G1974" s="11" t="s">
        <v>532</v>
      </c>
      <c r="H1974" s="11" t="s">
        <v>1506</v>
      </c>
      <c r="I1974" s="11" t="s">
        <v>15</v>
      </c>
      <c r="J1974" s="23">
        <v>150000000</v>
      </c>
      <c r="K1974" s="23"/>
      <c r="L1974" s="23"/>
      <c r="M1974" s="23">
        <f t="shared" si="30"/>
        <v>150000000</v>
      </c>
      <c r="N1974" s="30"/>
      <c r="O1974" s="11" t="s">
        <v>44</v>
      </c>
      <c r="P1974" s="11"/>
    </row>
    <row r="1975" spans="1:16" ht="18" customHeight="1" x14ac:dyDescent="0.15">
      <c r="A1975" s="11">
        <v>1970</v>
      </c>
      <c r="B1975" s="11" t="s">
        <v>2697</v>
      </c>
      <c r="C1975" s="11" t="s">
        <v>2698</v>
      </c>
      <c r="D1975" s="11">
        <v>7</v>
      </c>
      <c r="E1975" s="33" t="s">
        <v>5195</v>
      </c>
      <c r="F1975" s="30" t="s">
        <v>2703</v>
      </c>
      <c r="G1975" s="11" t="s">
        <v>114</v>
      </c>
      <c r="H1975" s="11" t="s">
        <v>1283</v>
      </c>
      <c r="I1975" s="11" t="s">
        <v>22</v>
      </c>
      <c r="J1975" s="23">
        <v>60000000</v>
      </c>
      <c r="K1975" s="23"/>
      <c r="L1975" s="23"/>
      <c r="M1975" s="23">
        <f t="shared" si="30"/>
        <v>60000000</v>
      </c>
      <c r="N1975" s="30"/>
      <c r="O1975" s="11"/>
      <c r="P1975" s="11"/>
    </row>
    <row r="1976" spans="1:16" ht="18" customHeight="1" x14ac:dyDescent="0.15">
      <c r="A1976" s="11">
        <v>1971</v>
      </c>
      <c r="B1976" s="11" t="s">
        <v>2697</v>
      </c>
      <c r="C1976" s="11" t="s">
        <v>158</v>
      </c>
      <c r="D1976" s="11">
        <v>7</v>
      </c>
      <c r="E1976" s="33" t="s">
        <v>5195</v>
      </c>
      <c r="F1976" s="30" t="s">
        <v>2772</v>
      </c>
      <c r="G1976" s="11" t="s">
        <v>114</v>
      </c>
      <c r="H1976" s="11" t="s">
        <v>1283</v>
      </c>
      <c r="I1976" s="11" t="s">
        <v>22</v>
      </c>
      <c r="J1976" s="23">
        <v>1999120000</v>
      </c>
      <c r="K1976" s="23">
        <v>795779000</v>
      </c>
      <c r="L1976" s="23">
        <v>0</v>
      </c>
      <c r="M1976" s="23">
        <f t="shared" si="30"/>
        <v>2794899000</v>
      </c>
      <c r="N1976" s="30"/>
      <c r="O1976" s="11"/>
      <c r="P1976" s="11" t="s">
        <v>48</v>
      </c>
    </row>
    <row r="1977" spans="1:16" ht="18" customHeight="1" x14ac:dyDescent="0.15">
      <c r="A1977" s="11">
        <v>1972</v>
      </c>
      <c r="B1977" s="11" t="s">
        <v>2697</v>
      </c>
      <c r="C1977" s="11" t="s">
        <v>158</v>
      </c>
      <c r="D1977" s="11">
        <v>7</v>
      </c>
      <c r="E1977" s="33" t="s">
        <v>5195</v>
      </c>
      <c r="F1977" s="30" t="s">
        <v>2777</v>
      </c>
      <c r="G1977" s="11" t="s">
        <v>114</v>
      </c>
      <c r="H1977" s="11" t="s">
        <v>1283</v>
      </c>
      <c r="I1977" s="11" t="s">
        <v>22</v>
      </c>
      <c r="J1977" s="23">
        <v>1369772000</v>
      </c>
      <c r="K1977" s="23">
        <v>625801000</v>
      </c>
      <c r="L1977" s="23">
        <v>0</v>
      </c>
      <c r="M1977" s="23">
        <f t="shared" si="30"/>
        <v>1995573000</v>
      </c>
      <c r="N1977" s="30"/>
      <c r="O1977" s="11"/>
      <c r="P1977" s="11" t="s">
        <v>48</v>
      </c>
    </row>
    <row r="1978" spans="1:16" ht="18" customHeight="1" x14ac:dyDescent="0.15">
      <c r="A1978" s="11">
        <v>1973</v>
      </c>
      <c r="B1978" s="11" t="s">
        <v>2697</v>
      </c>
      <c r="C1978" s="11" t="s">
        <v>158</v>
      </c>
      <c r="D1978" s="11">
        <v>7</v>
      </c>
      <c r="E1978" s="33" t="s">
        <v>5195</v>
      </c>
      <c r="F1978" s="30" t="s">
        <v>2779</v>
      </c>
      <c r="G1978" s="11" t="s">
        <v>114</v>
      </c>
      <c r="H1978" s="11" t="s">
        <v>1283</v>
      </c>
      <c r="I1978" s="11" t="s">
        <v>16</v>
      </c>
      <c r="J1978" s="23">
        <v>1800000000</v>
      </c>
      <c r="K1978" s="23">
        <v>2000000000</v>
      </c>
      <c r="L1978" s="23">
        <v>0</v>
      </c>
      <c r="M1978" s="23">
        <f t="shared" si="30"/>
        <v>3800000000</v>
      </c>
      <c r="N1978" s="30" t="s">
        <v>125</v>
      </c>
      <c r="O1978" s="11"/>
      <c r="P1978" s="11" t="s">
        <v>48</v>
      </c>
    </row>
    <row r="1979" spans="1:16" ht="18" customHeight="1" x14ac:dyDescent="0.15">
      <c r="A1979" s="11">
        <v>1974</v>
      </c>
      <c r="B1979" s="11" t="s">
        <v>2697</v>
      </c>
      <c r="C1979" s="11" t="s">
        <v>158</v>
      </c>
      <c r="D1979" s="11">
        <v>7</v>
      </c>
      <c r="E1979" s="33" t="s">
        <v>5195</v>
      </c>
      <c r="F1979" s="30" t="s">
        <v>2780</v>
      </c>
      <c r="G1979" s="11" t="s">
        <v>114</v>
      </c>
      <c r="H1979" s="11" t="s">
        <v>1283</v>
      </c>
      <c r="I1979" s="11" t="s">
        <v>22</v>
      </c>
      <c r="J1979" s="23">
        <v>1800000000</v>
      </c>
      <c r="K1979" s="23">
        <v>2500000000</v>
      </c>
      <c r="L1979" s="23">
        <v>0</v>
      </c>
      <c r="M1979" s="23">
        <f t="shared" si="30"/>
        <v>4300000000</v>
      </c>
      <c r="N1979" s="30"/>
      <c r="O1979" s="11"/>
      <c r="P1979" s="11" t="s">
        <v>48</v>
      </c>
    </row>
    <row r="1980" spans="1:16" ht="18" customHeight="1" x14ac:dyDescent="0.15">
      <c r="A1980" s="11">
        <v>1975</v>
      </c>
      <c r="B1980" s="11" t="s">
        <v>2697</v>
      </c>
      <c r="C1980" s="11" t="s">
        <v>2812</v>
      </c>
      <c r="D1980" s="11">
        <v>7</v>
      </c>
      <c r="E1980" s="33" t="s">
        <v>5195</v>
      </c>
      <c r="F1980" s="30" t="s">
        <v>2824</v>
      </c>
      <c r="G1980" s="11" t="s">
        <v>58</v>
      </c>
      <c r="H1980" s="11" t="s">
        <v>1283</v>
      </c>
      <c r="I1980" s="11" t="s">
        <v>22</v>
      </c>
      <c r="J1980" s="23">
        <v>250000000</v>
      </c>
      <c r="K1980" s="23">
        <v>0</v>
      </c>
      <c r="L1980" s="23"/>
      <c r="M1980" s="23">
        <f t="shared" si="30"/>
        <v>250000000</v>
      </c>
      <c r="N1980" s="30"/>
      <c r="O1980" s="11"/>
      <c r="P1980" s="11"/>
    </row>
    <row r="1981" spans="1:16" ht="18" customHeight="1" x14ac:dyDescent="0.15">
      <c r="A1981" s="11">
        <v>1976</v>
      </c>
      <c r="B1981" s="11" t="s">
        <v>2697</v>
      </c>
      <c r="C1981" s="11" t="s">
        <v>40</v>
      </c>
      <c r="D1981" s="11">
        <v>7</v>
      </c>
      <c r="E1981" s="33" t="s">
        <v>5195</v>
      </c>
      <c r="F1981" s="30" t="s">
        <v>2850</v>
      </c>
      <c r="G1981" s="11" t="s">
        <v>532</v>
      </c>
      <c r="H1981" s="11" t="s">
        <v>2192</v>
      </c>
      <c r="I1981" s="11" t="s">
        <v>22</v>
      </c>
      <c r="J1981" s="23">
        <v>350000000</v>
      </c>
      <c r="K1981" s="23">
        <v>100000000</v>
      </c>
      <c r="L1981" s="23">
        <v>0</v>
      </c>
      <c r="M1981" s="23">
        <f t="shared" si="30"/>
        <v>450000000</v>
      </c>
      <c r="N1981" s="30"/>
      <c r="O1981" s="11" t="s">
        <v>88</v>
      </c>
      <c r="P1981" s="11"/>
    </row>
    <row r="1982" spans="1:16" ht="18" customHeight="1" x14ac:dyDescent="0.15">
      <c r="A1982" s="11">
        <v>1977</v>
      </c>
      <c r="B1982" s="11" t="s">
        <v>2697</v>
      </c>
      <c r="C1982" s="11" t="s">
        <v>40</v>
      </c>
      <c r="D1982" s="11">
        <v>7</v>
      </c>
      <c r="E1982" s="33" t="s">
        <v>5195</v>
      </c>
      <c r="F1982" s="30" t="s">
        <v>2851</v>
      </c>
      <c r="G1982" s="11" t="s">
        <v>525</v>
      </c>
      <c r="H1982" s="11" t="s">
        <v>2192</v>
      </c>
      <c r="I1982" s="11" t="s">
        <v>22</v>
      </c>
      <c r="J1982" s="23">
        <v>20000000</v>
      </c>
      <c r="K1982" s="23">
        <v>0</v>
      </c>
      <c r="L1982" s="23">
        <v>0</v>
      </c>
      <c r="M1982" s="23">
        <f t="shared" si="30"/>
        <v>20000000</v>
      </c>
      <c r="N1982" s="30"/>
      <c r="O1982" s="11" t="s">
        <v>44</v>
      </c>
      <c r="P1982" s="11"/>
    </row>
    <row r="1983" spans="1:16" ht="18" customHeight="1" x14ac:dyDescent="0.15">
      <c r="A1983" s="11">
        <v>1978</v>
      </c>
      <c r="B1983" s="11" t="s">
        <v>2697</v>
      </c>
      <c r="C1983" s="11" t="s">
        <v>167</v>
      </c>
      <c r="D1983" s="11">
        <v>7</v>
      </c>
      <c r="E1983" s="33" t="s">
        <v>5195</v>
      </c>
      <c r="F1983" s="30" t="s">
        <v>2880</v>
      </c>
      <c r="G1983" s="11" t="s">
        <v>114</v>
      </c>
      <c r="H1983" s="11" t="s">
        <v>2192</v>
      </c>
      <c r="I1983" s="11" t="s">
        <v>22</v>
      </c>
      <c r="J1983" s="23">
        <v>15000000</v>
      </c>
      <c r="K1983" s="23">
        <v>0</v>
      </c>
      <c r="L1983" s="23">
        <v>0</v>
      </c>
      <c r="M1983" s="23">
        <f t="shared" si="30"/>
        <v>15000000</v>
      </c>
      <c r="N1983" s="30"/>
      <c r="O1983" s="11"/>
      <c r="P1983" s="11"/>
    </row>
    <row r="1984" spans="1:16" ht="18" customHeight="1" x14ac:dyDescent="0.15">
      <c r="A1984" s="11">
        <v>1979</v>
      </c>
      <c r="B1984" s="11" t="s">
        <v>3069</v>
      </c>
      <c r="C1984" s="11" t="s">
        <v>3070</v>
      </c>
      <c r="D1984" s="46">
        <v>7</v>
      </c>
      <c r="E1984" s="33" t="s">
        <v>5195</v>
      </c>
      <c r="F1984" s="30" t="s">
        <v>3082</v>
      </c>
      <c r="G1984" s="11" t="s">
        <v>3072</v>
      </c>
      <c r="H1984" s="11" t="s">
        <v>3073</v>
      </c>
      <c r="I1984" s="11" t="s">
        <v>22</v>
      </c>
      <c r="J1984" s="23">
        <v>2100000000</v>
      </c>
      <c r="K1984" s="23">
        <v>1200000000</v>
      </c>
      <c r="L1984" s="23">
        <v>0</v>
      </c>
      <c r="M1984" s="23">
        <f t="shared" si="30"/>
        <v>3300000000</v>
      </c>
      <c r="N1984" s="30"/>
      <c r="O1984" s="11"/>
      <c r="P1984" s="11"/>
    </row>
    <row r="1985" spans="1:16" ht="18" customHeight="1" x14ac:dyDescent="0.15">
      <c r="A1985" s="11">
        <v>1980</v>
      </c>
      <c r="B1985" s="11" t="s">
        <v>3069</v>
      </c>
      <c r="C1985" s="11" t="s">
        <v>3070</v>
      </c>
      <c r="D1985" s="46">
        <v>7</v>
      </c>
      <c r="E1985" s="33" t="s">
        <v>5195</v>
      </c>
      <c r="F1985" s="30" t="s">
        <v>3084</v>
      </c>
      <c r="G1985" s="11" t="s">
        <v>3072</v>
      </c>
      <c r="H1985" s="11" t="s">
        <v>3073</v>
      </c>
      <c r="I1985" s="11" t="s">
        <v>22</v>
      </c>
      <c r="J1985" s="23">
        <v>20000000</v>
      </c>
      <c r="K1985" s="23">
        <v>0</v>
      </c>
      <c r="L1985" s="23">
        <v>0</v>
      </c>
      <c r="M1985" s="23">
        <f t="shared" si="30"/>
        <v>20000000</v>
      </c>
      <c r="N1985" s="30"/>
      <c r="O1985" s="11"/>
      <c r="P1985" s="11"/>
    </row>
    <row r="1986" spans="1:16" ht="18" customHeight="1" x14ac:dyDescent="0.15">
      <c r="A1986" s="11">
        <v>1981</v>
      </c>
      <c r="B1986" s="11" t="s">
        <v>3069</v>
      </c>
      <c r="C1986" s="11" t="s">
        <v>3123</v>
      </c>
      <c r="D1986" s="11">
        <v>7</v>
      </c>
      <c r="E1986" s="33" t="s">
        <v>5195</v>
      </c>
      <c r="F1986" s="30" t="s">
        <v>3127</v>
      </c>
      <c r="G1986" s="11" t="s">
        <v>73</v>
      </c>
      <c r="H1986" s="11" t="s">
        <v>5217</v>
      </c>
      <c r="I1986" s="11" t="s">
        <v>17</v>
      </c>
      <c r="J1986" s="35">
        <v>900000000</v>
      </c>
      <c r="K1986" s="35">
        <v>0</v>
      </c>
      <c r="L1986" s="35">
        <v>0</v>
      </c>
      <c r="M1986" s="23">
        <f t="shared" si="30"/>
        <v>900000000</v>
      </c>
      <c r="N1986" s="47" t="s">
        <v>3125</v>
      </c>
      <c r="O1986" s="11"/>
      <c r="P1986" s="11"/>
    </row>
    <row r="1987" spans="1:16" ht="18" customHeight="1" x14ac:dyDescent="0.15">
      <c r="A1987" s="11">
        <v>1982</v>
      </c>
      <c r="B1987" s="11" t="s">
        <v>3069</v>
      </c>
      <c r="C1987" s="11" t="s">
        <v>3157</v>
      </c>
      <c r="D1987" s="11">
        <v>7</v>
      </c>
      <c r="E1987" s="33" t="s">
        <v>5195</v>
      </c>
      <c r="F1987" s="30" t="s">
        <v>3162</v>
      </c>
      <c r="G1987" s="11" t="s">
        <v>1635</v>
      </c>
      <c r="H1987" s="11" t="s">
        <v>3073</v>
      </c>
      <c r="I1987" s="11" t="s">
        <v>8</v>
      </c>
      <c r="J1987" s="51">
        <v>1500000000</v>
      </c>
      <c r="K1987" s="51">
        <v>500000000</v>
      </c>
      <c r="L1987" s="51">
        <v>0</v>
      </c>
      <c r="M1987" s="23">
        <f t="shared" si="30"/>
        <v>2000000000</v>
      </c>
      <c r="N1987" s="13"/>
      <c r="O1987" s="11" t="s">
        <v>10</v>
      </c>
      <c r="P1987" s="11"/>
    </row>
    <row r="1988" spans="1:16" ht="18" customHeight="1" x14ac:dyDescent="0.15">
      <c r="A1988" s="11">
        <v>1983</v>
      </c>
      <c r="B1988" s="11" t="s">
        <v>3069</v>
      </c>
      <c r="C1988" s="11" t="s">
        <v>3170</v>
      </c>
      <c r="D1988" s="11">
        <v>7</v>
      </c>
      <c r="E1988" s="33" t="s">
        <v>5195</v>
      </c>
      <c r="F1988" s="30" t="s">
        <v>3175</v>
      </c>
      <c r="G1988" s="11" t="s">
        <v>3072</v>
      </c>
      <c r="H1988" s="11" t="s">
        <v>3073</v>
      </c>
      <c r="I1988" s="11" t="s">
        <v>15</v>
      </c>
      <c r="J1988" s="56">
        <v>2000000000</v>
      </c>
      <c r="K1988" s="56">
        <v>500000000</v>
      </c>
      <c r="L1988" s="56"/>
      <c r="M1988" s="23">
        <f t="shared" si="30"/>
        <v>2500000000</v>
      </c>
      <c r="N1988" s="11"/>
      <c r="O1988" s="11"/>
      <c r="P1988" s="11" t="s">
        <v>12</v>
      </c>
    </row>
    <row r="1989" spans="1:16" ht="18" customHeight="1" x14ac:dyDescent="0.15">
      <c r="A1989" s="11">
        <v>1984</v>
      </c>
      <c r="B1989" s="11" t="s">
        <v>3331</v>
      </c>
      <c r="C1989" s="11" t="s">
        <v>3334</v>
      </c>
      <c r="D1989" s="11">
        <v>7</v>
      </c>
      <c r="E1989" s="33" t="s">
        <v>5195</v>
      </c>
      <c r="F1989" s="30" t="s">
        <v>3339</v>
      </c>
      <c r="G1989" s="11" t="s">
        <v>58</v>
      </c>
      <c r="H1989" s="11" t="s">
        <v>5220</v>
      </c>
      <c r="I1989" s="11" t="s">
        <v>15</v>
      </c>
      <c r="J1989" s="23">
        <v>700000000</v>
      </c>
      <c r="K1989" s="23">
        <v>90000000</v>
      </c>
      <c r="L1989" s="23">
        <v>0</v>
      </c>
      <c r="M1989" s="23">
        <f t="shared" si="30"/>
        <v>790000000</v>
      </c>
      <c r="N1989" s="30"/>
      <c r="O1989" s="11"/>
      <c r="P1989" s="11" t="s">
        <v>48</v>
      </c>
    </row>
    <row r="1990" spans="1:16" ht="18" customHeight="1" x14ac:dyDescent="0.15">
      <c r="A1990" s="11">
        <v>1985</v>
      </c>
      <c r="B1990" s="11" t="s">
        <v>3331</v>
      </c>
      <c r="C1990" s="11" t="s">
        <v>3334</v>
      </c>
      <c r="D1990" s="11">
        <v>7</v>
      </c>
      <c r="E1990" s="33" t="s">
        <v>5195</v>
      </c>
      <c r="F1990" s="30" t="s">
        <v>3340</v>
      </c>
      <c r="G1990" s="11" t="s">
        <v>58</v>
      </c>
      <c r="H1990" s="11" t="s">
        <v>5233</v>
      </c>
      <c r="I1990" s="11" t="s">
        <v>15</v>
      </c>
      <c r="J1990" s="23">
        <v>550000000</v>
      </c>
      <c r="K1990" s="23">
        <v>50000000</v>
      </c>
      <c r="L1990" s="23">
        <v>0</v>
      </c>
      <c r="M1990" s="23">
        <f t="shared" ref="M1990:M2053" si="31">J1990+K1990+L1990</f>
        <v>600000000</v>
      </c>
      <c r="N1990" s="30"/>
      <c r="O1990" s="11"/>
      <c r="P1990" s="11" t="s">
        <v>48</v>
      </c>
    </row>
    <row r="1991" spans="1:16" ht="18" customHeight="1" x14ac:dyDescent="0.15">
      <c r="A1991" s="11">
        <v>1986</v>
      </c>
      <c r="B1991" s="11" t="s">
        <v>3331</v>
      </c>
      <c r="C1991" s="11" t="s">
        <v>3334</v>
      </c>
      <c r="D1991" s="11">
        <v>7</v>
      </c>
      <c r="E1991" s="33" t="s">
        <v>5195</v>
      </c>
      <c r="F1991" s="30" t="s">
        <v>3341</v>
      </c>
      <c r="G1991" s="11" t="s">
        <v>58</v>
      </c>
      <c r="H1991" s="11" t="s">
        <v>5220</v>
      </c>
      <c r="I1991" s="11" t="s">
        <v>15</v>
      </c>
      <c r="J1991" s="23">
        <v>1800000000</v>
      </c>
      <c r="K1991" s="23">
        <v>80000000</v>
      </c>
      <c r="L1991" s="23">
        <v>0</v>
      </c>
      <c r="M1991" s="23">
        <f t="shared" si="31"/>
        <v>1880000000</v>
      </c>
      <c r="N1991" s="30"/>
      <c r="O1991" s="11"/>
      <c r="P1991" s="11" t="s">
        <v>48</v>
      </c>
    </row>
    <row r="1992" spans="1:16" ht="18" customHeight="1" x14ac:dyDescent="0.15">
      <c r="A1992" s="11">
        <v>1987</v>
      </c>
      <c r="B1992" s="11" t="s">
        <v>3500</v>
      </c>
      <c r="C1992" s="11" t="s">
        <v>3501</v>
      </c>
      <c r="D1992" s="11">
        <v>7</v>
      </c>
      <c r="E1992" s="33" t="s">
        <v>5195</v>
      </c>
      <c r="F1992" s="30" t="s">
        <v>3506</v>
      </c>
      <c r="G1992" s="11" t="s">
        <v>532</v>
      </c>
      <c r="H1992" s="11" t="s">
        <v>1039</v>
      </c>
      <c r="I1992" s="11" t="s">
        <v>22</v>
      </c>
      <c r="J1992" s="23">
        <v>3857000000</v>
      </c>
      <c r="K1992" s="23">
        <v>1680000000</v>
      </c>
      <c r="L1992" s="23">
        <v>350000000</v>
      </c>
      <c r="M1992" s="23">
        <f t="shared" si="31"/>
        <v>5887000000</v>
      </c>
      <c r="N1992" s="30"/>
      <c r="O1992" s="11" t="s">
        <v>88</v>
      </c>
      <c r="P1992" s="11" t="s">
        <v>48</v>
      </c>
    </row>
    <row r="1993" spans="1:16" ht="18" customHeight="1" x14ac:dyDescent="0.15">
      <c r="A1993" s="11">
        <v>1988</v>
      </c>
      <c r="B1993" s="11" t="s">
        <v>3500</v>
      </c>
      <c r="C1993" s="11" t="s">
        <v>3501</v>
      </c>
      <c r="D1993" s="11">
        <v>7</v>
      </c>
      <c r="E1993" s="33" t="s">
        <v>5195</v>
      </c>
      <c r="F1993" s="30" t="s">
        <v>3510</v>
      </c>
      <c r="G1993" s="11" t="s">
        <v>532</v>
      </c>
      <c r="H1993" s="11" t="s">
        <v>1283</v>
      </c>
      <c r="I1993" s="11" t="s">
        <v>15</v>
      </c>
      <c r="J1993" s="23">
        <v>21428000000</v>
      </c>
      <c r="K1993" s="23">
        <v>8800000000</v>
      </c>
      <c r="L1993" s="23">
        <v>1918000000</v>
      </c>
      <c r="M1993" s="23">
        <f t="shared" si="31"/>
        <v>32146000000</v>
      </c>
      <c r="N1993" s="30"/>
      <c r="O1993" s="11" t="s">
        <v>88</v>
      </c>
      <c r="P1993" s="11" t="s">
        <v>48</v>
      </c>
    </row>
    <row r="1994" spans="1:16" ht="18" customHeight="1" x14ac:dyDescent="0.15">
      <c r="A1994" s="11">
        <v>1989</v>
      </c>
      <c r="B1994" s="11" t="s">
        <v>3500</v>
      </c>
      <c r="C1994" s="11" t="s">
        <v>3514</v>
      </c>
      <c r="D1994" s="11">
        <v>7</v>
      </c>
      <c r="E1994" s="33" t="s">
        <v>5195</v>
      </c>
      <c r="F1994" s="30" t="s">
        <v>3525</v>
      </c>
      <c r="G1994" s="11" t="s">
        <v>52</v>
      </c>
      <c r="H1994" s="11" t="s">
        <v>3505</v>
      </c>
      <c r="I1994" s="11" t="s">
        <v>15</v>
      </c>
      <c r="J1994" s="23">
        <v>1052400000</v>
      </c>
      <c r="K1994" s="23">
        <v>429700000</v>
      </c>
      <c r="L1994" s="23">
        <v>33000000</v>
      </c>
      <c r="M1994" s="23">
        <f t="shared" si="31"/>
        <v>1515100000</v>
      </c>
      <c r="N1994" s="30"/>
      <c r="O1994" s="11"/>
      <c r="P1994" s="11" t="s">
        <v>48</v>
      </c>
    </row>
    <row r="1995" spans="1:16" ht="18" customHeight="1" x14ac:dyDescent="0.15">
      <c r="A1995" s="11">
        <v>1990</v>
      </c>
      <c r="B1995" s="11" t="s">
        <v>3500</v>
      </c>
      <c r="C1995" s="11" t="s">
        <v>3514</v>
      </c>
      <c r="D1995" s="11">
        <v>7</v>
      </c>
      <c r="E1995" s="33" t="s">
        <v>5195</v>
      </c>
      <c r="F1995" s="30" t="s">
        <v>3526</v>
      </c>
      <c r="G1995" s="11" t="s">
        <v>66</v>
      </c>
      <c r="H1995" s="11" t="s">
        <v>3505</v>
      </c>
      <c r="I1995" s="11" t="s">
        <v>22</v>
      </c>
      <c r="J1995" s="23">
        <v>382900000</v>
      </c>
      <c r="K1995" s="23">
        <v>0</v>
      </c>
      <c r="L1995" s="23">
        <v>0</v>
      </c>
      <c r="M1995" s="23">
        <f t="shared" si="31"/>
        <v>382900000</v>
      </c>
      <c r="N1995" s="30"/>
      <c r="O1995" s="11"/>
      <c r="P1995" s="11" t="s">
        <v>48</v>
      </c>
    </row>
    <row r="1996" spans="1:16" ht="18" customHeight="1" x14ac:dyDescent="0.15">
      <c r="A1996" s="11">
        <v>1991</v>
      </c>
      <c r="B1996" s="11" t="s">
        <v>3500</v>
      </c>
      <c r="C1996" s="11" t="s">
        <v>3531</v>
      </c>
      <c r="D1996" s="11">
        <v>7</v>
      </c>
      <c r="E1996" s="33" t="s">
        <v>5195</v>
      </c>
      <c r="F1996" s="30" t="s">
        <v>3536</v>
      </c>
      <c r="G1996" s="11" t="s">
        <v>73</v>
      </c>
      <c r="H1996" s="11" t="s">
        <v>3505</v>
      </c>
      <c r="I1996" s="11" t="s">
        <v>22</v>
      </c>
      <c r="J1996" s="23">
        <v>650000000</v>
      </c>
      <c r="K1996" s="23">
        <v>94800000</v>
      </c>
      <c r="L1996" s="23">
        <v>0</v>
      </c>
      <c r="M1996" s="23">
        <f t="shared" si="31"/>
        <v>744800000</v>
      </c>
      <c r="N1996" s="30"/>
      <c r="O1996" s="11"/>
      <c r="P1996" s="11" t="s">
        <v>48</v>
      </c>
    </row>
    <row r="1997" spans="1:16" ht="18" customHeight="1" x14ac:dyDescent="0.15">
      <c r="A1997" s="11">
        <v>1992</v>
      </c>
      <c r="B1997" s="11" t="s">
        <v>3563</v>
      </c>
      <c r="C1997" s="11" t="s">
        <v>1861</v>
      </c>
      <c r="D1997" s="11">
        <v>7</v>
      </c>
      <c r="E1997" s="33" t="s">
        <v>5195</v>
      </c>
      <c r="F1997" s="30" t="s">
        <v>3574</v>
      </c>
      <c r="G1997" s="11" t="s">
        <v>42</v>
      </c>
      <c r="H1997" s="11" t="s">
        <v>1506</v>
      </c>
      <c r="I1997" s="11" t="s">
        <v>15</v>
      </c>
      <c r="J1997" s="23">
        <v>99540000</v>
      </c>
      <c r="K1997" s="23"/>
      <c r="L1997" s="23"/>
      <c r="M1997" s="23">
        <f t="shared" si="31"/>
        <v>99540000</v>
      </c>
      <c r="N1997" s="30"/>
      <c r="O1997" s="11" t="s">
        <v>44</v>
      </c>
      <c r="P1997" s="11"/>
    </row>
    <row r="1998" spans="1:16" ht="18" customHeight="1" x14ac:dyDescent="0.15">
      <c r="A1998" s="11">
        <v>1993</v>
      </c>
      <c r="B1998" s="11" t="s">
        <v>3765</v>
      </c>
      <c r="C1998" s="11" t="s">
        <v>3766</v>
      </c>
      <c r="D1998" s="11">
        <v>7</v>
      </c>
      <c r="E1998" s="33" t="s">
        <v>5195</v>
      </c>
      <c r="F1998" s="30" t="s">
        <v>3776</v>
      </c>
      <c r="G1998" s="11" t="s">
        <v>73</v>
      </c>
      <c r="H1998" s="11" t="s">
        <v>1506</v>
      </c>
      <c r="I1998" s="11" t="s">
        <v>22</v>
      </c>
      <c r="J1998" s="23">
        <v>20000000</v>
      </c>
      <c r="K1998" s="23">
        <v>5000000</v>
      </c>
      <c r="L1998" s="23"/>
      <c r="M1998" s="23">
        <f t="shared" si="31"/>
        <v>25000000</v>
      </c>
      <c r="N1998" s="30"/>
      <c r="O1998" s="11"/>
      <c r="P1998" s="11"/>
    </row>
    <row r="1999" spans="1:16" ht="18" customHeight="1" x14ac:dyDescent="0.15">
      <c r="A1999" s="11">
        <v>1994</v>
      </c>
      <c r="B1999" s="11" t="s">
        <v>3780</v>
      </c>
      <c r="C1999" s="11" t="s">
        <v>5199</v>
      </c>
      <c r="D1999" s="11">
        <v>7</v>
      </c>
      <c r="E1999" s="33" t="s">
        <v>5195</v>
      </c>
      <c r="F1999" s="30" t="s">
        <v>3782</v>
      </c>
      <c r="G1999" s="11" t="s">
        <v>73</v>
      </c>
      <c r="H1999" s="11" t="s">
        <v>294</v>
      </c>
      <c r="I1999" s="11" t="s">
        <v>15</v>
      </c>
      <c r="J1999" s="23">
        <v>145000000</v>
      </c>
      <c r="K1999" s="23">
        <v>15000000</v>
      </c>
      <c r="L1999" s="23">
        <v>600000</v>
      </c>
      <c r="M1999" s="23">
        <f t="shared" si="31"/>
        <v>160600000</v>
      </c>
      <c r="N1999" s="30"/>
      <c r="O1999" s="11"/>
      <c r="P1999" s="11"/>
    </row>
    <row r="2000" spans="1:16" ht="18" customHeight="1" x14ac:dyDescent="0.15">
      <c r="A2000" s="11">
        <v>1995</v>
      </c>
      <c r="B2000" s="11" t="s">
        <v>3780</v>
      </c>
      <c r="C2000" s="11" t="s">
        <v>5199</v>
      </c>
      <c r="D2000" s="11">
        <v>7</v>
      </c>
      <c r="E2000" s="33" t="s">
        <v>5195</v>
      </c>
      <c r="F2000" s="30" t="s">
        <v>3783</v>
      </c>
      <c r="G2000" s="11" t="s">
        <v>73</v>
      </c>
      <c r="H2000" s="11" t="s">
        <v>1530</v>
      </c>
      <c r="I2000" s="11" t="s">
        <v>15</v>
      </c>
      <c r="J2000" s="23">
        <v>53000000</v>
      </c>
      <c r="K2000" s="23">
        <v>13000000</v>
      </c>
      <c r="L2000" s="23">
        <v>600000</v>
      </c>
      <c r="M2000" s="23">
        <f t="shared" si="31"/>
        <v>66600000</v>
      </c>
      <c r="N2000" s="30"/>
      <c r="O2000" s="11"/>
      <c r="P2000" s="11"/>
    </row>
    <row r="2001" spans="1:16" ht="18" customHeight="1" x14ac:dyDescent="0.15">
      <c r="A2001" s="11">
        <v>1996</v>
      </c>
      <c r="B2001" s="11" t="s">
        <v>3780</v>
      </c>
      <c r="C2001" s="11" t="s">
        <v>3813</v>
      </c>
      <c r="D2001" s="11">
        <v>7</v>
      </c>
      <c r="E2001" s="33" t="s">
        <v>5195</v>
      </c>
      <c r="F2001" s="30" t="s">
        <v>3829</v>
      </c>
      <c r="G2001" s="11" t="s">
        <v>58</v>
      </c>
      <c r="H2001" s="11" t="s">
        <v>1530</v>
      </c>
      <c r="I2001" s="11" t="s">
        <v>16</v>
      </c>
      <c r="J2001" s="23">
        <v>310000000</v>
      </c>
      <c r="K2001" s="23">
        <v>0</v>
      </c>
      <c r="L2001" s="23">
        <v>0</v>
      </c>
      <c r="M2001" s="23">
        <f t="shared" si="31"/>
        <v>310000000</v>
      </c>
      <c r="N2001" s="30" t="s">
        <v>3827</v>
      </c>
      <c r="O2001" s="11"/>
      <c r="P2001" s="11"/>
    </row>
    <row r="2002" spans="1:16" ht="18" customHeight="1" x14ac:dyDescent="0.15">
      <c r="A2002" s="11">
        <v>1997</v>
      </c>
      <c r="B2002" s="11" t="s">
        <v>3780</v>
      </c>
      <c r="C2002" s="11" t="s">
        <v>3813</v>
      </c>
      <c r="D2002" s="11">
        <v>7</v>
      </c>
      <c r="E2002" s="33" t="s">
        <v>5195</v>
      </c>
      <c r="F2002" s="30" t="s">
        <v>3830</v>
      </c>
      <c r="G2002" s="11" t="s">
        <v>73</v>
      </c>
      <c r="H2002" s="11" t="s">
        <v>1530</v>
      </c>
      <c r="I2002" s="11" t="s">
        <v>15</v>
      </c>
      <c r="J2002" s="23">
        <v>60000000</v>
      </c>
      <c r="K2002" s="23">
        <v>50000000</v>
      </c>
      <c r="L2002" s="23">
        <v>10000000</v>
      </c>
      <c r="M2002" s="23">
        <f t="shared" si="31"/>
        <v>120000000</v>
      </c>
      <c r="N2002" s="30"/>
      <c r="O2002" s="11"/>
      <c r="P2002" s="11"/>
    </row>
    <row r="2003" spans="1:16" ht="18" customHeight="1" x14ac:dyDescent="0.15">
      <c r="A2003" s="11">
        <v>1998</v>
      </c>
      <c r="B2003" s="11" t="s">
        <v>3780</v>
      </c>
      <c r="C2003" s="11" t="s">
        <v>3835</v>
      </c>
      <c r="D2003" s="11">
        <v>7</v>
      </c>
      <c r="E2003" s="33" t="s">
        <v>5195</v>
      </c>
      <c r="F2003" s="30" t="s">
        <v>3836</v>
      </c>
      <c r="G2003" s="11" t="s">
        <v>114</v>
      </c>
      <c r="H2003" s="11" t="s">
        <v>1530</v>
      </c>
      <c r="I2003" s="11" t="s">
        <v>22</v>
      </c>
      <c r="J2003" s="23">
        <v>50000000</v>
      </c>
      <c r="K2003" s="23"/>
      <c r="L2003" s="23"/>
      <c r="M2003" s="23">
        <f t="shared" si="31"/>
        <v>50000000</v>
      </c>
      <c r="N2003" s="30"/>
      <c r="O2003" s="11"/>
      <c r="P2003" s="11"/>
    </row>
    <row r="2004" spans="1:16" ht="18" customHeight="1" x14ac:dyDescent="0.15">
      <c r="A2004" s="11">
        <v>1999</v>
      </c>
      <c r="B2004" s="11" t="s">
        <v>4025</v>
      </c>
      <c r="C2004" s="11" t="s">
        <v>4034</v>
      </c>
      <c r="D2004" s="11">
        <v>7</v>
      </c>
      <c r="E2004" s="33" t="s">
        <v>5195</v>
      </c>
      <c r="F2004" s="30" t="s">
        <v>4047</v>
      </c>
      <c r="G2004" s="11" t="s">
        <v>73</v>
      </c>
      <c r="H2004" s="11" t="s">
        <v>3505</v>
      </c>
      <c r="I2004" s="11" t="s">
        <v>15</v>
      </c>
      <c r="J2004" s="23">
        <v>30000000</v>
      </c>
      <c r="K2004" s="23">
        <v>0</v>
      </c>
      <c r="L2004" s="23">
        <v>0</v>
      </c>
      <c r="M2004" s="23">
        <f t="shared" si="31"/>
        <v>30000000</v>
      </c>
      <c r="N2004" s="30"/>
      <c r="O2004" s="11"/>
      <c r="P2004" s="11"/>
    </row>
    <row r="2005" spans="1:16" ht="18" customHeight="1" x14ac:dyDescent="0.15">
      <c r="A2005" s="11">
        <v>2000</v>
      </c>
      <c r="B2005" s="11" t="s">
        <v>4025</v>
      </c>
      <c r="C2005" s="11" t="s">
        <v>4026</v>
      </c>
      <c r="D2005" s="11">
        <v>7</v>
      </c>
      <c r="E2005" s="33" t="s">
        <v>5195</v>
      </c>
      <c r="F2005" s="30" t="s">
        <v>4048</v>
      </c>
      <c r="G2005" s="11" t="s">
        <v>52</v>
      </c>
      <c r="H2005" s="11" t="s">
        <v>2031</v>
      </c>
      <c r="I2005" s="11" t="s">
        <v>22</v>
      </c>
      <c r="J2005" s="23">
        <v>170000000</v>
      </c>
      <c r="K2005" s="23">
        <v>0</v>
      </c>
      <c r="L2005" s="23">
        <v>0</v>
      </c>
      <c r="M2005" s="23">
        <f t="shared" si="31"/>
        <v>170000000</v>
      </c>
      <c r="N2005" s="30"/>
      <c r="O2005" s="11" t="s">
        <v>44</v>
      </c>
      <c r="P2005" s="11"/>
    </row>
    <row r="2006" spans="1:16" ht="18" customHeight="1" x14ac:dyDescent="0.15">
      <c r="A2006" s="11">
        <v>2001</v>
      </c>
      <c r="B2006" s="11" t="s">
        <v>4170</v>
      </c>
      <c r="C2006" s="11" t="s">
        <v>40</v>
      </c>
      <c r="D2006" s="11">
        <v>7</v>
      </c>
      <c r="E2006" s="33" t="s">
        <v>5195</v>
      </c>
      <c r="F2006" s="30" t="s">
        <v>4194</v>
      </c>
      <c r="G2006" s="11" t="s">
        <v>525</v>
      </c>
      <c r="H2006" s="11" t="s">
        <v>3505</v>
      </c>
      <c r="I2006" s="11" t="s">
        <v>22</v>
      </c>
      <c r="J2006" s="23">
        <v>80000000</v>
      </c>
      <c r="K2006" s="23">
        <v>0</v>
      </c>
      <c r="L2006" s="23">
        <v>0</v>
      </c>
      <c r="M2006" s="23">
        <f t="shared" si="31"/>
        <v>80000000</v>
      </c>
      <c r="N2006" s="30"/>
      <c r="O2006" s="11" t="s">
        <v>44</v>
      </c>
      <c r="P2006" s="11"/>
    </row>
    <row r="2007" spans="1:16" ht="18" customHeight="1" x14ac:dyDescent="0.15">
      <c r="A2007" s="11">
        <v>2002</v>
      </c>
      <c r="B2007" s="11" t="s">
        <v>4170</v>
      </c>
      <c r="C2007" s="11" t="s">
        <v>40</v>
      </c>
      <c r="D2007" s="11">
        <v>7</v>
      </c>
      <c r="E2007" s="33" t="s">
        <v>5195</v>
      </c>
      <c r="F2007" s="30" t="s">
        <v>4195</v>
      </c>
      <c r="G2007" s="11" t="s">
        <v>525</v>
      </c>
      <c r="H2007" s="11" t="s">
        <v>3505</v>
      </c>
      <c r="I2007" s="11" t="s">
        <v>22</v>
      </c>
      <c r="J2007" s="23">
        <v>20000000</v>
      </c>
      <c r="K2007" s="23">
        <v>0</v>
      </c>
      <c r="L2007" s="23">
        <v>0</v>
      </c>
      <c r="M2007" s="23">
        <f t="shared" si="31"/>
        <v>20000000</v>
      </c>
      <c r="N2007" s="30"/>
      <c r="O2007" s="11" t="s">
        <v>44</v>
      </c>
      <c r="P2007" s="11"/>
    </row>
    <row r="2008" spans="1:16" ht="18" customHeight="1" x14ac:dyDescent="0.15">
      <c r="A2008" s="11">
        <v>2003</v>
      </c>
      <c r="B2008" s="11" t="s">
        <v>4170</v>
      </c>
      <c r="C2008" s="11" t="s">
        <v>4233</v>
      </c>
      <c r="D2008" s="11">
        <v>7</v>
      </c>
      <c r="E2008" s="33" t="s">
        <v>5195</v>
      </c>
      <c r="F2008" s="30" t="s">
        <v>4245</v>
      </c>
      <c r="G2008" s="11" t="s">
        <v>73</v>
      </c>
      <c r="H2008" s="11" t="s">
        <v>3505</v>
      </c>
      <c r="I2008" s="11" t="s">
        <v>15</v>
      </c>
      <c r="J2008" s="23">
        <v>170000000</v>
      </c>
      <c r="K2008" s="23">
        <v>210000000</v>
      </c>
      <c r="L2008" s="23"/>
      <c r="M2008" s="23">
        <f t="shared" si="31"/>
        <v>380000000</v>
      </c>
      <c r="N2008" s="30"/>
      <c r="O2008" s="11"/>
      <c r="P2008" s="11"/>
    </row>
    <row r="2009" spans="1:16" ht="18" customHeight="1" x14ac:dyDescent="0.15">
      <c r="A2009" s="11">
        <v>2004</v>
      </c>
      <c r="B2009" s="11" t="s">
        <v>4170</v>
      </c>
      <c r="C2009" s="11" t="s">
        <v>700</v>
      </c>
      <c r="D2009" s="11">
        <v>7</v>
      </c>
      <c r="E2009" s="33" t="s">
        <v>5195</v>
      </c>
      <c r="F2009" s="30" t="s">
        <v>4250</v>
      </c>
      <c r="G2009" s="11" t="s">
        <v>5181</v>
      </c>
      <c r="H2009" s="11" t="s">
        <v>3505</v>
      </c>
      <c r="I2009" s="11" t="s">
        <v>15</v>
      </c>
      <c r="J2009" s="23">
        <v>209512000</v>
      </c>
      <c r="K2009" s="23">
        <v>210744000</v>
      </c>
      <c r="L2009" s="23"/>
      <c r="M2009" s="23">
        <f t="shared" si="31"/>
        <v>420256000</v>
      </c>
      <c r="N2009" s="30"/>
      <c r="O2009" s="11"/>
      <c r="P2009" s="11" t="s">
        <v>48</v>
      </c>
    </row>
    <row r="2010" spans="1:16" ht="18" customHeight="1" x14ac:dyDescent="0.15">
      <c r="A2010" s="11">
        <v>2005</v>
      </c>
      <c r="B2010" s="11" t="s">
        <v>4170</v>
      </c>
      <c r="C2010" s="11" t="s">
        <v>700</v>
      </c>
      <c r="D2010" s="11">
        <v>7</v>
      </c>
      <c r="E2010" s="33" t="s">
        <v>5195</v>
      </c>
      <c r="F2010" s="30" t="s">
        <v>4251</v>
      </c>
      <c r="G2010" s="11" t="s">
        <v>5181</v>
      </c>
      <c r="H2010" s="11" t="s">
        <v>3505</v>
      </c>
      <c r="I2010" s="11" t="s">
        <v>16</v>
      </c>
      <c r="J2010" s="23">
        <v>1111000</v>
      </c>
      <c r="K2010" s="23"/>
      <c r="L2010" s="23"/>
      <c r="M2010" s="23">
        <f t="shared" si="31"/>
        <v>1111000</v>
      </c>
      <c r="N2010" s="30" t="s">
        <v>570</v>
      </c>
      <c r="O2010" s="11"/>
      <c r="P2010" s="11" t="s">
        <v>48</v>
      </c>
    </row>
    <row r="2011" spans="1:16" ht="18" customHeight="1" x14ac:dyDescent="0.15">
      <c r="A2011" s="11">
        <v>2006</v>
      </c>
      <c r="B2011" s="11" t="s">
        <v>4170</v>
      </c>
      <c r="C2011" s="11" t="s">
        <v>700</v>
      </c>
      <c r="D2011" s="11">
        <v>7</v>
      </c>
      <c r="E2011" s="33" t="s">
        <v>5195</v>
      </c>
      <c r="F2011" s="30" t="s">
        <v>4252</v>
      </c>
      <c r="G2011" s="11" t="s">
        <v>5181</v>
      </c>
      <c r="H2011" s="11" t="s">
        <v>3505</v>
      </c>
      <c r="I2011" s="11" t="s">
        <v>15</v>
      </c>
      <c r="J2011" s="23">
        <v>688823000</v>
      </c>
      <c r="K2011" s="23">
        <v>488275000</v>
      </c>
      <c r="L2011" s="23"/>
      <c r="M2011" s="23">
        <f t="shared" si="31"/>
        <v>1177098000</v>
      </c>
      <c r="N2011" s="30"/>
      <c r="O2011" s="11"/>
      <c r="P2011" s="11" t="s">
        <v>48</v>
      </c>
    </row>
    <row r="2012" spans="1:16" ht="18" customHeight="1" x14ac:dyDescent="0.15">
      <c r="A2012" s="11">
        <v>2007</v>
      </c>
      <c r="B2012" s="11" t="s">
        <v>4170</v>
      </c>
      <c r="C2012" s="11" t="s">
        <v>700</v>
      </c>
      <c r="D2012" s="11">
        <v>7</v>
      </c>
      <c r="E2012" s="33" t="s">
        <v>5195</v>
      </c>
      <c r="F2012" s="30" t="s">
        <v>4253</v>
      </c>
      <c r="G2012" s="11" t="s">
        <v>5181</v>
      </c>
      <c r="H2012" s="11" t="s">
        <v>3505</v>
      </c>
      <c r="I2012" s="11" t="s">
        <v>16</v>
      </c>
      <c r="J2012" s="23">
        <v>26858000</v>
      </c>
      <c r="K2012" s="23"/>
      <c r="L2012" s="23"/>
      <c r="M2012" s="23">
        <f t="shared" si="31"/>
        <v>26858000</v>
      </c>
      <c r="N2012" s="30" t="s">
        <v>570</v>
      </c>
      <c r="O2012" s="11"/>
      <c r="P2012" s="11" t="s">
        <v>48</v>
      </c>
    </row>
    <row r="2013" spans="1:16" ht="18" customHeight="1" x14ac:dyDescent="0.15">
      <c r="A2013" s="11">
        <v>2008</v>
      </c>
      <c r="B2013" s="11" t="s">
        <v>4365</v>
      </c>
      <c r="C2013" s="11" t="s">
        <v>4375</v>
      </c>
      <c r="D2013" s="11">
        <v>7</v>
      </c>
      <c r="E2013" s="33" t="s">
        <v>5195</v>
      </c>
      <c r="F2013" s="30" t="s">
        <v>4378</v>
      </c>
      <c r="G2013" s="11" t="s">
        <v>58</v>
      </c>
      <c r="H2013" s="11" t="s">
        <v>4368</v>
      </c>
      <c r="I2013" s="11" t="s">
        <v>22</v>
      </c>
      <c r="J2013" s="23">
        <v>100000000</v>
      </c>
      <c r="K2013" s="23">
        <v>1210000000</v>
      </c>
      <c r="L2013" s="23">
        <v>50000000</v>
      </c>
      <c r="M2013" s="23">
        <f t="shared" si="31"/>
        <v>1360000000</v>
      </c>
      <c r="N2013" s="30"/>
      <c r="O2013" s="11"/>
      <c r="P2013" s="11"/>
    </row>
    <row r="2014" spans="1:16" ht="18" customHeight="1" x14ac:dyDescent="0.15">
      <c r="A2014" s="11">
        <v>2009</v>
      </c>
      <c r="B2014" s="11" t="s">
        <v>4365</v>
      </c>
      <c r="C2014" s="11" t="s">
        <v>4375</v>
      </c>
      <c r="D2014" s="11">
        <v>7</v>
      </c>
      <c r="E2014" s="33" t="s">
        <v>5195</v>
      </c>
      <c r="F2014" s="30" t="s">
        <v>4383</v>
      </c>
      <c r="G2014" s="11" t="s">
        <v>58</v>
      </c>
      <c r="H2014" s="11" t="s">
        <v>4368</v>
      </c>
      <c r="I2014" s="11" t="s">
        <v>22</v>
      </c>
      <c r="J2014" s="23">
        <v>70000000</v>
      </c>
      <c r="K2014" s="23">
        <v>140000000</v>
      </c>
      <c r="L2014" s="23">
        <v>10000000</v>
      </c>
      <c r="M2014" s="23">
        <f t="shared" si="31"/>
        <v>220000000</v>
      </c>
      <c r="N2014" s="30"/>
      <c r="O2014" s="11"/>
      <c r="P2014" s="11"/>
    </row>
    <row r="2015" spans="1:16" ht="18" customHeight="1" x14ac:dyDescent="0.15">
      <c r="A2015" s="11">
        <v>2010</v>
      </c>
      <c r="B2015" s="21" t="s">
        <v>4457</v>
      </c>
      <c r="C2015" s="21" t="s">
        <v>4458</v>
      </c>
      <c r="D2015" s="21">
        <v>7</v>
      </c>
      <c r="E2015" s="33" t="s">
        <v>5195</v>
      </c>
      <c r="F2015" s="40" t="s">
        <v>4469</v>
      </c>
      <c r="G2015" s="21" t="s">
        <v>1580</v>
      </c>
      <c r="H2015" s="21" t="s">
        <v>4463</v>
      </c>
      <c r="I2015" s="21" t="s">
        <v>9</v>
      </c>
      <c r="J2015" s="60">
        <v>7884685800</v>
      </c>
      <c r="K2015" s="60">
        <v>32504036400</v>
      </c>
      <c r="L2015" s="60"/>
      <c r="M2015" s="23">
        <f t="shared" si="31"/>
        <v>40388722200</v>
      </c>
      <c r="N2015" s="15"/>
      <c r="O2015" s="21"/>
      <c r="P2015" s="21"/>
    </row>
    <row r="2016" spans="1:16" ht="18" customHeight="1" x14ac:dyDescent="0.15">
      <c r="A2016" s="11">
        <v>2011</v>
      </c>
      <c r="B2016" s="21" t="s">
        <v>4457</v>
      </c>
      <c r="C2016" s="21" t="s">
        <v>1613</v>
      </c>
      <c r="D2016" s="21">
        <v>7</v>
      </c>
      <c r="E2016" s="33" t="s">
        <v>5195</v>
      </c>
      <c r="F2016" s="40" t="s">
        <v>4488</v>
      </c>
      <c r="G2016" s="21" t="s">
        <v>11</v>
      </c>
      <c r="H2016" s="21" t="s">
        <v>3073</v>
      </c>
      <c r="I2016" s="21" t="s">
        <v>16</v>
      </c>
      <c r="J2016" s="60">
        <v>123790000</v>
      </c>
      <c r="K2016" s="60">
        <v>5000000</v>
      </c>
      <c r="L2016" s="60">
        <v>20000000</v>
      </c>
      <c r="M2016" s="23">
        <f t="shared" si="31"/>
        <v>148790000</v>
      </c>
      <c r="N2016" s="15" t="s">
        <v>36</v>
      </c>
      <c r="O2016" s="21"/>
      <c r="P2016" s="21"/>
    </row>
    <row r="2017" spans="1:16" ht="18" customHeight="1" x14ac:dyDescent="0.15">
      <c r="A2017" s="11">
        <v>2012</v>
      </c>
      <c r="B2017" s="21" t="s">
        <v>4457</v>
      </c>
      <c r="C2017" s="62" t="s">
        <v>1613</v>
      </c>
      <c r="D2017" s="62">
        <v>7</v>
      </c>
      <c r="E2017" s="33" t="s">
        <v>5195</v>
      </c>
      <c r="F2017" s="63" t="s">
        <v>4493</v>
      </c>
      <c r="G2017" s="62" t="s">
        <v>11</v>
      </c>
      <c r="H2017" s="62" t="s">
        <v>4481</v>
      </c>
      <c r="I2017" s="62" t="s">
        <v>17</v>
      </c>
      <c r="J2017" s="64">
        <v>320000000</v>
      </c>
      <c r="K2017" s="64">
        <v>29000000</v>
      </c>
      <c r="L2017" s="64">
        <v>0</v>
      </c>
      <c r="M2017" s="23">
        <f t="shared" si="31"/>
        <v>349000000</v>
      </c>
      <c r="N2017" s="15" t="s">
        <v>36</v>
      </c>
      <c r="O2017" s="62"/>
      <c r="P2017" s="62"/>
    </row>
    <row r="2018" spans="1:16" ht="18" customHeight="1" x14ac:dyDescent="0.15">
      <c r="A2018" s="11">
        <v>2013</v>
      </c>
      <c r="B2018" s="21" t="s">
        <v>4457</v>
      </c>
      <c r="C2018" s="62" t="s">
        <v>1613</v>
      </c>
      <c r="D2018" s="62">
        <v>7</v>
      </c>
      <c r="E2018" s="33" t="s">
        <v>5195</v>
      </c>
      <c r="F2018" s="63" t="s">
        <v>4494</v>
      </c>
      <c r="G2018" s="62" t="s">
        <v>11</v>
      </c>
      <c r="H2018" s="62" t="s">
        <v>3101</v>
      </c>
      <c r="I2018" s="62" t="s">
        <v>17</v>
      </c>
      <c r="J2018" s="64">
        <v>101000000</v>
      </c>
      <c r="K2018" s="64">
        <v>2800000</v>
      </c>
      <c r="L2018" s="64">
        <v>0</v>
      </c>
      <c r="M2018" s="23">
        <f t="shared" si="31"/>
        <v>103800000</v>
      </c>
      <c r="N2018" s="15" t="s">
        <v>36</v>
      </c>
      <c r="O2018" s="62"/>
      <c r="P2018" s="62"/>
    </row>
    <row r="2019" spans="1:16" ht="18" customHeight="1" x14ac:dyDescent="0.15">
      <c r="A2019" s="11">
        <v>2014</v>
      </c>
      <c r="B2019" s="21" t="s">
        <v>4457</v>
      </c>
      <c r="C2019" s="21" t="s">
        <v>1619</v>
      </c>
      <c r="D2019" s="21">
        <v>7</v>
      </c>
      <c r="E2019" s="33" t="s">
        <v>5195</v>
      </c>
      <c r="F2019" s="40" t="s">
        <v>4507</v>
      </c>
      <c r="G2019" s="21" t="s">
        <v>1621</v>
      </c>
      <c r="H2019" s="21" t="s">
        <v>3101</v>
      </c>
      <c r="I2019" s="21" t="s">
        <v>17</v>
      </c>
      <c r="J2019" s="60">
        <v>8133500000</v>
      </c>
      <c r="K2019" s="60">
        <v>473400000</v>
      </c>
      <c r="L2019" s="60"/>
      <c r="M2019" s="23">
        <f t="shared" si="31"/>
        <v>8606900000</v>
      </c>
      <c r="N2019" s="15" t="s">
        <v>125</v>
      </c>
      <c r="O2019" s="21" t="s">
        <v>10</v>
      </c>
      <c r="P2019" s="21" t="s">
        <v>12</v>
      </c>
    </row>
    <row r="2020" spans="1:16" ht="18" customHeight="1" x14ac:dyDescent="0.15">
      <c r="A2020" s="11">
        <v>2015</v>
      </c>
      <c r="B2020" s="21" t="s">
        <v>4457</v>
      </c>
      <c r="C2020" s="21" t="s">
        <v>4520</v>
      </c>
      <c r="D2020" s="21">
        <v>7</v>
      </c>
      <c r="E2020" s="33" t="s">
        <v>5195</v>
      </c>
      <c r="F2020" s="40" t="s">
        <v>4546</v>
      </c>
      <c r="G2020" s="21" t="s">
        <v>1580</v>
      </c>
      <c r="H2020" s="21" t="s">
        <v>4543</v>
      </c>
      <c r="I2020" s="21" t="s">
        <v>22</v>
      </c>
      <c r="J2020" s="60">
        <v>520000000</v>
      </c>
      <c r="K2020" s="60">
        <v>520000000</v>
      </c>
      <c r="L2020" s="60">
        <v>0</v>
      </c>
      <c r="M2020" s="23">
        <f t="shared" si="31"/>
        <v>1040000000</v>
      </c>
      <c r="N2020" s="21"/>
      <c r="O2020" s="21" t="s">
        <v>44</v>
      </c>
      <c r="P2020" s="21" t="s">
        <v>12</v>
      </c>
    </row>
    <row r="2021" spans="1:16" ht="18" customHeight="1" x14ac:dyDescent="0.15">
      <c r="A2021" s="11">
        <v>2016</v>
      </c>
      <c r="B2021" s="21" t="s">
        <v>4457</v>
      </c>
      <c r="C2021" s="21" t="s">
        <v>4520</v>
      </c>
      <c r="D2021" s="21">
        <v>7</v>
      </c>
      <c r="E2021" s="33" t="s">
        <v>5195</v>
      </c>
      <c r="F2021" s="40" t="s">
        <v>4547</v>
      </c>
      <c r="G2021" s="21" t="s">
        <v>1580</v>
      </c>
      <c r="H2021" s="21" t="s">
        <v>4543</v>
      </c>
      <c r="I2021" s="21" t="s">
        <v>22</v>
      </c>
      <c r="J2021" s="60">
        <v>52000000</v>
      </c>
      <c r="K2021" s="60">
        <v>141000000</v>
      </c>
      <c r="L2021" s="60">
        <v>0</v>
      </c>
      <c r="M2021" s="23">
        <f t="shared" si="31"/>
        <v>193000000</v>
      </c>
      <c r="N2021" s="66"/>
      <c r="O2021" s="21" t="s">
        <v>44</v>
      </c>
      <c r="P2021" s="21" t="s">
        <v>12</v>
      </c>
    </row>
    <row r="2022" spans="1:16" ht="18" customHeight="1" x14ac:dyDescent="0.15">
      <c r="A2022" s="11">
        <v>2017</v>
      </c>
      <c r="B2022" s="21" t="s">
        <v>4457</v>
      </c>
      <c r="C2022" s="21" t="s">
        <v>4520</v>
      </c>
      <c r="D2022" s="21">
        <v>7</v>
      </c>
      <c r="E2022" s="33" t="s">
        <v>5195</v>
      </c>
      <c r="F2022" s="40" t="s">
        <v>4548</v>
      </c>
      <c r="G2022" s="21" t="s">
        <v>1580</v>
      </c>
      <c r="H2022" s="21" t="s">
        <v>4543</v>
      </c>
      <c r="I2022" s="21" t="s">
        <v>22</v>
      </c>
      <c r="J2022" s="60">
        <v>23000000</v>
      </c>
      <c r="K2022" s="60">
        <v>7000000</v>
      </c>
      <c r="L2022" s="60">
        <v>0</v>
      </c>
      <c r="M2022" s="23">
        <f t="shared" si="31"/>
        <v>30000000</v>
      </c>
      <c r="N2022" s="21"/>
      <c r="O2022" s="21" t="s">
        <v>44</v>
      </c>
      <c r="P2022" s="21" t="s">
        <v>12</v>
      </c>
    </row>
    <row r="2023" spans="1:16" ht="18" customHeight="1" x14ac:dyDescent="0.15">
      <c r="A2023" s="11">
        <v>2018</v>
      </c>
      <c r="B2023" s="21" t="s">
        <v>4457</v>
      </c>
      <c r="C2023" s="21" t="s">
        <v>4573</v>
      </c>
      <c r="D2023" s="21">
        <v>7</v>
      </c>
      <c r="E2023" s="33" t="s">
        <v>5195</v>
      </c>
      <c r="F2023" s="40" t="s">
        <v>4574</v>
      </c>
      <c r="G2023" s="21" t="s">
        <v>1580</v>
      </c>
      <c r="H2023" s="21" t="s">
        <v>3073</v>
      </c>
      <c r="I2023" s="21" t="s">
        <v>9</v>
      </c>
      <c r="J2023" s="60">
        <v>2059611000</v>
      </c>
      <c r="K2023" s="60">
        <v>590590428</v>
      </c>
      <c r="L2023" s="60"/>
      <c r="M2023" s="23">
        <f t="shared" si="31"/>
        <v>2650201428</v>
      </c>
      <c r="N2023" s="40"/>
      <c r="O2023" s="21"/>
      <c r="P2023" s="21"/>
    </row>
    <row r="2024" spans="1:16" ht="18" customHeight="1" x14ac:dyDescent="0.15">
      <c r="A2024" s="11">
        <v>2019</v>
      </c>
      <c r="B2024" s="67" t="s">
        <v>4457</v>
      </c>
      <c r="C2024" s="21" t="s">
        <v>4576</v>
      </c>
      <c r="D2024" s="67">
        <v>7</v>
      </c>
      <c r="E2024" s="33" t="s">
        <v>5195</v>
      </c>
      <c r="F2024" s="68" t="s">
        <v>4591</v>
      </c>
      <c r="G2024" s="67" t="s">
        <v>1580</v>
      </c>
      <c r="H2024" s="67" t="s">
        <v>20</v>
      </c>
      <c r="I2024" s="67" t="s">
        <v>22</v>
      </c>
      <c r="J2024" s="69">
        <v>92718000</v>
      </c>
      <c r="K2024" s="69">
        <v>41593250</v>
      </c>
      <c r="L2024" s="70"/>
      <c r="M2024" s="23">
        <f t="shared" si="31"/>
        <v>134311250</v>
      </c>
      <c r="N2024" s="55"/>
      <c r="O2024" s="21"/>
      <c r="P2024" s="21"/>
    </row>
    <row r="2025" spans="1:16" ht="18" customHeight="1" x14ac:dyDescent="0.15">
      <c r="A2025" s="11">
        <v>2020</v>
      </c>
      <c r="B2025" s="11" t="s">
        <v>4457</v>
      </c>
      <c r="C2025" s="11" t="s">
        <v>4605</v>
      </c>
      <c r="D2025" s="11">
        <v>7</v>
      </c>
      <c r="E2025" s="33" t="s">
        <v>5195</v>
      </c>
      <c r="F2025" s="30" t="s">
        <v>4610</v>
      </c>
      <c r="G2025" s="11" t="s">
        <v>1580</v>
      </c>
      <c r="H2025" s="11" t="s">
        <v>4475</v>
      </c>
      <c r="I2025" s="11" t="s">
        <v>22</v>
      </c>
      <c r="J2025" s="51">
        <v>9390848000</v>
      </c>
      <c r="K2025" s="51">
        <v>3002137000</v>
      </c>
      <c r="L2025" s="51">
        <v>702082000</v>
      </c>
      <c r="M2025" s="23">
        <f t="shared" si="31"/>
        <v>13095067000</v>
      </c>
      <c r="N2025" s="12"/>
      <c r="O2025" s="11" t="s">
        <v>14</v>
      </c>
      <c r="P2025" s="11" t="s">
        <v>12</v>
      </c>
    </row>
    <row r="2026" spans="1:16" ht="18" customHeight="1" x14ac:dyDescent="0.15">
      <c r="A2026" s="11">
        <v>2021</v>
      </c>
      <c r="B2026" s="11" t="s">
        <v>4457</v>
      </c>
      <c r="C2026" s="11" t="s">
        <v>4623</v>
      </c>
      <c r="D2026" s="11">
        <v>7</v>
      </c>
      <c r="E2026" s="33" t="s">
        <v>5195</v>
      </c>
      <c r="F2026" s="30" t="s">
        <v>4635</v>
      </c>
      <c r="G2026" s="11" t="s">
        <v>1580</v>
      </c>
      <c r="H2026" s="11" t="s">
        <v>4481</v>
      </c>
      <c r="I2026" s="11" t="s">
        <v>22</v>
      </c>
      <c r="J2026" s="51">
        <v>850000000</v>
      </c>
      <c r="K2026" s="51">
        <v>4424790000</v>
      </c>
      <c r="L2026" s="51"/>
      <c r="M2026" s="23">
        <f t="shared" si="31"/>
        <v>5274790000</v>
      </c>
      <c r="N2026" s="13"/>
      <c r="O2026" s="11" t="s">
        <v>14</v>
      </c>
      <c r="P2026" s="11" t="s">
        <v>12</v>
      </c>
    </row>
    <row r="2027" spans="1:16" ht="18" customHeight="1" x14ac:dyDescent="0.15">
      <c r="A2027" s="11">
        <v>2022</v>
      </c>
      <c r="B2027" s="11" t="s">
        <v>4457</v>
      </c>
      <c r="C2027" s="11" t="s">
        <v>4623</v>
      </c>
      <c r="D2027" s="11">
        <v>7</v>
      </c>
      <c r="E2027" s="33" t="s">
        <v>5195</v>
      </c>
      <c r="F2027" s="30" t="s">
        <v>4636</v>
      </c>
      <c r="G2027" s="11" t="s">
        <v>1580</v>
      </c>
      <c r="H2027" s="11" t="s">
        <v>4481</v>
      </c>
      <c r="I2027" s="11" t="s">
        <v>22</v>
      </c>
      <c r="J2027" s="51">
        <v>351358000</v>
      </c>
      <c r="K2027" s="51">
        <v>3350000000</v>
      </c>
      <c r="L2027" s="51"/>
      <c r="M2027" s="23">
        <f t="shared" si="31"/>
        <v>3701358000</v>
      </c>
      <c r="N2027" s="12"/>
      <c r="O2027" s="11" t="s">
        <v>14</v>
      </c>
      <c r="P2027" s="11" t="s">
        <v>12</v>
      </c>
    </row>
    <row r="2028" spans="1:16" ht="18" customHeight="1" x14ac:dyDescent="0.15">
      <c r="A2028" s="11">
        <v>2023</v>
      </c>
      <c r="B2028" s="11" t="s">
        <v>4457</v>
      </c>
      <c r="C2028" s="11" t="s">
        <v>4623</v>
      </c>
      <c r="D2028" s="11">
        <v>7</v>
      </c>
      <c r="E2028" s="33" t="s">
        <v>5195</v>
      </c>
      <c r="F2028" s="30" t="s">
        <v>4637</v>
      </c>
      <c r="G2028" s="11" t="s">
        <v>11</v>
      </c>
      <c r="H2028" s="11" t="s">
        <v>4481</v>
      </c>
      <c r="I2028" s="11" t="s">
        <v>15</v>
      </c>
      <c r="J2028" s="51">
        <v>150000000</v>
      </c>
      <c r="K2028" s="51">
        <v>0</v>
      </c>
      <c r="L2028" s="51">
        <v>1000000</v>
      </c>
      <c r="M2028" s="23">
        <f t="shared" si="31"/>
        <v>151000000</v>
      </c>
      <c r="N2028" s="12"/>
      <c r="O2028" s="11"/>
      <c r="P2028" s="11" t="s">
        <v>12</v>
      </c>
    </row>
    <row r="2029" spans="1:16" ht="18" customHeight="1" x14ac:dyDescent="0.15">
      <c r="A2029" s="11">
        <v>2024</v>
      </c>
      <c r="B2029" s="11" t="s">
        <v>4457</v>
      </c>
      <c r="C2029" s="11" t="s">
        <v>4623</v>
      </c>
      <c r="D2029" s="11">
        <v>7</v>
      </c>
      <c r="E2029" s="33" t="s">
        <v>5195</v>
      </c>
      <c r="F2029" s="30" t="s">
        <v>4655</v>
      </c>
      <c r="G2029" s="11" t="s">
        <v>1580</v>
      </c>
      <c r="H2029" s="11" t="s">
        <v>4481</v>
      </c>
      <c r="I2029" s="11" t="s">
        <v>9</v>
      </c>
      <c r="J2029" s="51">
        <v>1804000000</v>
      </c>
      <c r="K2029" s="51">
        <v>2821000000</v>
      </c>
      <c r="L2029" s="51">
        <v>0</v>
      </c>
      <c r="M2029" s="23">
        <f t="shared" si="31"/>
        <v>4625000000</v>
      </c>
      <c r="N2029" s="12"/>
      <c r="O2029" s="11" t="s">
        <v>14</v>
      </c>
      <c r="P2029" s="11"/>
    </row>
    <row r="2030" spans="1:16" ht="18" customHeight="1" x14ac:dyDescent="0.15">
      <c r="A2030" s="11">
        <v>2025</v>
      </c>
      <c r="B2030" s="11" t="s">
        <v>4457</v>
      </c>
      <c r="C2030" s="11" t="s">
        <v>4623</v>
      </c>
      <c r="D2030" s="11">
        <v>7</v>
      </c>
      <c r="E2030" s="33" t="s">
        <v>5195</v>
      </c>
      <c r="F2030" s="30" t="s">
        <v>4658</v>
      </c>
      <c r="G2030" s="11" t="s">
        <v>1580</v>
      </c>
      <c r="H2030" s="11" t="s">
        <v>4481</v>
      </c>
      <c r="I2030" s="11" t="s">
        <v>9</v>
      </c>
      <c r="J2030" s="51">
        <v>300000000</v>
      </c>
      <c r="K2030" s="51">
        <v>123000000</v>
      </c>
      <c r="L2030" s="51">
        <v>0</v>
      </c>
      <c r="M2030" s="23">
        <f t="shared" si="31"/>
        <v>423000000</v>
      </c>
      <c r="N2030" s="12"/>
      <c r="O2030" s="11" t="s">
        <v>14</v>
      </c>
      <c r="P2030" s="11"/>
    </row>
    <row r="2031" spans="1:16" ht="18" customHeight="1" x14ac:dyDescent="0.15">
      <c r="A2031" s="11">
        <v>2026</v>
      </c>
      <c r="B2031" s="11" t="s">
        <v>4457</v>
      </c>
      <c r="C2031" s="11" t="s">
        <v>4623</v>
      </c>
      <c r="D2031" s="11">
        <v>7</v>
      </c>
      <c r="E2031" s="33" t="s">
        <v>5195</v>
      </c>
      <c r="F2031" s="30" t="s">
        <v>4659</v>
      </c>
      <c r="G2031" s="11" t="s">
        <v>1580</v>
      </c>
      <c r="H2031" s="11" t="s">
        <v>4481</v>
      </c>
      <c r="I2031" s="11" t="s">
        <v>9</v>
      </c>
      <c r="J2031" s="51">
        <v>300000000</v>
      </c>
      <c r="K2031" s="51">
        <v>123000000</v>
      </c>
      <c r="L2031" s="51">
        <v>0</v>
      </c>
      <c r="M2031" s="23">
        <f t="shared" si="31"/>
        <v>423000000</v>
      </c>
      <c r="N2031" s="12"/>
      <c r="O2031" s="11" t="s">
        <v>14</v>
      </c>
      <c r="P2031" s="11"/>
    </row>
    <row r="2032" spans="1:16" ht="18" customHeight="1" x14ac:dyDescent="0.15">
      <c r="A2032" s="11">
        <v>2027</v>
      </c>
      <c r="B2032" s="11" t="s">
        <v>4824</v>
      </c>
      <c r="C2032" s="11" t="s">
        <v>40</v>
      </c>
      <c r="D2032" s="11">
        <v>7</v>
      </c>
      <c r="E2032" s="33" t="s">
        <v>5195</v>
      </c>
      <c r="F2032" s="30" t="s">
        <v>4943</v>
      </c>
      <c r="G2032" s="11" t="s">
        <v>532</v>
      </c>
      <c r="H2032" s="11" t="s">
        <v>3509</v>
      </c>
      <c r="I2032" s="11" t="s">
        <v>22</v>
      </c>
      <c r="J2032" s="23">
        <v>120000000</v>
      </c>
      <c r="K2032" s="23">
        <v>0</v>
      </c>
      <c r="L2032" s="23">
        <v>0</v>
      </c>
      <c r="M2032" s="23">
        <f t="shared" si="31"/>
        <v>120000000</v>
      </c>
      <c r="N2032" s="30"/>
      <c r="O2032" s="11" t="s">
        <v>44</v>
      </c>
      <c r="P2032" s="11"/>
    </row>
    <row r="2033" spans="1:16" ht="18" customHeight="1" x14ac:dyDescent="0.15">
      <c r="A2033" s="11">
        <v>2028</v>
      </c>
      <c r="B2033" s="11" t="s">
        <v>4824</v>
      </c>
      <c r="C2033" s="11" t="s">
        <v>158</v>
      </c>
      <c r="D2033" s="11">
        <v>7</v>
      </c>
      <c r="E2033" s="33" t="s">
        <v>5195</v>
      </c>
      <c r="F2033" s="30" t="s">
        <v>4944</v>
      </c>
      <c r="G2033" s="11" t="s">
        <v>114</v>
      </c>
      <c r="H2033" s="11" t="s">
        <v>3509</v>
      </c>
      <c r="I2033" s="11" t="s">
        <v>22</v>
      </c>
      <c r="J2033" s="23">
        <v>1258049000</v>
      </c>
      <c r="K2033" s="23">
        <v>1981651000</v>
      </c>
      <c r="L2033" s="23">
        <v>0</v>
      </c>
      <c r="M2033" s="23">
        <f t="shared" si="31"/>
        <v>3239700000</v>
      </c>
      <c r="N2033" s="30"/>
      <c r="O2033" s="11" t="s">
        <v>44</v>
      </c>
      <c r="P2033" s="11" t="s">
        <v>48</v>
      </c>
    </row>
    <row r="2034" spans="1:16" ht="18" customHeight="1" x14ac:dyDescent="0.15">
      <c r="A2034" s="11">
        <v>2029</v>
      </c>
      <c r="B2034" s="11" t="s">
        <v>4824</v>
      </c>
      <c r="C2034" s="11" t="s">
        <v>158</v>
      </c>
      <c r="D2034" s="11">
        <v>7</v>
      </c>
      <c r="E2034" s="33" t="s">
        <v>5195</v>
      </c>
      <c r="F2034" s="30" t="s">
        <v>4945</v>
      </c>
      <c r="G2034" s="11" t="s">
        <v>114</v>
      </c>
      <c r="H2034" s="11" t="s">
        <v>3509</v>
      </c>
      <c r="I2034" s="11" t="s">
        <v>22</v>
      </c>
      <c r="J2034" s="23">
        <v>426633349</v>
      </c>
      <c r="K2034" s="23">
        <v>887730398</v>
      </c>
      <c r="L2034" s="23">
        <v>419175329</v>
      </c>
      <c r="M2034" s="23">
        <f t="shared" si="31"/>
        <v>1733539076</v>
      </c>
      <c r="N2034" s="30"/>
      <c r="O2034" s="11" t="s">
        <v>44</v>
      </c>
      <c r="P2034" s="11" t="s">
        <v>48</v>
      </c>
    </row>
    <row r="2035" spans="1:16" ht="18" customHeight="1" x14ac:dyDescent="0.15">
      <c r="A2035" s="11">
        <v>2030</v>
      </c>
      <c r="B2035" s="36" t="s">
        <v>1687</v>
      </c>
      <c r="C2035" s="36" t="s">
        <v>1688</v>
      </c>
      <c r="D2035" s="36">
        <v>8</v>
      </c>
      <c r="E2035" s="33" t="s">
        <v>5195</v>
      </c>
      <c r="F2035" s="37" t="s">
        <v>1690</v>
      </c>
      <c r="G2035" s="36" t="s">
        <v>1580</v>
      </c>
      <c r="H2035" s="36" t="s">
        <v>5231</v>
      </c>
      <c r="I2035" s="36" t="s">
        <v>15</v>
      </c>
      <c r="J2035" s="38">
        <f>ROUND(67944285077.7202,-3)</f>
        <v>67944285000</v>
      </c>
      <c r="K2035" s="38">
        <f>ROUND(45314810471.3472,-3)</f>
        <v>45314810000</v>
      </c>
      <c r="L2035" s="38">
        <f>ROUND(23649192792.9016,-3)</f>
        <v>23649193000</v>
      </c>
      <c r="M2035" s="23">
        <f t="shared" si="31"/>
        <v>136908288000</v>
      </c>
      <c r="N2035" s="44"/>
      <c r="O2035" s="36"/>
      <c r="P2035" s="36" t="s">
        <v>12</v>
      </c>
    </row>
    <row r="2036" spans="1:16" ht="18" customHeight="1" x14ac:dyDescent="0.15">
      <c r="A2036" s="11">
        <v>2031</v>
      </c>
      <c r="B2036" s="36" t="s">
        <v>1687</v>
      </c>
      <c r="C2036" s="36" t="s">
        <v>1688</v>
      </c>
      <c r="D2036" s="36">
        <v>8</v>
      </c>
      <c r="E2036" s="33" t="s">
        <v>5195</v>
      </c>
      <c r="F2036" s="37" t="s">
        <v>1694</v>
      </c>
      <c r="G2036" s="36" t="s">
        <v>1580</v>
      </c>
      <c r="H2036" s="36" t="s">
        <v>20</v>
      </c>
      <c r="I2036" s="36" t="s">
        <v>15</v>
      </c>
      <c r="J2036" s="38">
        <f>ROUND(68582259585.4922,-3)</f>
        <v>68582260000</v>
      </c>
      <c r="K2036" s="38">
        <f>ROUND(45740301649.4819,-3)</f>
        <v>45740302000</v>
      </c>
      <c r="L2036" s="38">
        <f>ROUND(23871250941.1917,-3)</f>
        <v>23871251000</v>
      </c>
      <c r="M2036" s="23">
        <f t="shared" si="31"/>
        <v>138193813000</v>
      </c>
      <c r="N2036" s="39"/>
      <c r="O2036" s="36"/>
      <c r="P2036" s="36" t="s">
        <v>12</v>
      </c>
    </row>
    <row r="2037" spans="1:16" ht="18" customHeight="1" x14ac:dyDescent="0.15">
      <c r="A2037" s="11">
        <v>2032</v>
      </c>
      <c r="B2037" s="36" t="s">
        <v>1687</v>
      </c>
      <c r="C2037" s="36" t="s">
        <v>1696</v>
      </c>
      <c r="D2037" s="36">
        <v>8</v>
      </c>
      <c r="E2037" s="33" t="s">
        <v>5195</v>
      </c>
      <c r="F2037" s="37" t="s">
        <v>1712</v>
      </c>
      <c r="G2037" s="36" t="s">
        <v>1580</v>
      </c>
      <c r="H2037" s="36" t="s">
        <v>20</v>
      </c>
      <c r="I2037" s="36" t="s">
        <v>9</v>
      </c>
      <c r="J2037" s="38">
        <v>124660000</v>
      </c>
      <c r="K2037" s="38">
        <v>750900000</v>
      </c>
      <c r="L2037" s="38">
        <v>20680000</v>
      </c>
      <c r="M2037" s="23">
        <f t="shared" si="31"/>
        <v>896240000</v>
      </c>
      <c r="N2037" s="39"/>
      <c r="O2037" s="36"/>
      <c r="P2037" s="36"/>
    </row>
    <row r="2038" spans="1:16" ht="18" customHeight="1" x14ac:dyDescent="0.15">
      <c r="A2038" s="11">
        <v>2033</v>
      </c>
      <c r="B2038" s="36" t="s">
        <v>1687</v>
      </c>
      <c r="C2038" s="36" t="s">
        <v>1696</v>
      </c>
      <c r="D2038" s="36">
        <v>8</v>
      </c>
      <c r="E2038" s="33" t="s">
        <v>5195</v>
      </c>
      <c r="F2038" s="37" t="s">
        <v>1713</v>
      </c>
      <c r="G2038" s="36" t="s">
        <v>1580</v>
      </c>
      <c r="H2038" s="36" t="s">
        <v>20</v>
      </c>
      <c r="I2038" s="36" t="s">
        <v>9</v>
      </c>
      <c r="J2038" s="38">
        <f>ROUNDDOWN(3*18533000,-4)</f>
        <v>55590000</v>
      </c>
      <c r="K2038" s="38">
        <f>ROUNDDOWN(3*52476000,-4)</f>
        <v>157420000</v>
      </c>
      <c r="L2038" s="38">
        <f>ROUNDDOWN(3*497000,-4)</f>
        <v>1490000</v>
      </c>
      <c r="M2038" s="23">
        <f t="shared" si="31"/>
        <v>214500000</v>
      </c>
      <c r="N2038" s="39"/>
      <c r="O2038" s="36"/>
      <c r="P2038" s="36"/>
    </row>
    <row r="2039" spans="1:16" ht="18" customHeight="1" x14ac:dyDescent="0.15">
      <c r="A2039" s="11">
        <v>2034</v>
      </c>
      <c r="B2039" s="36" t="s">
        <v>1687</v>
      </c>
      <c r="C2039" s="36" t="s">
        <v>1696</v>
      </c>
      <c r="D2039" s="36">
        <v>8</v>
      </c>
      <c r="E2039" s="33" t="s">
        <v>5195</v>
      </c>
      <c r="F2039" s="37" t="s">
        <v>1714</v>
      </c>
      <c r="G2039" s="36" t="s">
        <v>1580</v>
      </c>
      <c r="H2039" s="36" t="s">
        <v>20</v>
      </c>
      <c r="I2039" s="36" t="s">
        <v>9</v>
      </c>
      <c r="J2039" s="38">
        <f>ROUNDDOWN(0.06*(82474000)+0.17*(28265000)+2500000,-4)</f>
        <v>12250000</v>
      </c>
      <c r="K2039" s="38">
        <f>ROUNDDOWN(0.06*184390000+0.17*43457000,-4)</f>
        <v>18450000</v>
      </c>
      <c r="L2039" s="38">
        <f>ROUNDDOWN(0.06*(165000)+0.17*(57000),-4)</f>
        <v>10000</v>
      </c>
      <c r="M2039" s="23">
        <f t="shared" si="31"/>
        <v>30710000</v>
      </c>
      <c r="N2039" s="39"/>
      <c r="O2039" s="36"/>
      <c r="P2039" s="36"/>
    </row>
    <row r="2040" spans="1:16" ht="18" customHeight="1" x14ac:dyDescent="0.15">
      <c r="A2040" s="11">
        <v>2035</v>
      </c>
      <c r="B2040" s="36" t="s">
        <v>1687</v>
      </c>
      <c r="C2040" s="36" t="s">
        <v>1696</v>
      </c>
      <c r="D2040" s="36">
        <v>8</v>
      </c>
      <c r="E2040" s="33" t="s">
        <v>5195</v>
      </c>
      <c r="F2040" s="37" t="s">
        <v>1716</v>
      </c>
      <c r="G2040" s="36" t="s">
        <v>1580</v>
      </c>
      <c r="H2040" s="36" t="s">
        <v>20</v>
      </c>
      <c r="I2040" s="36" t="s">
        <v>9</v>
      </c>
      <c r="J2040" s="38">
        <v>124660000</v>
      </c>
      <c r="K2040" s="38">
        <v>1522180000</v>
      </c>
      <c r="L2040" s="38">
        <v>20680000</v>
      </c>
      <c r="M2040" s="23">
        <f t="shared" si="31"/>
        <v>1667520000</v>
      </c>
      <c r="N2040" s="39"/>
      <c r="O2040" s="36"/>
      <c r="P2040" s="36"/>
    </row>
    <row r="2041" spans="1:16" ht="18" customHeight="1" x14ac:dyDescent="0.15">
      <c r="A2041" s="11">
        <v>2036</v>
      </c>
      <c r="B2041" s="36" t="s">
        <v>1687</v>
      </c>
      <c r="C2041" s="36" t="s">
        <v>1696</v>
      </c>
      <c r="D2041" s="36">
        <v>8</v>
      </c>
      <c r="E2041" s="33" t="s">
        <v>5195</v>
      </c>
      <c r="F2041" s="37" t="s">
        <v>1717</v>
      </c>
      <c r="G2041" s="36" t="s">
        <v>1580</v>
      </c>
      <c r="H2041" s="36" t="s">
        <v>20</v>
      </c>
      <c r="I2041" s="36" t="s">
        <v>9</v>
      </c>
      <c r="J2041" s="38">
        <f>ROUNDDOWN(4*18533000,-4)</f>
        <v>74130000</v>
      </c>
      <c r="K2041" s="38">
        <f>ROUNDDOWN(4*52476000,-4)</f>
        <v>209900000</v>
      </c>
      <c r="L2041" s="38">
        <f>ROUNDDOWN(4*497000,-4)</f>
        <v>1980000</v>
      </c>
      <c r="M2041" s="23">
        <f t="shared" si="31"/>
        <v>286010000</v>
      </c>
      <c r="N2041" s="39"/>
      <c r="O2041" s="36"/>
      <c r="P2041" s="36"/>
    </row>
    <row r="2042" spans="1:16" ht="18" customHeight="1" x14ac:dyDescent="0.15">
      <c r="A2042" s="11">
        <v>2037</v>
      </c>
      <c r="B2042" s="36" t="s">
        <v>1687</v>
      </c>
      <c r="C2042" s="36" t="s">
        <v>1696</v>
      </c>
      <c r="D2042" s="36">
        <v>8</v>
      </c>
      <c r="E2042" s="33" t="s">
        <v>5195</v>
      </c>
      <c r="F2042" s="37" t="s">
        <v>1718</v>
      </c>
      <c r="G2042" s="36" t="s">
        <v>1580</v>
      </c>
      <c r="H2042" s="36" t="s">
        <v>20</v>
      </c>
      <c r="I2042" s="36" t="s">
        <v>9</v>
      </c>
      <c r="J2042" s="38">
        <f>ROUNDDOWN(0.18*918375000,-4)</f>
        <v>165300000</v>
      </c>
      <c r="K2042" s="38">
        <f>ROUNDDOWN(0.18*1571126000,-4)</f>
        <v>282800000</v>
      </c>
      <c r="L2042" s="38">
        <f>ROUNDDOWN(0.18*(278897000+43791000),-4)</f>
        <v>58080000</v>
      </c>
      <c r="M2042" s="23">
        <f t="shared" si="31"/>
        <v>506180000</v>
      </c>
      <c r="N2042" s="39"/>
      <c r="O2042" s="36"/>
      <c r="P2042" s="36"/>
    </row>
    <row r="2043" spans="1:16" ht="18" customHeight="1" x14ac:dyDescent="0.15">
      <c r="A2043" s="11">
        <v>2038</v>
      </c>
      <c r="B2043" s="36" t="s">
        <v>1687</v>
      </c>
      <c r="C2043" s="36" t="s">
        <v>1696</v>
      </c>
      <c r="D2043" s="36">
        <v>8</v>
      </c>
      <c r="E2043" s="33" t="s">
        <v>5195</v>
      </c>
      <c r="F2043" s="37" t="s">
        <v>1719</v>
      </c>
      <c r="G2043" s="36" t="s">
        <v>1580</v>
      </c>
      <c r="H2043" s="36" t="s">
        <v>20</v>
      </c>
      <c r="I2043" s="36" t="s">
        <v>9</v>
      </c>
      <c r="J2043" s="38">
        <f>ROUNDDOWN(0.09*(82474000)+0.55*(28265000),-4)</f>
        <v>22960000</v>
      </c>
      <c r="K2043" s="38">
        <f>ROUNDDOWN(0.09*184390000+0.55*43457000,-4)</f>
        <v>40490000</v>
      </c>
      <c r="L2043" s="38">
        <f>ROUNDDOWN(0.09*(165000)+0.55*(57000),-4)</f>
        <v>40000</v>
      </c>
      <c r="M2043" s="23">
        <f t="shared" si="31"/>
        <v>63490000</v>
      </c>
      <c r="N2043" s="39"/>
      <c r="O2043" s="36"/>
      <c r="P2043" s="36"/>
    </row>
    <row r="2044" spans="1:16" ht="18" customHeight="1" x14ac:dyDescent="0.15">
      <c r="A2044" s="11">
        <v>2039</v>
      </c>
      <c r="B2044" s="36" t="s">
        <v>1687</v>
      </c>
      <c r="C2044" s="36" t="s">
        <v>1696</v>
      </c>
      <c r="D2044" s="36">
        <v>8</v>
      </c>
      <c r="E2044" s="33" t="s">
        <v>5195</v>
      </c>
      <c r="F2044" s="37" t="s">
        <v>1724</v>
      </c>
      <c r="G2044" s="36" t="s">
        <v>11</v>
      </c>
      <c r="H2044" s="36" t="s">
        <v>20</v>
      </c>
      <c r="I2044" s="36" t="s">
        <v>9</v>
      </c>
      <c r="J2044" s="38">
        <v>167960000</v>
      </c>
      <c r="K2044" s="38">
        <v>124280000</v>
      </c>
      <c r="L2044" s="38"/>
      <c r="M2044" s="23">
        <f t="shared" si="31"/>
        <v>292240000</v>
      </c>
      <c r="N2044" s="39"/>
      <c r="O2044" s="36"/>
      <c r="P2044" s="36" t="s">
        <v>12</v>
      </c>
    </row>
    <row r="2045" spans="1:16" ht="18" customHeight="1" x14ac:dyDescent="0.15">
      <c r="A2045" s="11">
        <v>2040</v>
      </c>
      <c r="B2045" s="11" t="s">
        <v>39</v>
      </c>
      <c r="C2045" s="11" t="s">
        <v>40</v>
      </c>
      <c r="D2045" s="11">
        <v>8</v>
      </c>
      <c r="E2045" s="33" t="s">
        <v>5195</v>
      </c>
      <c r="F2045" s="30" t="s">
        <v>54</v>
      </c>
      <c r="G2045" s="11" t="s">
        <v>52</v>
      </c>
      <c r="H2045" s="11" t="s">
        <v>43</v>
      </c>
      <c r="I2045" s="11" t="s">
        <v>22</v>
      </c>
      <c r="J2045" s="23">
        <v>129000000</v>
      </c>
      <c r="K2045" s="23">
        <v>0</v>
      </c>
      <c r="L2045" s="23">
        <v>0</v>
      </c>
      <c r="M2045" s="23">
        <f t="shared" si="31"/>
        <v>129000000</v>
      </c>
      <c r="N2045" s="30"/>
      <c r="O2045" s="11" t="s">
        <v>44</v>
      </c>
      <c r="P2045" s="11"/>
    </row>
    <row r="2046" spans="1:16" ht="18" customHeight="1" x14ac:dyDescent="0.15">
      <c r="A2046" s="11">
        <v>2041</v>
      </c>
      <c r="B2046" s="11" t="s">
        <v>39</v>
      </c>
      <c r="C2046" s="11" t="s">
        <v>56</v>
      </c>
      <c r="D2046" s="11">
        <v>8</v>
      </c>
      <c r="E2046" s="33" t="s">
        <v>5195</v>
      </c>
      <c r="F2046" s="30" t="s">
        <v>62</v>
      </c>
      <c r="G2046" s="11" t="s">
        <v>58</v>
      </c>
      <c r="H2046" s="11" t="s">
        <v>43</v>
      </c>
      <c r="I2046" s="11" t="s">
        <v>22</v>
      </c>
      <c r="J2046" s="23">
        <v>145000000</v>
      </c>
      <c r="K2046" s="23">
        <v>0</v>
      </c>
      <c r="L2046" s="23">
        <v>0</v>
      </c>
      <c r="M2046" s="23">
        <f t="shared" si="31"/>
        <v>145000000</v>
      </c>
      <c r="N2046" s="30"/>
      <c r="O2046" s="11" t="s">
        <v>44</v>
      </c>
      <c r="P2046" s="11"/>
    </row>
    <row r="2047" spans="1:16" ht="18" customHeight="1" x14ac:dyDescent="0.15">
      <c r="A2047" s="11">
        <v>2042</v>
      </c>
      <c r="B2047" s="11" t="s">
        <v>39</v>
      </c>
      <c r="C2047" s="11" t="s">
        <v>56</v>
      </c>
      <c r="D2047" s="11">
        <v>8</v>
      </c>
      <c r="E2047" s="33" t="s">
        <v>5195</v>
      </c>
      <c r="F2047" s="30" t="s">
        <v>63</v>
      </c>
      <c r="G2047" s="11" t="s">
        <v>58</v>
      </c>
      <c r="H2047" s="11" t="s">
        <v>43</v>
      </c>
      <c r="I2047" s="11" t="s">
        <v>22</v>
      </c>
      <c r="J2047" s="23">
        <v>195000000</v>
      </c>
      <c r="K2047" s="23">
        <v>0</v>
      </c>
      <c r="L2047" s="23">
        <v>0</v>
      </c>
      <c r="M2047" s="23">
        <f t="shared" si="31"/>
        <v>195000000</v>
      </c>
      <c r="N2047" s="30"/>
      <c r="O2047" s="11" t="s">
        <v>44</v>
      </c>
      <c r="P2047" s="11"/>
    </row>
    <row r="2048" spans="1:16" ht="18" customHeight="1" x14ac:dyDescent="0.15">
      <c r="A2048" s="11">
        <v>2043</v>
      </c>
      <c r="B2048" s="11" t="s">
        <v>39</v>
      </c>
      <c r="C2048" s="11" t="s">
        <v>94</v>
      </c>
      <c r="D2048" s="11">
        <v>8</v>
      </c>
      <c r="E2048" s="33" t="s">
        <v>5195</v>
      </c>
      <c r="F2048" s="30" t="s">
        <v>96</v>
      </c>
      <c r="G2048" s="11" t="s">
        <v>42</v>
      </c>
      <c r="H2048" s="11" t="s">
        <v>43</v>
      </c>
      <c r="I2048" s="11" t="s">
        <v>22</v>
      </c>
      <c r="J2048" s="23">
        <v>20000000</v>
      </c>
      <c r="K2048" s="23"/>
      <c r="L2048" s="23"/>
      <c r="M2048" s="23">
        <f t="shared" si="31"/>
        <v>20000000</v>
      </c>
      <c r="N2048" s="30"/>
      <c r="O2048" s="11" t="s">
        <v>44</v>
      </c>
      <c r="P2048" s="11"/>
    </row>
    <row r="2049" spans="1:16" ht="18" customHeight="1" x14ac:dyDescent="0.15">
      <c r="A2049" s="11">
        <v>2044</v>
      </c>
      <c r="B2049" s="11" t="s">
        <v>39</v>
      </c>
      <c r="C2049" s="11" t="s">
        <v>126</v>
      </c>
      <c r="D2049" s="11">
        <v>8</v>
      </c>
      <c r="E2049" s="33" t="s">
        <v>5195</v>
      </c>
      <c r="F2049" s="30" t="s">
        <v>129</v>
      </c>
      <c r="G2049" s="11" t="s">
        <v>58</v>
      </c>
      <c r="H2049" s="11" t="s">
        <v>43</v>
      </c>
      <c r="I2049" s="11" t="s">
        <v>22</v>
      </c>
      <c r="J2049" s="23">
        <v>300000000</v>
      </c>
      <c r="K2049" s="23">
        <v>60000000</v>
      </c>
      <c r="L2049" s="23"/>
      <c r="M2049" s="23">
        <f t="shared" si="31"/>
        <v>360000000</v>
      </c>
      <c r="N2049" s="30"/>
      <c r="O2049" s="11"/>
      <c r="P2049" s="11"/>
    </row>
    <row r="2050" spans="1:16" ht="18" customHeight="1" x14ac:dyDescent="0.15">
      <c r="A2050" s="11">
        <v>2045</v>
      </c>
      <c r="B2050" s="11" t="s">
        <v>39</v>
      </c>
      <c r="C2050" s="11" t="s">
        <v>126</v>
      </c>
      <c r="D2050" s="11">
        <v>8</v>
      </c>
      <c r="E2050" s="33" t="s">
        <v>5195</v>
      </c>
      <c r="F2050" s="30" t="s">
        <v>137</v>
      </c>
      <c r="G2050" s="11" t="s">
        <v>58</v>
      </c>
      <c r="H2050" s="11" t="s">
        <v>43</v>
      </c>
      <c r="I2050" s="11" t="s">
        <v>22</v>
      </c>
      <c r="J2050" s="23">
        <v>280000000</v>
      </c>
      <c r="K2050" s="23">
        <v>6000000</v>
      </c>
      <c r="L2050" s="23">
        <v>0</v>
      </c>
      <c r="M2050" s="23">
        <f t="shared" si="31"/>
        <v>286000000</v>
      </c>
      <c r="N2050" s="30"/>
      <c r="O2050" s="11"/>
      <c r="P2050" s="11"/>
    </row>
    <row r="2051" spans="1:16" ht="18" customHeight="1" x14ac:dyDescent="0.15">
      <c r="A2051" s="11">
        <v>2046</v>
      </c>
      <c r="B2051" s="11" t="s">
        <v>292</v>
      </c>
      <c r="C2051" s="11" t="s">
        <v>40</v>
      </c>
      <c r="D2051" s="11">
        <v>8</v>
      </c>
      <c r="E2051" s="33" t="s">
        <v>5195</v>
      </c>
      <c r="F2051" s="30" t="s">
        <v>317</v>
      </c>
      <c r="G2051" s="11" t="s">
        <v>46</v>
      </c>
      <c r="H2051" s="11" t="s">
        <v>294</v>
      </c>
      <c r="I2051" s="11" t="s">
        <v>22</v>
      </c>
      <c r="J2051" s="23">
        <v>40000000</v>
      </c>
      <c r="K2051" s="23">
        <v>0</v>
      </c>
      <c r="L2051" s="23">
        <v>0</v>
      </c>
      <c r="M2051" s="23">
        <f t="shared" si="31"/>
        <v>40000000</v>
      </c>
      <c r="N2051" s="30"/>
      <c r="O2051" s="11" t="s">
        <v>44</v>
      </c>
      <c r="P2051" s="11"/>
    </row>
    <row r="2052" spans="1:16" ht="18" customHeight="1" x14ac:dyDescent="0.15">
      <c r="A2052" s="11">
        <v>2047</v>
      </c>
      <c r="B2052" s="11" t="s">
        <v>292</v>
      </c>
      <c r="C2052" s="11" t="s">
        <v>342</v>
      </c>
      <c r="D2052" s="11">
        <v>8</v>
      </c>
      <c r="E2052" s="33" t="s">
        <v>5195</v>
      </c>
      <c r="F2052" s="30" t="s">
        <v>344</v>
      </c>
      <c r="G2052" s="11" t="s">
        <v>58</v>
      </c>
      <c r="H2052" s="11" t="s">
        <v>294</v>
      </c>
      <c r="I2052" s="11" t="s">
        <v>22</v>
      </c>
      <c r="J2052" s="23">
        <v>320000000</v>
      </c>
      <c r="K2052" s="23">
        <v>45000000</v>
      </c>
      <c r="L2052" s="23">
        <v>0</v>
      </c>
      <c r="M2052" s="23">
        <f t="shared" si="31"/>
        <v>365000000</v>
      </c>
      <c r="N2052" s="30"/>
      <c r="O2052" s="11"/>
      <c r="P2052" s="11"/>
    </row>
    <row r="2053" spans="1:16" ht="18" customHeight="1" x14ac:dyDescent="0.15">
      <c r="A2053" s="11">
        <v>2048</v>
      </c>
      <c r="B2053" s="11" t="s">
        <v>292</v>
      </c>
      <c r="C2053" s="11" t="s">
        <v>342</v>
      </c>
      <c r="D2053" s="11">
        <v>8</v>
      </c>
      <c r="E2053" s="33" t="s">
        <v>5195</v>
      </c>
      <c r="F2053" s="30" t="s">
        <v>345</v>
      </c>
      <c r="G2053" s="11" t="s">
        <v>58</v>
      </c>
      <c r="H2053" s="11" t="s">
        <v>294</v>
      </c>
      <c r="I2053" s="11" t="s">
        <v>22</v>
      </c>
      <c r="J2053" s="23">
        <v>200000000</v>
      </c>
      <c r="K2053" s="23">
        <v>10000000</v>
      </c>
      <c r="L2053" s="23">
        <v>0</v>
      </c>
      <c r="M2053" s="23">
        <f t="shared" si="31"/>
        <v>210000000</v>
      </c>
      <c r="N2053" s="30"/>
      <c r="O2053" s="11"/>
      <c r="P2053" s="11"/>
    </row>
    <row r="2054" spans="1:16" ht="18" customHeight="1" x14ac:dyDescent="0.15">
      <c r="A2054" s="11">
        <v>2049</v>
      </c>
      <c r="B2054" s="11" t="s">
        <v>292</v>
      </c>
      <c r="C2054" s="11" t="s">
        <v>342</v>
      </c>
      <c r="D2054" s="11">
        <v>8</v>
      </c>
      <c r="E2054" s="33" t="s">
        <v>5195</v>
      </c>
      <c r="F2054" s="30" t="s">
        <v>346</v>
      </c>
      <c r="G2054" s="11" t="s">
        <v>58</v>
      </c>
      <c r="H2054" s="11" t="s">
        <v>294</v>
      </c>
      <c r="I2054" s="11" t="s">
        <v>16</v>
      </c>
      <c r="J2054" s="23">
        <v>220000000</v>
      </c>
      <c r="K2054" s="23">
        <v>0</v>
      </c>
      <c r="L2054" s="23">
        <v>0</v>
      </c>
      <c r="M2054" s="23">
        <f t="shared" ref="M2054:M2117" si="32">J2054+K2054+L2054</f>
        <v>220000000</v>
      </c>
      <c r="N2054" s="30" t="s">
        <v>136</v>
      </c>
      <c r="O2054" s="11"/>
      <c r="P2054" s="11"/>
    </row>
    <row r="2055" spans="1:16" ht="18" customHeight="1" x14ac:dyDescent="0.15">
      <c r="A2055" s="11">
        <v>2050</v>
      </c>
      <c r="B2055" s="11" t="s">
        <v>292</v>
      </c>
      <c r="C2055" s="11" t="s">
        <v>402</v>
      </c>
      <c r="D2055" s="11">
        <v>8</v>
      </c>
      <c r="E2055" s="33" t="s">
        <v>5195</v>
      </c>
      <c r="F2055" s="30" t="s">
        <v>412</v>
      </c>
      <c r="G2055" s="11" t="s">
        <v>58</v>
      </c>
      <c r="H2055" s="11" t="s">
        <v>294</v>
      </c>
      <c r="I2055" s="11" t="s">
        <v>22</v>
      </c>
      <c r="J2055" s="23">
        <v>160000000</v>
      </c>
      <c r="K2055" s="23">
        <v>1400000000</v>
      </c>
      <c r="L2055" s="23">
        <v>0</v>
      </c>
      <c r="M2055" s="23">
        <f t="shared" si="32"/>
        <v>1560000000</v>
      </c>
      <c r="N2055" s="30"/>
      <c r="O2055" s="11"/>
      <c r="P2055" s="11"/>
    </row>
    <row r="2056" spans="1:16" ht="18" customHeight="1" x14ac:dyDescent="0.15">
      <c r="A2056" s="11">
        <v>2051</v>
      </c>
      <c r="B2056" s="11" t="s">
        <v>292</v>
      </c>
      <c r="C2056" s="11" t="s">
        <v>402</v>
      </c>
      <c r="D2056" s="11">
        <v>8</v>
      </c>
      <c r="E2056" s="33" t="s">
        <v>5195</v>
      </c>
      <c r="F2056" s="30" t="s">
        <v>413</v>
      </c>
      <c r="G2056" s="11" t="s">
        <v>58</v>
      </c>
      <c r="H2056" s="11" t="s">
        <v>294</v>
      </c>
      <c r="I2056" s="11" t="s">
        <v>22</v>
      </c>
      <c r="J2056" s="23">
        <v>160000000</v>
      </c>
      <c r="K2056" s="23">
        <v>400000000</v>
      </c>
      <c r="L2056" s="23">
        <v>0</v>
      </c>
      <c r="M2056" s="23">
        <f t="shared" si="32"/>
        <v>560000000</v>
      </c>
      <c r="N2056" s="30"/>
      <c r="O2056" s="11"/>
      <c r="P2056" s="11"/>
    </row>
    <row r="2057" spans="1:16" ht="18" customHeight="1" x14ac:dyDescent="0.15">
      <c r="A2057" s="11">
        <v>2052</v>
      </c>
      <c r="B2057" s="11" t="s">
        <v>292</v>
      </c>
      <c r="C2057" s="11" t="s">
        <v>402</v>
      </c>
      <c r="D2057" s="11">
        <v>8</v>
      </c>
      <c r="E2057" s="33" t="s">
        <v>5195</v>
      </c>
      <c r="F2057" s="30" t="s">
        <v>414</v>
      </c>
      <c r="G2057" s="11" t="s">
        <v>58</v>
      </c>
      <c r="H2057" s="11" t="s">
        <v>294</v>
      </c>
      <c r="I2057" s="11" t="s">
        <v>22</v>
      </c>
      <c r="J2057" s="23">
        <v>300000000</v>
      </c>
      <c r="K2057" s="23">
        <v>100000000</v>
      </c>
      <c r="L2057" s="23">
        <v>0</v>
      </c>
      <c r="M2057" s="23">
        <f t="shared" si="32"/>
        <v>400000000</v>
      </c>
      <c r="N2057" s="30"/>
      <c r="O2057" s="11"/>
      <c r="P2057" s="11"/>
    </row>
    <row r="2058" spans="1:16" ht="18" customHeight="1" x14ac:dyDescent="0.15">
      <c r="A2058" s="11">
        <v>2053</v>
      </c>
      <c r="B2058" s="11" t="s">
        <v>292</v>
      </c>
      <c r="C2058" s="11" t="s">
        <v>402</v>
      </c>
      <c r="D2058" s="11">
        <v>8</v>
      </c>
      <c r="E2058" s="33" t="s">
        <v>5195</v>
      </c>
      <c r="F2058" s="30" t="s">
        <v>415</v>
      </c>
      <c r="G2058" s="11" t="s">
        <v>58</v>
      </c>
      <c r="H2058" s="11" t="s">
        <v>294</v>
      </c>
      <c r="I2058" s="11" t="s">
        <v>22</v>
      </c>
      <c r="J2058" s="23">
        <v>500000000</v>
      </c>
      <c r="K2058" s="23">
        <v>70000000</v>
      </c>
      <c r="L2058" s="23">
        <v>0</v>
      </c>
      <c r="M2058" s="23">
        <f t="shared" si="32"/>
        <v>570000000</v>
      </c>
      <c r="N2058" s="30"/>
      <c r="O2058" s="11"/>
      <c r="P2058" s="11"/>
    </row>
    <row r="2059" spans="1:16" ht="18" customHeight="1" x14ac:dyDescent="0.15">
      <c r="A2059" s="11">
        <v>2054</v>
      </c>
      <c r="B2059" s="11" t="s">
        <v>292</v>
      </c>
      <c r="C2059" s="11" t="s">
        <v>402</v>
      </c>
      <c r="D2059" s="11">
        <v>8</v>
      </c>
      <c r="E2059" s="33" t="s">
        <v>5195</v>
      </c>
      <c r="F2059" s="30" t="s">
        <v>420</v>
      </c>
      <c r="G2059" s="11" t="s">
        <v>58</v>
      </c>
      <c r="H2059" s="11" t="s">
        <v>294</v>
      </c>
      <c r="I2059" s="11" t="s">
        <v>22</v>
      </c>
      <c r="J2059" s="23">
        <v>354460000</v>
      </c>
      <c r="K2059" s="23">
        <v>110000000</v>
      </c>
      <c r="L2059" s="23">
        <v>0</v>
      </c>
      <c r="M2059" s="23">
        <f t="shared" si="32"/>
        <v>464460000</v>
      </c>
      <c r="N2059" s="30"/>
      <c r="O2059" s="11"/>
      <c r="P2059" s="11"/>
    </row>
    <row r="2060" spans="1:16" ht="18" customHeight="1" x14ac:dyDescent="0.15">
      <c r="A2060" s="11">
        <v>2055</v>
      </c>
      <c r="B2060" s="11" t="s">
        <v>292</v>
      </c>
      <c r="C2060" s="11" t="s">
        <v>402</v>
      </c>
      <c r="D2060" s="11">
        <v>8</v>
      </c>
      <c r="E2060" s="33" t="s">
        <v>5195</v>
      </c>
      <c r="F2060" s="30" t="s">
        <v>421</v>
      </c>
      <c r="G2060" s="11" t="s">
        <v>58</v>
      </c>
      <c r="H2060" s="11" t="s">
        <v>294</v>
      </c>
      <c r="I2060" s="11" t="s">
        <v>22</v>
      </c>
      <c r="J2060" s="23">
        <v>229993000</v>
      </c>
      <c r="K2060" s="23">
        <v>1345000000</v>
      </c>
      <c r="L2060" s="23">
        <v>0</v>
      </c>
      <c r="M2060" s="23">
        <f t="shared" si="32"/>
        <v>1574993000</v>
      </c>
      <c r="N2060" s="30"/>
      <c r="O2060" s="11"/>
      <c r="P2060" s="11"/>
    </row>
    <row r="2061" spans="1:16" ht="18" customHeight="1" x14ac:dyDescent="0.15">
      <c r="A2061" s="11">
        <v>2056</v>
      </c>
      <c r="B2061" s="11" t="s">
        <v>292</v>
      </c>
      <c r="C2061" s="11" t="s">
        <v>402</v>
      </c>
      <c r="D2061" s="11">
        <v>8</v>
      </c>
      <c r="E2061" s="33" t="s">
        <v>5195</v>
      </c>
      <c r="F2061" s="30" t="s">
        <v>422</v>
      </c>
      <c r="G2061" s="11" t="s">
        <v>58</v>
      </c>
      <c r="H2061" s="11" t="s">
        <v>294</v>
      </c>
      <c r="I2061" s="11" t="s">
        <v>22</v>
      </c>
      <c r="J2061" s="23">
        <v>119644000</v>
      </c>
      <c r="K2061" s="23">
        <v>600000000</v>
      </c>
      <c r="L2061" s="23">
        <v>0</v>
      </c>
      <c r="M2061" s="23">
        <f t="shared" si="32"/>
        <v>719644000</v>
      </c>
      <c r="N2061" s="30"/>
      <c r="O2061" s="11"/>
      <c r="P2061" s="11"/>
    </row>
    <row r="2062" spans="1:16" ht="18" customHeight="1" x14ac:dyDescent="0.15">
      <c r="A2062" s="11">
        <v>2057</v>
      </c>
      <c r="B2062" s="11" t="s">
        <v>292</v>
      </c>
      <c r="C2062" s="11" t="s">
        <v>402</v>
      </c>
      <c r="D2062" s="11">
        <v>8</v>
      </c>
      <c r="E2062" s="33" t="s">
        <v>5195</v>
      </c>
      <c r="F2062" s="30" t="s">
        <v>423</v>
      </c>
      <c r="G2062" s="11" t="s">
        <v>58</v>
      </c>
      <c r="H2062" s="11" t="s">
        <v>294</v>
      </c>
      <c r="I2062" s="11" t="s">
        <v>22</v>
      </c>
      <c r="J2062" s="23">
        <v>202256000</v>
      </c>
      <c r="K2062" s="23">
        <v>37000000</v>
      </c>
      <c r="L2062" s="23">
        <v>0</v>
      </c>
      <c r="M2062" s="23">
        <f t="shared" si="32"/>
        <v>239256000</v>
      </c>
      <c r="N2062" s="30"/>
      <c r="O2062" s="11"/>
      <c r="P2062" s="11"/>
    </row>
    <row r="2063" spans="1:16" ht="18" customHeight="1" x14ac:dyDescent="0.15">
      <c r="A2063" s="11">
        <v>2058</v>
      </c>
      <c r="B2063" s="11" t="s">
        <v>292</v>
      </c>
      <c r="C2063" s="11" t="s">
        <v>402</v>
      </c>
      <c r="D2063" s="11">
        <v>8</v>
      </c>
      <c r="E2063" s="33" t="s">
        <v>5195</v>
      </c>
      <c r="F2063" s="30" t="s">
        <v>426</v>
      </c>
      <c r="G2063" s="11" t="s">
        <v>58</v>
      </c>
      <c r="H2063" s="11" t="s">
        <v>294</v>
      </c>
      <c r="I2063" s="11" t="s">
        <v>22</v>
      </c>
      <c r="J2063" s="23">
        <v>102096000</v>
      </c>
      <c r="K2063" s="23">
        <v>4050000000</v>
      </c>
      <c r="L2063" s="23">
        <v>0</v>
      </c>
      <c r="M2063" s="23">
        <f t="shared" si="32"/>
        <v>4152096000</v>
      </c>
      <c r="N2063" s="30"/>
      <c r="O2063" s="11"/>
      <c r="P2063" s="11"/>
    </row>
    <row r="2064" spans="1:16" ht="18" customHeight="1" x14ac:dyDescent="0.15">
      <c r="A2064" s="11">
        <v>2059</v>
      </c>
      <c r="B2064" s="11" t="s">
        <v>292</v>
      </c>
      <c r="C2064" s="11" t="s">
        <v>402</v>
      </c>
      <c r="D2064" s="11">
        <v>8</v>
      </c>
      <c r="E2064" s="33" t="s">
        <v>5195</v>
      </c>
      <c r="F2064" s="30" t="s">
        <v>427</v>
      </c>
      <c r="G2064" s="11" t="s">
        <v>58</v>
      </c>
      <c r="H2064" s="11" t="s">
        <v>294</v>
      </c>
      <c r="I2064" s="11" t="s">
        <v>22</v>
      </c>
      <c r="J2064" s="23">
        <v>60000000</v>
      </c>
      <c r="K2064" s="23">
        <v>60631200</v>
      </c>
      <c r="L2064" s="23">
        <v>0</v>
      </c>
      <c r="M2064" s="23">
        <f t="shared" si="32"/>
        <v>120631200</v>
      </c>
      <c r="N2064" s="30"/>
      <c r="O2064" s="11"/>
      <c r="P2064" s="11"/>
    </row>
    <row r="2065" spans="1:16" ht="18" customHeight="1" x14ac:dyDescent="0.15">
      <c r="A2065" s="11">
        <v>2060</v>
      </c>
      <c r="B2065" s="11" t="s">
        <v>292</v>
      </c>
      <c r="C2065" s="11" t="s">
        <v>402</v>
      </c>
      <c r="D2065" s="11">
        <v>8</v>
      </c>
      <c r="E2065" s="33" t="s">
        <v>5195</v>
      </c>
      <c r="F2065" s="30" t="s">
        <v>428</v>
      </c>
      <c r="G2065" s="11" t="s">
        <v>58</v>
      </c>
      <c r="H2065" s="11" t="s">
        <v>294</v>
      </c>
      <c r="I2065" s="11" t="s">
        <v>22</v>
      </c>
      <c r="J2065" s="23">
        <v>50000000</v>
      </c>
      <c r="K2065" s="23">
        <v>0</v>
      </c>
      <c r="L2065" s="23">
        <v>0</v>
      </c>
      <c r="M2065" s="23">
        <f t="shared" si="32"/>
        <v>50000000</v>
      </c>
      <c r="N2065" s="30"/>
      <c r="O2065" s="11"/>
      <c r="P2065" s="11"/>
    </row>
    <row r="2066" spans="1:16" ht="18" customHeight="1" x14ac:dyDescent="0.15">
      <c r="A2066" s="11">
        <v>2061</v>
      </c>
      <c r="B2066" s="11" t="s">
        <v>292</v>
      </c>
      <c r="C2066" s="11" t="s">
        <v>67</v>
      </c>
      <c r="D2066" s="11">
        <v>8</v>
      </c>
      <c r="E2066" s="33" t="s">
        <v>5195</v>
      </c>
      <c r="F2066" s="30" t="s">
        <v>475</v>
      </c>
      <c r="G2066" s="11" t="s">
        <v>58</v>
      </c>
      <c r="H2066" s="11" t="s">
        <v>294</v>
      </c>
      <c r="I2066" s="11" t="s">
        <v>22</v>
      </c>
      <c r="J2066" s="23">
        <v>158000000</v>
      </c>
      <c r="K2066" s="23">
        <v>864000000</v>
      </c>
      <c r="L2066" s="23">
        <v>1000000</v>
      </c>
      <c r="M2066" s="23">
        <f t="shared" si="32"/>
        <v>1023000000</v>
      </c>
      <c r="N2066" s="30"/>
      <c r="O2066" s="11"/>
      <c r="P2066" s="11"/>
    </row>
    <row r="2067" spans="1:16" ht="18" customHeight="1" x14ac:dyDescent="0.15">
      <c r="A2067" s="11">
        <v>2062</v>
      </c>
      <c r="B2067" s="11" t="s">
        <v>292</v>
      </c>
      <c r="C2067" s="11" t="s">
        <v>94</v>
      </c>
      <c r="D2067" s="11">
        <v>8</v>
      </c>
      <c r="E2067" s="33" t="s">
        <v>5195</v>
      </c>
      <c r="F2067" s="30" t="s">
        <v>531</v>
      </c>
      <c r="G2067" s="11" t="s">
        <v>532</v>
      </c>
      <c r="H2067" s="11" t="s">
        <v>294</v>
      </c>
      <c r="I2067" s="11" t="s">
        <v>22</v>
      </c>
      <c r="J2067" s="23">
        <v>7188000000</v>
      </c>
      <c r="K2067" s="23">
        <v>3183000000</v>
      </c>
      <c r="L2067" s="23">
        <v>0</v>
      </c>
      <c r="M2067" s="23">
        <f t="shared" si="32"/>
        <v>10371000000</v>
      </c>
      <c r="N2067" s="30"/>
      <c r="O2067" s="11" t="s">
        <v>88</v>
      </c>
      <c r="P2067" s="11" t="s">
        <v>48</v>
      </c>
    </row>
    <row r="2068" spans="1:16" ht="18" customHeight="1" x14ac:dyDescent="0.15">
      <c r="A2068" s="11">
        <v>2063</v>
      </c>
      <c r="B2068" s="11" t="s">
        <v>292</v>
      </c>
      <c r="C2068" s="11" t="s">
        <v>94</v>
      </c>
      <c r="D2068" s="11">
        <v>8</v>
      </c>
      <c r="E2068" s="33" t="s">
        <v>5195</v>
      </c>
      <c r="F2068" s="30" t="s">
        <v>533</v>
      </c>
      <c r="G2068" s="11" t="s">
        <v>532</v>
      </c>
      <c r="H2068" s="11" t="s">
        <v>294</v>
      </c>
      <c r="I2068" s="11" t="s">
        <v>22</v>
      </c>
      <c r="J2068" s="23">
        <v>9189000000</v>
      </c>
      <c r="K2068" s="23">
        <v>3996000000</v>
      </c>
      <c r="L2068" s="23">
        <v>0</v>
      </c>
      <c r="M2068" s="23">
        <f t="shared" si="32"/>
        <v>13185000000</v>
      </c>
      <c r="N2068" s="30"/>
      <c r="O2068" s="11" t="s">
        <v>88</v>
      </c>
      <c r="P2068" s="11" t="s">
        <v>48</v>
      </c>
    </row>
    <row r="2069" spans="1:16" ht="18" customHeight="1" x14ac:dyDescent="0.15">
      <c r="A2069" s="11">
        <v>2064</v>
      </c>
      <c r="B2069" s="11" t="s">
        <v>696</v>
      </c>
      <c r="C2069" s="11" t="s">
        <v>67</v>
      </c>
      <c r="D2069" s="11">
        <v>8</v>
      </c>
      <c r="E2069" s="33" t="s">
        <v>5195</v>
      </c>
      <c r="F2069" s="30" t="s">
        <v>751</v>
      </c>
      <c r="G2069" s="11" t="s">
        <v>58</v>
      </c>
      <c r="H2069" s="11" t="s">
        <v>294</v>
      </c>
      <c r="I2069" s="11" t="s">
        <v>22</v>
      </c>
      <c r="J2069" s="23">
        <v>1102000000</v>
      </c>
      <c r="K2069" s="23">
        <v>1228922236</v>
      </c>
      <c r="L2069" s="23">
        <v>0</v>
      </c>
      <c r="M2069" s="23">
        <f t="shared" si="32"/>
        <v>2330922236</v>
      </c>
      <c r="N2069" s="30"/>
      <c r="O2069" s="11" t="s">
        <v>88</v>
      </c>
      <c r="P2069" s="11"/>
    </row>
    <row r="2070" spans="1:16" ht="18" customHeight="1" x14ac:dyDescent="0.15">
      <c r="A2070" s="11">
        <v>2065</v>
      </c>
      <c r="B2070" s="11" t="s">
        <v>696</v>
      </c>
      <c r="C2070" s="11" t="s">
        <v>126</v>
      </c>
      <c r="D2070" s="11">
        <v>8</v>
      </c>
      <c r="E2070" s="33" t="s">
        <v>5195</v>
      </c>
      <c r="F2070" s="30" t="s">
        <v>767</v>
      </c>
      <c r="G2070" s="11" t="s">
        <v>58</v>
      </c>
      <c r="H2070" s="11" t="s">
        <v>294</v>
      </c>
      <c r="I2070" s="11" t="s">
        <v>22</v>
      </c>
      <c r="J2070" s="23">
        <v>250000000</v>
      </c>
      <c r="K2070" s="23">
        <v>2500000000</v>
      </c>
      <c r="L2070" s="23">
        <v>0</v>
      </c>
      <c r="M2070" s="23">
        <f t="shared" si="32"/>
        <v>2750000000</v>
      </c>
      <c r="N2070" s="30"/>
      <c r="O2070" s="11"/>
      <c r="P2070" s="11"/>
    </row>
    <row r="2071" spans="1:16" ht="18" customHeight="1" x14ac:dyDescent="0.15">
      <c r="A2071" s="11">
        <v>2066</v>
      </c>
      <c r="B2071" s="11" t="s">
        <v>696</v>
      </c>
      <c r="C2071" s="11" t="s">
        <v>126</v>
      </c>
      <c r="D2071" s="11">
        <v>8</v>
      </c>
      <c r="E2071" s="33" t="s">
        <v>5195</v>
      </c>
      <c r="F2071" s="30" t="s">
        <v>768</v>
      </c>
      <c r="G2071" s="11" t="s">
        <v>58</v>
      </c>
      <c r="H2071" s="11" t="s">
        <v>294</v>
      </c>
      <c r="I2071" s="11" t="s">
        <v>22</v>
      </c>
      <c r="J2071" s="23">
        <v>400000000</v>
      </c>
      <c r="K2071" s="23">
        <v>1000000000</v>
      </c>
      <c r="L2071" s="23">
        <v>0</v>
      </c>
      <c r="M2071" s="23">
        <f t="shared" si="32"/>
        <v>1400000000</v>
      </c>
      <c r="N2071" s="30"/>
      <c r="O2071" s="11"/>
      <c r="P2071" s="11"/>
    </row>
    <row r="2072" spans="1:16" ht="18" customHeight="1" x14ac:dyDescent="0.15">
      <c r="A2072" s="11">
        <v>2067</v>
      </c>
      <c r="B2072" s="11" t="s">
        <v>696</v>
      </c>
      <c r="C2072" s="11" t="s">
        <v>126</v>
      </c>
      <c r="D2072" s="11">
        <v>8</v>
      </c>
      <c r="E2072" s="33" t="s">
        <v>5195</v>
      </c>
      <c r="F2072" s="30" t="s">
        <v>769</v>
      </c>
      <c r="G2072" s="11" t="s">
        <v>58</v>
      </c>
      <c r="H2072" s="11" t="s">
        <v>294</v>
      </c>
      <c r="I2072" s="11" t="s">
        <v>22</v>
      </c>
      <c r="J2072" s="23">
        <v>150000000</v>
      </c>
      <c r="K2072" s="23">
        <v>200000000</v>
      </c>
      <c r="L2072" s="23">
        <v>0</v>
      </c>
      <c r="M2072" s="23">
        <f t="shared" si="32"/>
        <v>350000000</v>
      </c>
      <c r="N2072" s="30"/>
      <c r="O2072" s="11"/>
      <c r="P2072" s="11"/>
    </row>
    <row r="2073" spans="1:16" ht="18" customHeight="1" x14ac:dyDescent="0.15">
      <c r="A2073" s="11">
        <v>2068</v>
      </c>
      <c r="B2073" s="11" t="s">
        <v>696</v>
      </c>
      <c r="C2073" s="11" t="s">
        <v>71</v>
      </c>
      <c r="D2073" s="11">
        <v>8</v>
      </c>
      <c r="E2073" s="33" t="s">
        <v>5195</v>
      </c>
      <c r="F2073" s="30" t="s">
        <v>778</v>
      </c>
      <c r="G2073" s="11" t="s">
        <v>73</v>
      </c>
      <c r="H2073" s="11" t="s">
        <v>294</v>
      </c>
      <c r="I2073" s="11" t="s">
        <v>15</v>
      </c>
      <c r="J2073" s="23">
        <v>70000000</v>
      </c>
      <c r="K2073" s="23">
        <v>80000000</v>
      </c>
      <c r="L2073" s="23">
        <v>0</v>
      </c>
      <c r="M2073" s="23">
        <f t="shared" si="32"/>
        <v>150000000</v>
      </c>
      <c r="N2073" s="30"/>
      <c r="O2073" s="11"/>
      <c r="P2073" s="11"/>
    </row>
    <row r="2074" spans="1:16" ht="18" customHeight="1" x14ac:dyDescent="0.15">
      <c r="A2074" s="11">
        <v>2069</v>
      </c>
      <c r="B2074" s="11" t="s">
        <v>696</v>
      </c>
      <c r="C2074" s="11" t="s">
        <v>834</v>
      </c>
      <c r="D2074" s="11">
        <v>8</v>
      </c>
      <c r="E2074" s="33" t="s">
        <v>5195</v>
      </c>
      <c r="F2074" s="30" t="s">
        <v>841</v>
      </c>
      <c r="G2074" s="11" t="s">
        <v>114</v>
      </c>
      <c r="H2074" s="11" t="s">
        <v>294</v>
      </c>
      <c r="I2074" s="11" t="s">
        <v>22</v>
      </c>
      <c r="J2074" s="23">
        <v>455000000</v>
      </c>
      <c r="K2074" s="23"/>
      <c r="L2074" s="23"/>
      <c r="M2074" s="23">
        <f t="shared" si="32"/>
        <v>455000000</v>
      </c>
      <c r="N2074" s="30"/>
      <c r="O2074" s="11" t="s">
        <v>44</v>
      </c>
      <c r="P2074" s="11"/>
    </row>
    <row r="2075" spans="1:16" ht="18" customHeight="1" x14ac:dyDescent="0.15">
      <c r="A2075" s="11">
        <v>2070</v>
      </c>
      <c r="B2075" s="11" t="s">
        <v>696</v>
      </c>
      <c r="C2075" s="11" t="s">
        <v>842</v>
      </c>
      <c r="D2075" s="11">
        <v>8</v>
      </c>
      <c r="E2075" s="33" t="s">
        <v>5195</v>
      </c>
      <c r="F2075" s="30" t="s">
        <v>846</v>
      </c>
      <c r="G2075" s="11" t="s">
        <v>114</v>
      </c>
      <c r="H2075" s="11" t="s">
        <v>294</v>
      </c>
      <c r="I2075" s="11" t="s">
        <v>22</v>
      </c>
      <c r="J2075" s="23">
        <v>620000000</v>
      </c>
      <c r="K2075" s="23">
        <v>1199660000</v>
      </c>
      <c r="L2075" s="23">
        <v>263340000</v>
      </c>
      <c r="M2075" s="23">
        <f t="shared" si="32"/>
        <v>2083000000</v>
      </c>
      <c r="N2075" s="30"/>
      <c r="O2075" s="11"/>
      <c r="P2075" s="11"/>
    </row>
    <row r="2076" spans="1:16" ht="18" customHeight="1" x14ac:dyDescent="0.15">
      <c r="A2076" s="11">
        <v>2071</v>
      </c>
      <c r="B2076" s="11" t="s">
        <v>696</v>
      </c>
      <c r="C2076" s="11" t="s">
        <v>864</v>
      </c>
      <c r="D2076" s="11">
        <v>8</v>
      </c>
      <c r="E2076" s="33" t="s">
        <v>5195</v>
      </c>
      <c r="F2076" s="30" t="s">
        <v>871</v>
      </c>
      <c r="G2076" s="11" t="s">
        <v>58</v>
      </c>
      <c r="H2076" s="11" t="s">
        <v>294</v>
      </c>
      <c r="I2076" s="11" t="s">
        <v>15</v>
      </c>
      <c r="J2076" s="23">
        <v>220000000</v>
      </c>
      <c r="K2076" s="23">
        <v>40000000</v>
      </c>
      <c r="L2076" s="23"/>
      <c r="M2076" s="23">
        <f t="shared" si="32"/>
        <v>260000000</v>
      </c>
      <c r="N2076" s="30"/>
      <c r="O2076" s="11"/>
      <c r="P2076" s="11"/>
    </row>
    <row r="2077" spans="1:16" ht="18" customHeight="1" x14ac:dyDescent="0.15">
      <c r="A2077" s="11">
        <v>2072</v>
      </c>
      <c r="B2077" s="11" t="s">
        <v>1036</v>
      </c>
      <c r="C2077" s="11" t="s">
        <v>1037</v>
      </c>
      <c r="D2077" s="11">
        <v>8</v>
      </c>
      <c r="E2077" s="33" t="s">
        <v>5195</v>
      </c>
      <c r="F2077" s="30" t="s">
        <v>1038</v>
      </c>
      <c r="G2077" s="11" t="s">
        <v>73</v>
      </c>
      <c r="H2077" s="11" t="s">
        <v>1039</v>
      </c>
      <c r="I2077" s="11" t="s">
        <v>22</v>
      </c>
      <c r="J2077" s="23">
        <v>42000000</v>
      </c>
      <c r="K2077" s="23">
        <v>30000000</v>
      </c>
      <c r="L2077" s="23">
        <v>17000000</v>
      </c>
      <c r="M2077" s="23">
        <f t="shared" si="32"/>
        <v>89000000</v>
      </c>
      <c r="N2077" s="30"/>
      <c r="O2077" s="11"/>
      <c r="P2077" s="11"/>
    </row>
    <row r="2078" spans="1:16" ht="18" customHeight="1" x14ac:dyDescent="0.15">
      <c r="A2078" s="11">
        <v>2073</v>
      </c>
      <c r="B2078" s="11" t="s">
        <v>1036</v>
      </c>
      <c r="C2078" s="11" t="s">
        <v>126</v>
      </c>
      <c r="D2078" s="11">
        <v>8</v>
      </c>
      <c r="E2078" s="33" t="s">
        <v>5195</v>
      </c>
      <c r="F2078" s="30" t="s">
        <v>1090</v>
      </c>
      <c r="G2078" s="11" t="s">
        <v>58</v>
      </c>
      <c r="H2078" s="11" t="s">
        <v>1039</v>
      </c>
      <c r="I2078" s="11" t="s">
        <v>22</v>
      </c>
      <c r="J2078" s="23">
        <v>300000000</v>
      </c>
      <c r="K2078" s="23">
        <v>0</v>
      </c>
      <c r="L2078" s="23">
        <v>0</v>
      </c>
      <c r="M2078" s="23">
        <f t="shared" si="32"/>
        <v>300000000</v>
      </c>
      <c r="N2078" s="30"/>
      <c r="O2078" s="11" t="s">
        <v>44</v>
      </c>
      <c r="P2078" s="11"/>
    </row>
    <row r="2079" spans="1:16" ht="18" customHeight="1" x14ac:dyDescent="0.15">
      <c r="A2079" s="11">
        <v>2074</v>
      </c>
      <c r="B2079" s="11" t="s">
        <v>1036</v>
      </c>
      <c r="C2079" s="11" t="s">
        <v>126</v>
      </c>
      <c r="D2079" s="11">
        <v>8</v>
      </c>
      <c r="E2079" s="33" t="s">
        <v>5195</v>
      </c>
      <c r="F2079" s="30" t="s">
        <v>1102</v>
      </c>
      <c r="G2079" s="11" t="s">
        <v>58</v>
      </c>
      <c r="H2079" s="11" t="s">
        <v>1039</v>
      </c>
      <c r="I2079" s="11" t="s">
        <v>15</v>
      </c>
      <c r="J2079" s="23">
        <v>200000000</v>
      </c>
      <c r="K2079" s="23"/>
      <c r="L2079" s="23"/>
      <c r="M2079" s="23">
        <f t="shared" si="32"/>
        <v>200000000</v>
      </c>
      <c r="N2079" s="30"/>
      <c r="O2079" s="11" t="s">
        <v>88</v>
      </c>
      <c r="P2079" s="11"/>
    </row>
    <row r="2080" spans="1:16" ht="18" customHeight="1" x14ac:dyDescent="0.15">
      <c r="A2080" s="11">
        <v>2075</v>
      </c>
      <c r="B2080" s="11" t="s">
        <v>1036</v>
      </c>
      <c r="C2080" s="11" t="s">
        <v>126</v>
      </c>
      <c r="D2080" s="11">
        <v>8</v>
      </c>
      <c r="E2080" s="33" t="s">
        <v>5195</v>
      </c>
      <c r="F2080" s="30" t="s">
        <v>1103</v>
      </c>
      <c r="G2080" s="11" t="s">
        <v>58</v>
      </c>
      <c r="H2080" s="11" t="s">
        <v>1039</v>
      </c>
      <c r="I2080" s="11" t="s">
        <v>15</v>
      </c>
      <c r="J2080" s="23">
        <v>300000000</v>
      </c>
      <c r="K2080" s="23"/>
      <c r="L2080" s="23"/>
      <c r="M2080" s="23">
        <f t="shared" si="32"/>
        <v>300000000</v>
      </c>
      <c r="N2080" s="30"/>
      <c r="O2080" s="11" t="s">
        <v>44</v>
      </c>
      <c r="P2080" s="11"/>
    </row>
    <row r="2081" spans="1:16" ht="18" customHeight="1" x14ac:dyDescent="0.15">
      <c r="A2081" s="11">
        <v>2076</v>
      </c>
      <c r="B2081" s="11" t="s">
        <v>1036</v>
      </c>
      <c r="C2081" s="11" t="s">
        <v>1055</v>
      </c>
      <c r="D2081" s="11">
        <v>8</v>
      </c>
      <c r="E2081" s="33" t="s">
        <v>5195</v>
      </c>
      <c r="F2081" s="30" t="s">
        <v>1116</v>
      </c>
      <c r="G2081" s="11" t="s">
        <v>58</v>
      </c>
      <c r="H2081" s="11" t="s">
        <v>1039</v>
      </c>
      <c r="I2081" s="11" t="s">
        <v>22</v>
      </c>
      <c r="J2081" s="23">
        <v>339675866</v>
      </c>
      <c r="K2081" s="23">
        <v>1319020466</v>
      </c>
      <c r="L2081" s="23"/>
      <c r="M2081" s="23">
        <f t="shared" si="32"/>
        <v>1658696332</v>
      </c>
      <c r="N2081" s="30"/>
      <c r="O2081" s="11"/>
      <c r="P2081" s="11"/>
    </row>
    <row r="2082" spans="1:16" ht="18" customHeight="1" x14ac:dyDescent="0.15">
      <c r="A2082" s="11">
        <v>2077</v>
      </c>
      <c r="B2082" s="11" t="s">
        <v>1036</v>
      </c>
      <c r="C2082" s="11" t="s">
        <v>1055</v>
      </c>
      <c r="D2082" s="11">
        <v>8</v>
      </c>
      <c r="E2082" s="33" t="s">
        <v>5195</v>
      </c>
      <c r="F2082" s="30" t="s">
        <v>1117</v>
      </c>
      <c r="G2082" s="11" t="s">
        <v>58</v>
      </c>
      <c r="H2082" s="11" t="s">
        <v>1039</v>
      </c>
      <c r="I2082" s="11" t="s">
        <v>22</v>
      </c>
      <c r="J2082" s="23">
        <v>284711081</v>
      </c>
      <c r="K2082" s="23">
        <v>141275512</v>
      </c>
      <c r="L2082" s="23"/>
      <c r="M2082" s="23">
        <f t="shared" si="32"/>
        <v>425986593</v>
      </c>
      <c r="N2082" s="30"/>
      <c r="O2082" s="11"/>
      <c r="P2082" s="11"/>
    </row>
    <row r="2083" spans="1:16" ht="18" customHeight="1" x14ac:dyDescent="0.15">
      <c r="A2083" s="11">
        <v>2078</v>
      </c>
      <c r="B2083" s="11" t="s">
        <v>1281</v>
      </c>
      <c r="C2083" s="11" t="s">
        <v>126</v>
      </c>
      <c r="D2083" s="11">
        <v>8</v>
      </c>
      <c r="E2083" s="33" t="s">
        <v>5195</v>
      </c>
      <c r="F2083" s="30" t="s">
        <v>1332</v>
      </c>
      <c r="G2083" s="11" t="s">
        <v>58</v>
      </c>
      <c r="H2083" s="11" t="s">
        <v>1283</v>
      </c>
      <c r="I2083" s="11" t="s">
        <v>15</v>
      </c>
      <c r="J2083" s="23">
        <v>12138000</v>
      </c>
      <c r="K2083" s="23">
        <v>5000000</v>
      </c>
      <c r="L2083" s="23">
        <v>50000000</v>
      </c>
      <c r="M2083" s="23">
        <f t="shared" si="32"/>
        <v>67138000</v>
      </c>
      <c r="N2083" s="30"/>
      <c r="O2083" s="11" t="s">
        <v>88</v>
      </c>
      <c r="P2083" s="11"/>
    </row>
    <row r="2084" spans="1:16" ht="18" customHeight="1" x14ac:dyDescent="0.15">
      <c r="A2084" s="11">
        <v>2079</v>
      </c>
      <c r="B2084" s="11" t="s">
        <v>1281</v>
      </c>
      <c r="C2084" s="11" t="s">
        <v>126</v>
      </c>
      <c r="D2084" s="11">
        <v>8</v>
      </c>
      <c r="E2084" s="33" t="s">
        <v>5195</v>
      </c>
      <c r="F2084" s="30" t="s">
        <v>1333</v>
      </c>
      <c r="G2084" s="11" t="s">
        <v>58</v>
      </c>
      <c r="H2084" s="11" t="s">
        <v>1283</v>
      </c>
      <c r="I2084" s="11" t="s">
        <v>15</v>
      </c>
      <c r="J2084" s="23">
        <v>72600000</v>
      </c>
      <c r="K2084" s="23">
        <v>380000000</v>
      </c>
      <c r="L2084" s="23">
        <v>60000000</v>
      </c>
      <c r="M2084" s="23">
        <f t="shared" si="32"/>
        <v>512600000</v>
      </c>
      <c r="N2084" s="30"/>
      <c r="O2084" s="11" t="s">
        <v>44</v>
      </c>
      <c r="P2084" s="11"/>
    </row>
    <row r="2085" spans="1:16" ht="18" customHeight="1" x14ac:dyDescent="0.15">
      <c r="A2085" s="11">
        <v>2080</v>
      </c>
      <c r="B2085" s="11" t="s">
        <v>1281</v>
      </c>
      <c r="C2085" s="11" t="s">
        <v>94</v>
      </c>
      <c r="D2085" s="11">
        <v>8</v>
      </c>
      <c r="E2085" s="33" t="s">
        <v>5195</v>
      </c>
      <c r="F2085" s="30" t="s">
        <v>1342</v>
      </c>
      <c r="G2085" s="11" t="s">
        <v>532</v>
      </c>
      <c r="H2085" s="11" t="s">
        <v>1283</v>
      </c>
      <c r="I2085" s="11" t="s">
        <v>22</v>
      </c>
      <c r="J2085" s="23">
        <v>150000000</v>
      </c>
      <c r="K2085" s="23"/>
      <c r="L2085" s="23"/>
      <c r="M2085" s="23">
        <f t="shared" si="32"/>
        <v>150000000</v>
      </c>
      <c r="N2085" s="30"/>
      <c r="O2085" s="11"/>
      <c r="P2085" s="11"/>
    </row>
    <row r="2086" spans="1:16" ht="18" customHeight="1" x14ac:dyDescent="0.15">
      <c r="A2086" s="11">
        <v>2081</v>
      </c>
      <c r="B2086" s="11" t="s">
        <v>1281</v>
      </c>
      <c r="C2086" s="11" t="s">
        <v>1369</v>
      </c>
      <c r="D2086" s="11">
        <v>8</v>
      </c>
      <c r="E2086" s="33" t="s">
        <v>5195</v>
      </c>
      <c r="F2086" s="30" t="s">
        <v>1370</v>
      </c>
      <c r="G2086" s="11" t="s">
        <v>114</v>
      </c>
      <c r="H2086" s="11" t="s">
        <v>1283</v>
      </c>
      <c r="I2086" s="11" t="s">
        <v>22</v>
      </c>
      <c r="J2086" s="23">
        <v>35000000</v>
      </c>
      <c r="K2086" s="23">
        <v>5000000</v>
      </c>
      <c r="L2086" s="23">
        <v>0</v>
      </c>
      <c r="M2086" s="23">
        <f t="shared" si="32"/>
        <v>40000000</v>
      </c>
      <c r="N2086" s="30"/>
      <c r="O2086" s="11"/>
      <c r="P2086" s="11"/>
    </row>
    <row r="2087" spans="1:16" ht="18" customHeight="1" x14ac:dyDescent="0.15">
      <c r="A2087" s="11">
        <v>2082</v>
      </c>
      <c r="B2087" s="11" t="s">
        <v>1281</v>
      </c>
      <c r="C2087" s="11" t="s">
        <v>1394</v>
      </c>
      <c r="D2087" s="11">
        <v>8</v>
      </c>
      <c r="E2087" s="33" t="s">
        <v>5195</v>
      </c>
      <c r="F2087" s="30" t="s">
        <v>1398</v>
      </c>
      <c r="G2087" s="11" t="s">
        <v>58</v>
      </c>
      <c r="H2087" s="11" t="s">
        <v>1283</v>
      </c>
      <c r="I2087" s="11" t="s">
        <v>22</v>
      </c>
      <c r="J2087" s="23">
        <v>100000000</v>
      </c>
      <c r="K2087" s="23">
        <v>50000000</v>
      </c>
      <c r="L2087" s="23"/>
      <c r="M2087" s="23">
        <f t="shared" si="32"/>
        <v>150000000</v>
      </c>
      <c r="N2087" s="30"/>
      <c r="O2087" s="11" t="s">
        <v>44</v>
      </c>
      <c r="P2087" s="11"/>
    </row>
    <row r="2088" spans="1:16" ht="18" customHeight="1" x14ac:dyDescent="0.15">
      <c r="A2088" s="11">
        <v>2083</v>
      </c>
      <c r="B2088" s="11" t="s">
        <v>1589</v>
      </c>
      <c r="C2088" s="33" t="s">
        <v>1643</v>
      </c>
      <c r="D2088" s="11">
        <v>8</v>
      </c>
      <c r="E2088" s="33" t="s">
        <v>5195</v>
      </c>
      <c r="F2088" s="30" t="s">
        <v>1657</v>
      </c>
      <c r="G2088" s="11" t="s">
        <v>1580</v>
      </c>
      <c r="H2088" s="11" t="s">
        <v>19</v>
      </c>
      <c r="I2088" s="11" t="s">
        <v>22</v>
      </c>
      <c r="J2088" s="23">
        <v>1000000000</v>
      </c>
      <c r="K2088" s="23">
        <v>0</v>
      </c>
      <c r="L2088" s="23">
        <v>0</v>
      </c>
      <c r="M2088" s="23">
        <f t="shared" si="32"/>
        <v>1000000000</v>
      </c>
      <c r="N2088" s="12"/>
      <c r="O2088" s="11"/>
      <c r="P2088" s="11"/>
    </row>
    <row r="2089" spans="1:16" ht="18" customHeight="1" x14ac:dyDescent="0.15">
      <c r="A2089" s="11">
        <v>2084</v>
      </c>
      <c r="B2089" s="85" t="s">
        <v>1528</v>
      </c>
      <c r="C2089" s="85" t="s">
        <v>1679</v>
      </c>
      <c r="D2089" s="85">
        <v>8</v>
      </c>
      <c r="E2089" s="33" t="s">
        <v>5195</v>
      </c>
      <c r="F2089" s="87" t="s">
        <v>1543</v>
      </c>
      <c r="G2089" s="85" t="s">
        <v>58</v>
      </c>
      <c r="H2089" s="85" t="s">
        <v>294</v>
      </c>
      <c r="I2089" s="85" t="s">
        <v>22</v>
      </c>
      <c r="J2089" s="89">
        <v>320000000</v>
      </c>
      <c r="K2089" s="89">
        <v>2382000000</v>
      </c>
      <c r="L2089" s="89"/>
      <c r="M2089" s="23">
        <f t="shared" si="32"/>
        <v>2702000000</v>
      </c>
      <c r="N2089" s="94"/>
      <c r="O2089" s="85"/>
      <c r="P2089" s="85"/>
    </row>
    <row r="2090" spans="1:16" ht="18" customHeight="1" x14ac:dyDescent="0.15">
      <c r="A2090" s="11">
        <v>2085</v>
      </c>
      <c r="B2090" s="85" t="s">
        <v>1528</v>
      </c>
      <c r="C2090" s="85" t="s">
        <v>1679</v>
      </c>
      <c r="D2090" s="85">
        <v>8</v>
      </c>
      <c r="E2090" s="33" t="s">
        <v>5195</v>
      </c>
      <c r="F2090" s="87" t="s">
        <v>1558</v>
      </c>
      <c r="G2090" s="85" t="s">
        <v>58</v>
      </c>
      <c r="H2090" s="85" t="s">
        <v>294</v>
      </c>
      <c r="I2090" s="85" t="s">
        <v>22</v>
      </c>
      <c r="J2090" s="89">
        <v>320000000</v>
      </c>
      <c r="K2090" s="89">
        <v>2382000000</v>
      </c>
      <c r="L2090" s="89"/>
      <c r="M2090" s="23">
        <f t="shared" si="32"/>
        <v>2702000000</v>
      </c>
      <c r="N2090" s="94"/>
      <c r="O2090" s="85"/>
      <c r="P2090" s="85"/>
    </row>
    <row r="2091" spans="1:16" ht="18" customHeight="1" x14ac:dyDescent="0.15">
      <c r="A2091" s="11">
        <v>2086</v>
      </c>
      <c r="B2091" s="85" t="s">
        <v>1528</v>
      </c>
      <c r="C2091" s="85" t="s">
        <v>1679</v>
      </c>
      <c r="D2091" s="85">
        <v>8</v>
      </c>
      <c r="E2091" s="33" t="s">
        <v>5195</v>
      </c>
      <c r="F2091" s="87" t="s">
        <v>1569</v>
      </c>
      <c r="G2091" s="85" t="s">
        <v>73</v>
      </c>
      <c r="H2091" s="85" t="s">
        <v>294</v>
      </c>
      <c r="I2091" s="85" t="s">
        <v>22</v>
      </c>
      <c r="J2091" s="91">
        <v>350000000</v>
      </c>
      <c r="K2091" s="91">
        <v>250000000</v>
      </c>
      <c r="L2091" s="89"/>
      <c r="M2091" s="23">
        <f t="shared" si="32"/>
        <v>600000000</v>
      </c>
      <c r="N2091" s="94"/>
      <c r="O2091" s="85"/>
      <c r="P2091" s="85" t="s">
        <v>1680</v>
      </c>
    </row>
    <row r="2092" spans="1:16" ht="18" customHeight="1" x14ac:dyDescent="0.15">
      <c r="A2092" s="11">
        <v>2087</v>
      </c>
      <c r="B2092" s="11" t="s">
        <v>1983</v>
      </c>
      <c r="C2092" s="11" t="s">
        <v>158</v>
      </c>
      <c r="D2092" s="11">
        <v>8</v>
      </c>
      <c r="E2092" s="33" t="s">
        <v>5195</v>
      </c>
      <c r="F2092" s="30" t="s">
        <v>1879</v>
      </c>
      <c r="G2092" s="11" t="s">
        <v>114</v>
      </c>
      <c r="H2092" s="11" t="s">
        <v>1497</v>
      </c>
      <c r="I2092" s="11" t="s">
        <v>22</v>
      </c>
      <c r="J2092" s="23">
        <v>2726850000</v>
      </c>
      <c r="K2092" s="23">
        <v>1500000000</v>
      </c>
      <c r="L2092" s="23"/>
      <c r="M2092" s="23">
        <f t="shared" si="32"/>
        <v>4226850000</v>
      </c>
      <c r="N2092" s="30"/>
      <c r="O2092" s="11"/>
      <c r="P2092" s="11"/>
    </row>
    <row r="2093" spans="1:16" ht="18" customHeight="1" x14ac:dyDescent="0.15">
      <c r="A2093" s="11">
        <v>2088</v>
      </c>
      <c r="B2093" s="11" t="s">
        <v>1983</v>
      </c>
      <c r="C2093" s="11" t="s">
        <v>158</v>
      </c>
      <c r="D2093" s="11">
        <v>8</v>
      </c>
      <c r="E2093" s="33" t="s">
        <v>5195</v>
      </c>
      <c r="F2093" s="30" t="s">
        <v>1886</v>
      </c>
      <c r="G2093" s="11" t="s">
        <v>114</v>
      </c>
      <c r="H2093" s="11" t="s">
        <v>1497</v>
      </c>
      <c r="I2093" s="11" t="s">
        <v>22</v>
      </c>
      <c r="J2093" s="23">
        <v>1863833000</v>
      </c>
      <c r="K2093" s="23">
        <v>1387285000</v>
      </c>
      <c r="L2093" s="23"/>
      <c r="M2093" s="23">
        <f t="shared" si="32"/>
        <v>3251118000</v>
      </c>
      <c r="N2093" s="30"/>
      <c r="O2093" s="11"/>
      <c r="P2093" s="11"/>
    </row>
    <row r="2094" spans="1:16" ht="18" customHeight="1" x14ac:dyDescent="0.15">
      <c r="A2094" s="11">
        <v>2089</v>
      </c>
      <c r="B2094" s="11" t="s">
        <v>1983</v>
      </c>
      <c r="C2094" s="11" t="s">
        <v>122</v>
      </c>
      <c r="D2094" s="11">
        <v>8</v>
      </c>
      <c r="E2094" s="33" t="s">
        <v>5195</v>
      </c>
      <c r="F2094" s="30" t="s">
        <v>1904</v>
      </c>
      <c r="G2094" s="11" t="s">
        <v>73</v>
      </c>
      <c r="H2094" s="11" t="s">
        <v>5228</v>
      </c>
      <c r="I2094" s="11" t="s">
        <v>16</v>
      </c>
      <c r="J2094" s="23">
        <v>400000000</v>
      </c>
      <c r="K2094" s="23">
        <v>0</v>
      </c>
      <c r="L2094" s="23">
        <v>0</v>
      </c>
      <c r="M2094" s="23">
        <f t="shared" si="32"/>
        <v>400000000</v>
      </c>
      <c r="N2094" s="30" t="s">
        <v>74</v>
      </c>
      <c r="O2094" s="11"/>
      <c r="P2094" s="11"/>
    </row>
    <row r="2095" spans="1:16" ht="18" customHeight="1" x14ac:dyDescent="0.15">
      <c r="A2095" s="11">
        <v>2090</v>
      </c>
      <c r="B2095" s="11" t="s">
        <v>1983</v>
      </c>
      <c r="C2095" s="11" t="s">
        <v>122</v>
      </c>
      <c r="D2095" s="11">
        <v>8</v>
      </c>
      <c r="E2095" s="33" t="s">
        <v>5195</v>
      </c>
      <c r="F2095" s="30" t="s">
        <v>1905</v>
      </c>
      <c r="G2095" s="11" t="s">
        <v>73</v>
      </c>
      <c r="H2095" s="11" t="s">
        <v>5228</v>
      </c>
      <c r="I2095" s="11" t="s">
        <v>16</v>
      </c>
      <c r="J2095" s="23">
        <v>67000000</v>
      </c>
      <c r="K2095" s="23">
        <v>18500000</v>
      </c>
      <c r="L2095" s="23">
        <v>0</v>
      </c>
      <c r="M2095" s="23">
        <f t="shared" si="32"/>
        <v>85500000</v>
      </c>
      <c r="N2095" s="30" t="s">
        <v>74</v>
      </c>
      <c r="O2095" s="11"/>
      <c r="P2095" s="11"/>
    </row>
    <row r="2096" spans="1:16" ht="18" customHeight="1" x14ac:dyDescent="0.15">
      <c r="A2096" s="11">
        <v>2091</v>
      </c>
      <c r="B2096" s="11" t="s">
        <v>1983</v>
      </c>
      <c r="C2096" s="11" t="s">
        <v>122</v>
      </c>
      <c r="D2096" s="11">
        <v>8</v>
      </c>
      <c r="E2096" s="33" t="s">
        <v>5195</v>
      </c>
      <c r="F2096" s="30" t="s">
        <v>1906</v>
      </c>
      <c r="G2096" s="11" t="s">
        <v>73</v>
      </c>
      <c r="H2096" s="11" t="s">
        <v>5228</v>
      </c>
      <c r="I2096" s="11" t="s">
        <v>16</v>
      </c>
      <c r="J2096" s="23">
        <v>48000000</v>
      </c>
      <c r="K2096" s="23">
        <v>40000000</v>
      </c>
      <c r="L2096" s="23">
        <v>0</v>
      </c>
      <c r="M2096" s="23">
        <f t="shared" si="32"/>
        <v>88000000</v>
      </c>
      <c r="N2096" s="30" t="s">
        <v>74</v>
      </c>
      <c r="O2096" s="11"/>
      <c r="P2096" s="11"/>
    </row>
    <row r="2097" spans="1:16" ht="18" customHeight="1" x14ac:dyDescent="0.15">
      <c r="A2097" s="11">
        <v>2092</v>
      </c>
      <c r="B2097" s="11" t="s">
        <v>1983</v>
      </c>
      <c r="C2097" s="11" t="s">
        <v>71</v>
      </c>
      <c r="D2097" s="11">
        <v>8</v>
      </c>
      <c r="E2097" s="33" t="s">
        <v>5195</v>
      </c>
      <c r="F2097" s="30" t="s">
        <v>1961</v>
      </c>
      <c r="G2097" s="11" t="s">
        <v>73</v>
      </c>
      <c r="H2097" s="11" t="s">
        <v>1497</v>
      </c>
      <c r="I2097" s="11" t="s">
        <v>16</v>
      </c>
      <c r="J2097" s="23">
        <v>60000000</v>
      </c>
      <c r="K2097" s="23">
        <v>0</v>
      </c>
      <c r="L2097" s="23"/>
      <c r="M2097" s="23">
        <f t="shared" si="32"/>
        <v>60000000</v>
      </c>
      <c r="N2097" s="30" t="s">
        <v>143</v>
      </c>
      <c r="O2097" s="11"/>
      <c r="P2097" s="11"/>
    </row>
    <row r="2098" spans="1:16" ht="18" customHeight="1" x14ac:dyDescent="0.15">
      <c r="A2098" s="11">
        <v>2093</v>
      </c>
      <c r="B2098" s="11" t="s">
        <v>2160</v>
      </c>
      <c r="C2098" s="11" t="s">
        <v>2171</v>
      </c>
      <c r="D2098" s="11">
        <v>8</v>
      </c>
      <c r="E2098" s="33" t="s">
        <v>5195</v>
      </c>
      <c r="F2098" s="30" t="s">
        <v>2188</v>
      </c>
      <c r="G2098" s="11" t="s">
        <v>58</v>
      </c>
      <c r="H2098" s="11" t="s">
        <v>1283</v>
      </c>
      <c r="I2098" s="11" t="s">
        <v>22</v>
      </c>
      <c r="J2098" s="23">
        <v>21543492000</v>
      </c>
      <c r="K2098" s="23">
        <v>6335120000</v>
      </c>
      <c r="L2098" s="23">
        <v>2285041000</v>
      </c>
      <c r="M2098" s="23">
        <f t="shared" si="32"/>
        <v>30163653000</v>
      </c>
      <c r="N2098" s="30"/>
      <c r="O2098" s="11"/>
      <c r="P2098" s="11"/>
    </row>
    <row r="2099" spans="1:16" ht="18" customHeight="1" x14ac:dyDescent="0.15">
      <c r="A2099" s="11">
        <v>2094</v>
      </c>
      <c r="B2099" s="11" t="s">
        <v>2160</v>
      </c>
      <c r="C2099" s="11" t="s">
        <v>2171</v>
      </c>
      <c r="D2099" s="11">
        <v>8</v>
      </c>
      <c r="E2099" s="33" t="s">
        <v>5195</v>
      </c>
      <c r="F2099" s="30" t="s">
        <v>2189</v>
      </c>
      <c r="G2099" s="11" t="s">
        <v>58</v>
      </c>
      <c r="H2099" s="11" t="s">
        <v>1283</v>
      </c>
      <c r="I2099" s="11" t="s">
        <v>22</v>
      </c>
      <c r="J2099" s="23">
        <v>7997088000</v>
      </c>
      <c r="K2099" s="23">
        <v>1892147000</v>
      </c>
      <c r="L2099" s="23">
        <v>1638180000</v>
      </c>
      <c r="M2099" s="23">
        <f t="shared" si="32"/>
        <v>11527415000</v>
      </c>
      <c r="N2099" s="30"/>
      <c r="O2099" s="11"/>
      <c r="P2099" s="11"/>
    </row>
    <row r="2100" spans="1:16" ht="18" customHeight="1" x14ac:dyDescent="0.15">
      <c r="A2100" s="11">
        <v>2095</v>
      </c>
      <c r="B2100" s="11" t="s">
        <v>2160</v>
      </c>
      <c r="C2100" s="11" t="s">
        <v>1532</v>
      </c>
      <c r="D2100" s="11">
        <v>8</v>
      </c>
      <c r="E2100" s="33" t="s">
        <v>5195</v>
      </c>
      <c r="F2100" s="30" t="s">
        <v>2233</v>
      </c>
      <c r="G2100" s="11" t="s">
        <v>73</v>
      </c>
      <c r="H2100" s="11" t="s">
        <v>1039</v>
      </c>
      <c r="I2100" s="11" t="s">
        <v>22</v>
      </c>
      <c r="J2100" s="23">
        <v>400000000</v>
      </c>
      <c r="K2100" s="23">
        <v>450000000</v>
      </c>
      <c r="L2100" s="23">
        <v>0</v>
      </c>
      <c r="M2100" s="23">
        <f t="shared" si="32"/>
        <v>850000000</v>
      </c>
      <c r="N2100" s="30"/>
      <c r="O2100" s="11"/>
      <c r="P2100" s="11"/>
    </row>
    <row r="2101" spans="1:16" ht="18" customHeight="1" x14ac:dyDescent="0.15">
      <c r="A2101" s="11">
        <v>2096</v>
      </c>
      <c r="B2101" s="11" t="s">
        <v>2160</v>
      </c>
      <c r="C2101" s="11" t="s">
        <v>1537</v>
      </c>
      <c r="D2101" s="11">
        <v>8</v>
      </c>
      <c r="E2101" s="33" t="s">
        <v>5195</v>
      </c>
      <c r="F2101" s="30" t="s">
        <v>2236</v>
      </c>
      <c r="G2101" s="11" t="s">
        <v>525</v>
      </c>
      <c r="H2101" s="11" t="s">
        <v>1039</v>
      </c>
      <c r="I2101" s="11" t="s">
        <v>22</v>
      </c>
      <c r="J2101" s="23">
        <v>35000000</v>
      </c>
      <c r="K2101" s="23">
        <v>0</v>
      </c>
      <c r="L2101" s="23">
        <v>0</v>
      </c>
      <c r="M2101" s="23">
        <f t="shared" si="32"/>
        <v>35000000</v>
      </c>
      <c r="N2101" s="30"/>
      <c r="O2101" s="11" t="s">
        <v>44</v>
      </c>
      <c r="P2101" s="11"/>
    </row>
    <row r="2102" spans="1:16" ht="18" customHeight="1" x14ac:dyDescent="0.15">
      <c r="A2102" s="11">
        <v>2097</v>
      </c>
      <c r="B2102" s="11" t="s">
        <v>2311</v>
      </c>
      <c r="C2102" s="11" t="s">
        <v>2359</v>
      </c>
      <c r="D2102" s="11">
        <v>8</v>
      </c>
      <c r="E2102" s="33" t="s">
        <v>5195</v>
      </c>
      <c r="F2102" s="30" t="s">
        <v>2372</v>
      </c>
      <c r="G2102" s="11" t="s">
        <v>58</v>
      </c>
      <c r="H2102" s="11" t="s">
        <v>294</v>
      </c>
      <c r="I2102" s="11" t="s">
        <v>22</v>
      </c>
      <c r="J2102" s="23">
        <v>100000000</v>
      </c>
      <c r="K2102" s="23">
        <v>0</v>
      </c>
      <c r="L2102" s="23">
        <v>0</v>
      </c>
      <c r="M2102" s="23">
        <f t="shared" si="32"/>
        <v>100000000</v>
      </c>
      <c r="N2102" s="30"/>
      <c r="O2102" s="11" t="s">
        <v>44</v>
      </c>
      <c r="P2102" s="11"/>
    </row>
    <row r="2103" spans="1:16" ht="18" customHeight="1" x14ac:dyDescent="0.15">
      <c r="A2103" s="11">
        <v>2098</v>
      </c>
      <c r="B2103" s="11" t="s">
        <v>2311</v>
      </c>
      <c r="C2103" s="11" t="s">
        <v>700</v>
      </c>
      <c r="D2103" s="11">
        <v>8</v>
      </c>
      <c r="E2103" s="33" t="s">
        <v>5195</v>
      </c>
      <c r="F2103" s="30" t="s">
        <v>2402</v>
      </c>
      <c r="G2103" s="11" t="s">
        <v>114</v>
      </c>
      <c r="H2103" s="11" t="s">
        <v>1506</v>
      </c>
      <c r="I2103" s="11" t="s">
        <v>22</v>
      </c>
      <c r="J2103" s="23">
        <v>570160000</v>
      </c>
      <c r="K2103" s="23">
        <v>306791000</v>
      </c>
      <c r="L2103" s="23">
        <v>0</v>
      </c>
      <c r="M2103" s="23">
        <f t="shared" si="32"/>
        <v>876951000</v>
      </c>
      <c r="N2103" s="30"/>
      <c r="O2103" s="11"/>
      <c r="P2103" s="11" t="s">
        <v>48</v>
      </c>
    </row>
    <row r="2104" spans="1:16" ht="18" customHeight="1" x14ac:dyDescent="0.15">
      <c r="A2104" s="11">
        <v>2099</v>
      </c>
      <c r="B2104" s="11" t="s">
        <v>2311</v>
      </c>
      <c r="C2104" s="11" t="s">
        <v>700</v>
      </c>
      <c r="D2104" s="11">
        <v>8</v>
      </c>
      <c r="E2104" s="33" t="s">
        <v>5195</v>
      </c>
      <c r="F2104" s="30" t="s">
        <v>2403</v>
      </c>
      <c r="G2104" s="11" t="s">
        <v>114</v>
      </c>
      <c r="H2104" s="11" t="s">
        <v>1506</v>
      </c>
      <c r="I2104" s="11" t="s">
        <v>22</v>
      </c>
      <c r="J2104" s="23">
        <v>12040000</v>
      </c>
      <c r="K2104" s="23">
        <v>0</v>
      </c>
      <c r="L2104" s="23">
        <v>0</v>
      </c>
      <c r="M2104" s="23">
        <f t="shared" si="32"/>
        <v>12040000</v>
      </c>
      <c r="N2104" s="30"/>
      <c r="O2104" s="11"/>
      <c r="P2104" s="11" t="s">
        <v>48</v>
      </c>
    </row>
    <row r="2105" spans="1:16" ht="18" customHeight="1" x14ac:dyDescent="0.15">
      <c r="A2105" s="11">
        <v>2100</v>
      </c>
      <c r="B2105" s="11" t="s">
        <v>2311</v>
      </c>
      <c r="C2105" s="11" t="s">
        <v>700</v>
      </c>
      <c r="D2105" s="11">
        <v>8</v>
      </c>
      <c r="E2105" s="33" t="s">
        <v>5195</v>
      </c>
      <c r="F2105" s="30" t="s">
        <v>2404</v>
      </c>
      <c r="G2105" s="11" t="s">
        <v>114</v>
      </c>
      <c r="H2105" s="11" t="s">
        <v>1506</v>
      </c>
      <c r="I2105" s="11" t="s">
        <v>22</v>
      </c>
      <c r="J2105" s="23">
        <v>469740000</v>
      </c>
      <c r="K2105" s="23">
        <v>347447000</v>
      </c>
      <c r="L2105" s="23">
        <v>0</v>
      </c>
      <c r="M2105" s="23">
        <f t="shared" si="32"/>
        <v>817187000</v>
      </c>
      <c r="N2105" s="30"/>
      <c r="O2105" s="11"/>
      <c r="P2105" s="11" t="s">
        <v>48</v>
      </c>
    </row>
    <row r="2106" spans="1:16" ht="18" customHeight="1" x14ac:dyDescent="0.15">
      <c r="A2106" s="11">
        <v>2101</v>
      </c>
      <c r="B2106" s="11" t="s">
        <v>2311</v>
      </c>
      <c r="C2106" s="11" t="s">
        <v>700</v>
      </c>
      <c r="D2106" s="11">
        <v>8</v>
      </c>
      <c r="E2106" s="33" t="s">
        <v>5195</v>
      </c>
      <c r="F2106" s="30" t="s">
        <v>2405</v>
      </c>
      <c r="G2106" s="11" t="s">
        <v>114</v>
      </c>
      <c r="H2106" s="11" t="s">
        <v>1506</v>
      </c>
      <c r="I2106" s="11" t="s">
        <v>22</v>
      </c>
      <c r="J2106" s="23">
        <v>11669000</v>
      </c>
      <c r="K2106" s="23">
        <v>0</v>
      </c>
      <c r="L2106" s="23">
        <v>0</v>
      </c>
      <c r="M2106" s="23">
        <f t="shared" si="32"/>
        <v>11669000</v>
      </c>
      <c r="N2106" s="30"/>
      <c r="O2106" s="11"/>
      <c r="P2106" s="11" t="s">
        <v>48</v>
      </c>
    </row>
    <row r="2107" spans="1:16" ht="18" customHeight="1" x14ac:dyDescent="0.15">
      <c r="A2107" s="11">
        <v>2102</v>
      </c>
      <c r="B2107" s="11" t="s">
        <v>2311</v>
      </c>
      <c r="C2107" s="11" t="s">
        <v>700</v>
      </c>
      <c r="D2107" s="11">
        <v>8</v>
      </c>
      <c r="E2107" s="33" t="s">
        <v>5195</v>
      </c>
      <c r="F2107" s="30" t="s">
        <v>2412</v>
      </c>
      <c r="G2107" s="11" t="s">
        <v>114</v>
      </c>
      <c r="H2107" s="11" t="s">
        <v>1506</v>
      </c>
      <c r="I2107" s="11" t="s">
        <v>22</v>
      </c>
      <c r="J2107" s="23">
        <v>2436184000</v>
      </c>
      <c r="K2107" s="23">
        <v>1222651000</v>
      </c>
      <c r="L2107" s="23">
        <v>0</v>
      </c>
      <c r="M2107" s="23">
        <f t="shared" si="32"/>
        <v>3658835000</v>
      </c>
      <c r="N2107" s="30"/>
      <c r="O2107" s="11"/>
      <c r="P2107" s="11" t="s">
        <v>48</v>
      </c>
    </row>
    <row r="2108" spans="1:16" ht="18" customHeight="1" x14ac:dyDescent="0.15">
      <c r="A2108" s="11">
        <v>2103</v>
      </c>
      <c r="B2108" s="11" t="s">
        <v>2311</v>
      </c>
      <c r="C2108" s="11" t="s">
        <v>700</v>
      </c>
      <c r="D2108" s="11">
        <v>8</v>
      </c>
      <c r="E2108" s="33" t="s">
        <v>5195</v>
      </c>
      <c r="F2108" s="30" t="s">
        <v>2413</v>
      </c>
      <c r="G2108" s="11" t="s">
        <v>114</v>
      </c>
      <c r="H2108" s="11" t="s">
        <v>1506</v>
      </c>
      <c r="I2108" s="11" t="s">
        <v>22</v>
      </c>
      <c r="J2108" s="23">
        <v>34391000</v>
      </c>
      <c r="K2108" s="23">
        <v>0</v>
      </c>
      <c r="L2108" s="23">
        <v>0</v>
      </c>
      <c r="M2108" s="23">
        <f t="shared" si="32"/>
        <v>34391000</v>
      </c>
      <c r="N2108" s="30"/>
      <c r="O2108" s="11"/>
      <c r="P2108" s="11" t="s">
        <v>48</v>
      </c>
    </row>
    <row r="2109" spans="1:16" ht="18" customHeight="1" x14ac:dyDescent="0.15">
      <c r="A2109" s="11">
        <v>2104</v>
      </c>
      <c r="B2109" s="11" t="s">
        <v>2311</v>
      </c>
      <c r="C2109" s="11" t="s">
        <v>402</v>
      </c>
      <c r="D2109" s="11">
        <v>8</v>
      </c>
      <c r="E2109" s="33" t="s">
        <v>5195</v>
      </c>
      <c r="F2109" s="30" t="s">
        <v>2457</v>
      </c>
      <c r="G2109" s="11" t="s">
        <v>66</v>
      </c>
      <c r="H2109" s="11" t="s">
        <v>1506</v>
      </c>
      <c r="I2109" s="11" t="s">
        <v>22</v>
      </c>
      <c r="J2109" s="23">
        <v>20000000</v>
      </c>
      <c r="K2109" s="23">
        <v>0</v>
      </c>
      <c r="L2109" s="23">
        <v>0</v>
      </c>
      <c r="M2109" s="23">
        <f t="shared" si="32"/>
        <v>20000000</v>
      </c>
      <c r="N2109" s="30"/>
      <c r="O2109" s="11"/>
      <c r="P2109" s="11"/>
    </row>
    <row r="2110" spans="1:16" ht="18" customHeight="1" x14ac:dyDescent="0.15">
      <c r="A2110" s="11">
        <v>2105</v>
      </c>
      <c r="B2110" s="11" t="s">
        <v>2311</v>
      </c>
      <c r="C2110" s="11" t="s">
        <v>402</v>
      </c>
      <c r="D2110" s="11">
        <v>8</v>
      </c>
      <c r="E2110" s="33" t="s">
        <v>5195</v>
      </c>
      <c r="F2110" s="30" t="s">
        <v>2465</v>
      </c>
      <c r="G2110" s="11" t="s">
        <v>58</v>
      </c>
      <c r="H2110" s="11" t="s">
        <v>294</v>
      </c>
      <c r="I2110" s="11" t="s">
        <v>22</v>
      </c>
      <c r="J2110" s="23">
        <v>600000000</v>
      </c>
      <c r="K2110" s="23">
        <v>2400000000</v>
      </c>
      <c r="L2110" s="23">
        <v>50000000</v>
      </c>
      <c r="M2110" s="23">
        <f t="shared" si="32"/>
        <v>3050000000</v>
      </c>
      <c r="N2110" s="30"/>
      <c r="O2110" s="11"/>
      <c r="P2110" s="11"/>
    </row>
    <row r="2111" spans="1:16" ht="18" customHeight="1" x14ac:dyDescent="0.15">
      <c r="A2111" s="11">
        <v>2106</v>
      </c>
      <c r="B2111" s="11" t="s">
        <v>2311</v>
      </c>
      <c r="C2111" s="11" t="s">
        <v>402</v>
      </c>
      <c r="D2111" s="11">
        <v>8</v>
      </c>
      <c r="E2111" s="33" t="s">
        <v>5195</v>
      </c>
      <c r="F2111" s="30" t="s">
        <v>2466</v>
      </c>
      <c r="G2111" s="11" t="s">
        <v>58</v>
      </c>
      <c r="H2111" s="11" t="s">
        <v>294</v>
      </c>
      <c r="I2111" s="11" t="s">
        <v>22</v>
      </c>
      <c r="J2111" s="23">
        <v>80000000</v>
      </c>
      <c r="K2111" s="23">
        <v>80000000</v>
      </c>
      <c r="L2111" s="23">
        <v>20000000</v>
      </c>
      <c r="M2111" s="23">
        <f t="shared" si="32"/>
        <v>180000000</v>
      </c>
      <c r="N2111" s="30"/>
      <c r="O2111" s="11"/>
      <c r="P2111" s="11"/>
    </row>
    <row r="2112" spans="1:16" ht="18" customHeight="1" x14ac:dyDescent="0.15">
      <c r="A2112" s="11">
        <v>2107</v>
      </c>
      <c r="B2112" s="11" t="s">
        <v>2311</v>
      </c>
      <c r="C2112" s="11" t="s">
        <v>94</v>
      </c>
      <c r="D2112" s="11">
        <v>8</v>
      </c>
      <c r="E2112" s="33" t="s">
        <v>5195</v>
      </c>
      <c r="F2112" s="30" t="s">
        <v>2501</v>
      </c>
      <c r="G2112" s="11" t="s">
        <v>532</v>
      </c>
      <c r="H2112" s="11" t="s">
        <v>1506</v>
      </c>
      <c r="I2112" s="11" t="s">
        <v>15</v>
      </c>
      <c r="J2112" s="23">
        <v>60000000</v>
      </c>
      <c r="K2112" s="23">
        <v>20000000</v>
      </c>
      <c r="L2112" s="23">
        <v>20000000</v>
      </c>
      <c r="M2112" s="23">
        <f t="shared" si="32"/>
        <v>100000000</v>
      </c>
      <c r="N2112" s="30"/>
      <c r="O2112" s="11" t="s">
        <v>44</v>
      </c>
      <c r="P2112" s="11"/>
    </row>
    <row r="2113" spans="1:16" ht="18" customHeight="1" x14ac:dyDescent="0.15">
      <c r="A2113" s="11">
        <v>2108</v>
      </c>
      <c r="B2113" s="11" t="s">
        <v>2697</v>
      </c>
      <c r="C2113" s="11" t="s">
        <v>2706</v>
      </c>
      <c r="D2113" s="11">
        <v>8</v>
      </c>
      <c r="E2113" s="33" t="s">
        <v>5195</v>
      </c>
      <c r="F2113" s="30" t="s">
        <v>2715</v>
      </c>
      <c r="G2113" s="11" t="s">
        <v>58</v>
      </c>
      <c r="H2113" s="11" t="s">
        <v>1283</v>
      </c>
      <c r="I2113" s="11" t="s">
        <v>22</v>
      </c>
      <c r="J2113" s="23">
        <v>350000000</v>
      </c>
      <c r="K2113" s="23">
        <v>100000000</v>
      </c>
      <c r="L2113" s="23">
        <v>0</v>
      </c>
      <c r="M2113" s="23">
        <f t="shared" si="32"/>
        <v>450000000</v>
      </c>
      <c r="N2113" s="30"/>
      <c r="O2113" s="11"/>
      <c r="P2113" s="11"/>
    </row>
    <row r="2114" spans="1:16" ht="18" customHeight="1" x14ac:dyDescent="0.15">
      <c r="A2114" s="11">
        <v>2109</v>
      </c>
      <c r="B2114" s="11" t="s">
        <v>2697</v>
      </c>
      <c r="C2114" s="11" t="s">
        <v>2721</v>
      </c>
      <c r="D2114" s="11">
        <v>8</v>
      </c>
      <c r="E2114" s="33" t="s">
        <v>5195</v>
      </c>
      <c r="F2114" s="30" t="s">
        <v>2728</v>
      </c>
      <c r="G2114" s="11" t="s">
        <v>73</v>
      </c>
      <c r="H2114" s="11" t="s">
        <v>2192</v>
      </c>
      <c r="I2114" s="11" t="s">
        <v>15</v>
      </c>
      <c r="J2114" s="23">
        <v>137810000</v>
      </c>
      <c r="K2114" s="23">
        <v>77134000</v>
      </c>
      <c r="L2114" s="23">
        <v>0</v>
      </c>
      <c r="M2114" s="23">
        <f t="shared" si="32"/>
        <v>214944000</v>
      </c>
      <c r="N2114" s="30"/>
      <c r="O2114" s="11"/>
      <c r="P2114" s="11"/>
    </row>
    <row r="2115" spans="1:16" ht="18" customHeight="1" x14ac:dyDescent="0.15">
      <c r="A2115" s="11">
        <v>2110</v>
      </c>
      <c r="B2115" s="11" t="s">
        <v>2697</v>
      </c>
      <c r="C2115" s="11" t="s">
        <v>2758</v>
      </c>
      <c r="D2115" s="11">
        <v>8</v>
      </c>
      <c r="E2115" s="33" t="s">
        <v>5195</v>
      </c>
      <c r="F2115" s="30" t="s">
        <v>2764</v>
      </c>
      <c r="G2115" s="11" t="s">
        <v>58</v>
      </c>
      <c r="H2115" s="11" t="s">
        <v>2192</v>
      </c>
      <c r="I2115" s="11" t="s">
        <v>22</v>
      </c>
      <c r="J2115" s="23">
        <v>142487000</v>
      </c>
      <c r="K2115" s="23">
        <v>0</v>
      </c>
      <c r="L2115" s="23">
        <v>0</v>
      </c>
      <c r="M2115" s="23">
        <f t="shared" si="32"/>
        <v>142487000</v>
      </c>
      <c r="N2115" s="30"/>
      <c r="O2115" s="11"/>
      <c r="P2115" s="11"/>
    </row>
    <row r="2116" spans="1:16" ht="18" customHeight="1" x14ac:dyDescent="0.15">
      <c r="A2116" s="11">
        <v>2111</v>
      </c>
      <c r="B2116" s="11" t="s">
        <v>2697</v>
      </c>
      <c r="C2116" s="11" t="s">
        <v>2758</v>
      </c>
      <c r="D2116" s="11">
        <v>8</v>
      </c>
      <c r="E2116" s="33" t="s">
        <v>5195</v>
      </c>
      <c r="F2116" s="30" t="s">
        <v>2765</v>
      </c>
      <c r="G2116" s="11" t="s">
        <v>58</v>
      </c>
      <c r="H2116" s="11" t="s">
        <v>2192</v>
      </c>
      <c r="I2116" s="11" t="s">
        <v>22</v>
      </c>
      <c r="J2116" s="23">
        <v>53343000</v>
      </c>
      <c r="K2116" s="23">
        <v>0</v>
      </c>
      <c r="L2116" s="23">
        <v>0</v>
      </c>
      <c r="M2116" s="23">
        <f t="shared" si="32"/>
        <v>53343000</v>
      </c>
      <c r="N2116" s="30"/>
      <c r="O2116" s="11"/>
      <c r="P2116" s="11"/>
    </row>
    <row r="2117" spans="1:16" ht="18" customHeight="1" x14ac:dyDescent="0.15">
      <c r="A2117" s="11">
        <v>2112</v>
      </c>
      <c r="B2117" s="11" t="s">
        <v>2697</v>
      </c>
      <c r="C2117" s="11" t="s">
        <v>158</v>
      </c>
      <c r="D2117" s="11">
        <v>8</v>
      </c>
      <c r="E2117" s="33" t="s">
        <v>5195</v>
      </c>
      <c r="F2117" s="30" t="s">
        <v>2775</v>
      </c>
      <c r="G2117" s="11" t="s">
        <v>114</v>
      </c>
      <c r="H2117" s="11" t="s">
        <v>1283</v>
      </c>
      <c r="I2117" s="11" t="s">
        <v>22</v>
      </c>
      <c r="J2117" s="23">
        <v>1893520000</v>
      </c>
      <c r="K2117" s="23">
        <v>781816000</v>
      </c>
      <c r="L2117" s="23">
        <v>0</v>
      </c>
      <c r="M2117" s="23">
        <f t="shared" si="32"/>
        <v>2675336000</v>
      </c>
      <c r="N2117" s="30"/>
      <c r="O2117" s="11"/>
      <c r="P2117" s="11" t="s">
        <v>48</v>
      </c>
    </row>
    <row r="2118" spans="1:16" ht="18" customHeight="1" x14ac:dyDescent="0.15">
      <c r="A2118" s="11">
        <v>2113</v>
      </c>
      <c r="B2118" s="11" t="s">
        <v>2697</v>
      </c>
      <c r="C2118" s="11" t="s">
        <v>158</v>
      </c>
      <c r="D2118" s="11">
        <v>8</v>
      </c>
      <c r="E2118" s="33" t="s">
        <v>5195</v>
      </c>
      <c r="F2118" s="30" t="s">
        <v>2782</v>
      </c>
      <c r="G2118" s="11" t="s">
        <v>114</v>
      </c>
      <c r="H2118" s="11" t="s">
        <v>1283</v>
      </c>
      <c r="I2118" s="11" t="s">
        <v>22</v>
      </c>
      <c r="J2118" s="23">
        <v>1200000000</v>
      </c>
      <c r="K2118" s="23">
        <v>80000000</v>
      </c>
      <c r="L2118" s="23">
        <v>0</v>
      </c>
      <c r="M2118" s="23">
        <f t="shared" ref="M2118:M2181" si="33">J2118+K2118+L2118</f>
        <v>1280000000</v>
      </c>
      <c r="N2118" s="30"/>
      <c r="O2118" s="11"/>
      <c r="P2118" s="11" t="s">
        <v>48</v>
      </c>
    </row>
    <row r="2119" spans="1:16" ht="18" customHeight="1" x14ac:dyDescent="0.15">
      <c r="A2119" s="11">
        <v>2114</v>
      </c>
      <c r="B2119" s="11" t="s">
        <v>2697</v>
      </c>
      <c r="C2119" s="11" t="s">
        <v>158</v>
      </c>
      <c r="D2119" s="11">
        <v>8</v>
      </c>
      <c r="E2119" s="33" t="s">
        <v>5195</v>
      </c>
      <c r="F2119" s="30" t="s">
        <v>2783</v>
      </c>
      <c r="G2119" s="11" t="s">
        <v>114</v>
      </c>
      <c r="H2119" s="11" t="s">
        <v>1283</v>
      </c>
      <c r="I2119" s="11" t="s">
        <v>22</v>
      </c>
      <c r="J2119" s="23">
        <v>1800000000</v>
      </c>
      <c r="K2119" s="23">
        <v>2000000000</v>
      </c>
      <c r="L2119" s="23">
        <v>0</v>
      </c>
      <c r="M2119" s="23">
        <f t="shared" si="33"/>
        <v>3800000000</v>
      </c>
      <c r="N2119" s="30"/>
      <c r="O2119" s="11"/>
      <c r="P2119" s="11" t="s">
        <v>48</v>
      </c>
    </row>
    <row r="2120" spans="1:16" ht="18" customHeight="1" x14ac:dyDescent="0.15">
      <c r="A2120" s="11">
        <v>2115</v>
      </c>
      <c r="B2120" s="11" t="s">
        <v>2697</v>
      </c>
      <c r="C2120" s="11" t="s">
        <v>2812</v>
      </c>
      <c r="D2120" s="11">
        <v>8</v>
      </c>
      <c r="E2120" s="33" t="s">
        <v>5195</v>
      </c>
      <c r="F2120" s="30" t="s">
        <v>2813</v>
      </c>
      <c r="G2120" s="11" t="s">
        <v>58</v>
      </c>
      <c r="H2120" s="11" t="s">
        <v>1283</v>
      </c>
      <c r="I2120" s="11" t="s">
        <v>22</v>
      </c>
      <c r="J2120" s="23">
        <v>250000000</v>
      </c>
      <c r="K2120" s="23">
        <v>184000000</v>
      </c>
      <c r="L2120" s="23">
        <v>0</v>
      </c>
      <c r="M2120" s="23">
        <f t="shared" si="33"/>
        <v>434000000</v>
      </c>
      <c r="N2120" s="30"/>
      <c r="O2120" s="11"/>
      <c r="P2120" s="11" t="s">
        <v>48</v>
      </c>
    </row>
    <row r="2121" spans="1:16" ht="18" customHeight="1" x14ac:dyDescent="0.15">
      <c r="A2121" s="11">
        <v>2116</v>
      </c>
      <c r="B2121" s="11" t="s">
        <v>2697</v>
      </c>
      <c r="C2121" s="11" t="s">
        <v>2812</v>
      </c>
      <c r="D2121" s="11">
        <v>8</v>
      </c>
      <c r="E2121" s="33" t="s">
        <v>5195</v>
      </c>
      <c r="F2121" s="30" t="s">
        <v>2831</v>
      </c>
      <c r="G2121" s="11" t="s">
        <v>58</v>
      </c>
      <c r="H2121" s="11" t="s">
        <v>2192</v>
      </c>
      <c r="I2121" s="11" t="s">
        <v>22</v>
      </c>
      <c r="J2121" s="23">
        <v>30000000</v>
      </c>
      <c r="K2121" s="23">
        <v>135984000</v>
      </c>
      <c r="L2121" s="23"/>
      <c r="M2121" s="23">
        <f t="shared" si="33"/>
        <v>165984000</v>
      </c>
      <c r="N2121" s="30"/>
      <c r="O2121" s="11"/>
      <c r="P2121" s="11" t="s">
        <v>48</v>
      </c>
    </row>
    <row r="2122" spans="1:16" ht="18" customHeight="1" x14ac:dyDescent="0.15">
      <c r="A2122" s="11">
        <v>2117</v>
      </c>
      <c r="B2122" s="11" t="s">
        <v>2697</v>
      </c>
      <c r="C2122" s="11" t="s">
        <v>2812</v>
      </c>
      <c r="D2122" s="11">
        <v>8</v>
      </c>
      <c r="E2122" s="33" t="s">
        <v>5195</v>
      </c>
      <c r="F2122" s="30" t="s">
        <v>2832</v>
      </c>
      <c r="G2122" s="11" t="s">
        <v>58</v>
      </c>
      <c r="H2122" s="11" t="s">
        <v>2192</v>
      </c>
      <c r="I2122" s="11" t="s">
        <v>22</v>
      </c>
      <c r="J2122" s="23">
        <v>105000000</v>
      </c>
      <c r="K2122" s="23">
        <v>622818000</v>
      </c>
      <c r="L2122" s="23"/>
      <c r="M2122" s="23">
        <f t="shared" si="33"/>
        <v>727818000</v>
      </c>
      <c r="N2122" s="30"/>
      <c r="O2122" s="11"/>
      <c r="P2122" s="11"/>
    </row>
    <row r="2123" spans="1:16" ht="18" customHeight="1" x14ac:dyDescent="0.15">
      <c r="A2123" s="11">
        <v>2118</v>
      </c>
      <c r="B2123" s="11" t="s">
        <v>2697</v>
      </c>
      <c r="C2123" s="11" t="s">
        <v>2852</v>
      </c>
      <c r="D2123" s="11">
        <v>8</v>
      </c>
      <c r="E2123" s="33" t="s">
        <v>5195</v>
      </c>
      <c r="F2123" s="30" t="s">
        <v>2856</v>
      </c>
      <c r="G2123" s="11" t="s">
        <v>58</v>
      </c>
      <c r="H2123" s="11" t="s">
        <v>1283</v>
      </c>
      <c r="I2123" s="11" t="s">
        <v>22</v>
      </c>
      <c r="J2123" s="23">
        <v>568000000</v>
      </c>
      <c r="K2123" s="23">
        <v>1002000000</v>
      </c>
      <c r="L2123" s="23">
        <v>30000000</v>
      </c>
      <c r="M2123" s="23">
        <f t="shared" si="33"/>
        <v>1600000000</v>
      </c>
      <c r="N2123" s="30"/>
      <c r="O2123" s="11"/>
      <c r="P2123" s="11"/>
    </row>
    <row r="2124" spans="1:16" ht="18" customHeight="1" x14ac:dyDescent="0.15">
      <c r="A2124" s="11">
        <v>2119</v>
      </c>
      <c r="B2124" s="11" t="s">
        <v>3069</v>
      </c>
      <c r="C2124" s="11" t="s">
        <v>3070</v>
      </c>
      <c r="D2124" s="11">
        <v>8</v>
      </c>
      <c r="E2124" s="33" t="s">
        <v>5195</v>
      </c>
      <c r="F2124" s="30" t="s">
        <v>3113</v>
      </c>
      <c r="G2124" s="11" t="s">
        <v>3072</v>
      </c>
      <c r="H2124" s="11" t="s">
        <v>3073</v>
      </c>
      <c r="I2124" s="11" t="s">
        <v>16</v>
      </c>
      <c r="J2124" s="23">
        <v>915051000</v>
      </c>
      <c r="K2124" s="23">
        <v>558467000</v>
      </c>
      <c r="L2124" s="23">
        <v>0</v>
      </c>
      <c r="M2124" s="23">
        <f t="shared" si="33"/>
        <v>1473518000</v>
      </c>
      <c r="N2124" s="30" t="s">
        <v>35</v>
      </c>
      <c r="O2124" s="11"/>
      <c r="P2124" s="11"/>
    </row>
    <row r="2125" spans="1:16" ht="18" customHeight="1" x14ac:dyDescent="0.15">
      <c r="A2125" s="11">
        <v>2120</v>
      </c>
      <c r="B2125" s="11" t="s">
        <v>3069</v>
      </c>
      <c r="C2125" s="11" t="s">
        <v>3070</v>
      </c>
      <c r="D2125" s="11">
        <v>8</v>
      </c>
      <c r="E2125" s="33" t="s">
        <v>5195</v>
      </c>
      <c r="F2125" s="30" t="s">
        <v>3114</v>
      </c>
      <c r="G2125" s="11" t="s">
        <v>3072</v>
      </c>
      <c r="H2125" s="11" t="s">
        <v>3073</v>
      </c>
      <c r="I2125" s="11" t="s">
        <v>22</v>
      </c>
      <c r="J2125" s="23">
        <v>1789214000</v>
      </c>
      <c r="K2125" s="23">
        <v>815672000</v>
      </c>
      <c r="L2125" s="23">
        <v>0</v>
      </c>
      <c r="M2125" s="23">
        <f t="shared" si="33"/>
        <v>2604886000</v>
      </c>
      <c r="N2125" s="30"/>
      <c r="O2125" s="11"/>
      <c r="P2125" s="11"/>
    </row>
    <row r="2126" spans="1:16" ht="18" customHeight="1" x14ac:dyDescent="0.15">
      <c r="A2126" s="11">
        <v>2121</v>
      </c>
      <c r="B2126" s="11" t="s">
        <v>3069</v>
      </c>
      <c r="C2126" s="11" t="s">
        <v>3070</v>
      </c>
      <c r="D2126" s="11">
        <v>8</v>
      </c>
      <c r="E2126" s="33" t="s">
        <v>5195</v>
      </c>
      <c r="F2126" s="30" t="s">
        <v>3115</v>
      </c>
      <c r="G2126" s="11" t="s">
        <v>3072</v>
      </c>
      <c r="H2126" s="11" t="s">
        <v>3073</v>
      </c>
      <c r="I2126" s="11" t="s">
        <v>22</v>
      </c>
      <c r="J2126" s="23">
        <v>724621000</v>
      </c>
      <c r="K2126" s="23">
        <v>1192986000</v>
      </c>
      <c r="L2126" s="23"/>
      <c r="M2126" s="23">
        <f t="shared" si="33"/>
        <v>1917607000</v>
      </c>
      <c r="N2126" s="30"/>
      <c r="O2126" s="11"/>
      <c r="P2126" s="11"/>
    </row>
    <row r="2127" spans="1:16" ht="18" customHeight="1" x14ac:dyDescent="0.15">
      <c r="A2127" s="11">
        <v>2122</v>
      </c>
      <c r="B2127" s="11" t="s">
        <v>3069</v>
      </c>
      <c r="C2127" s="11" t="s">
        <v>3070</v>
      </c>
      <c r="D2127" s="11">
        <v>8</v>
      </c>
      <c r="E2127" s="33" t="s">
        <v>5195</v>
      </c>
      <c r="F2127" s="30" t="s">
        <v>3116</v>
      </c>
      <c r="G2127" s="11" t="s">
        <v>3072</v>
      </c>
      <c r="H2127" s="11" t="s">
        <v>3073</v>
      </c>
      <c r="I2127" s="11" t="s">
        <v>22</v>
      </c>
      <c r="J2127" s="23">
        <v>644266000</v>
      </c>
      <c r="K2127" s="23">
        <v>1345135000</v>
      </c>
      <c r="L2127" s="23">
        <v>0</v>
      </c>
      <c r="M2127" s="23">
        <f t="shared" si="33"/>
        <v>1989401000</v>
      </c>
      <c r="N2127" s="30"/>
      <c r="O2127" s="11"/>
      <c r="P2127" s="11"/>
    </row>
    <row r="2128" spans="1:16" ht="18" customHeight="1" x14ac:dyDescent="0.15">
      <c r="A2128" s="11">
        <v>2123</v>
      </c>
      <c r="B2128" s="11" t="s">
        <v>3069</v>
      </c>
      <c r="C2128" s="11" t="s">
        <v>3151</v>
      </c>
      <c r="D2128" s="11">
        <v>8</v>
      </c>
      <c r="E2128" s="33" t="s">
        <v>5195</v>
      </c>
      <c r="F2128" s="30" t="s">
        <v>3154</v>
      </c>
      <c r="G2128" s="11" t="s">
        <v>1580</v>
      </c>
      <c r="H2128" s="11" t="s">
        <v>3073</v>
      </c>
      <c r="I2128" s="11" t="s">
        <v>15</v>
      </c>
      <c r="J2128" s="51">
        <v>2674000000</v>
      </c>
      <c r="K2128" s="51">
        <v>1836000000</v>
      </c>
      <c r="L2128" s="51"/>
      <c r="M2128" s="23">
        <f t="shared" si="33"/>
        <v>4510000000</v>
      </c>
      <c r="N2128" s="13"/>
      <c r="O2128" s="11"/>
      <c r="P2128" s="11"/>
    </row>
    <row r="2129" spans="1:16" ht="18" customHeight="1" x14ac:dyDescent="0.15">
      <c r="A2129" s="11">
        <v>2124</v>
      </c>
      <c r="B2129" s="11" t="s">
        <v>3069</v>
      </c>
      <c r="C2129" s="11" t="s">
        <v>402</v>
      </c>
      <c r="D2129" s="11">
        <v>8</v>
      </c>
      <c r="E2129" s="33" t="s">
        <v>5195</v>
      </c>
      <c r="F2129" s="30" t="s">
        <v>3029</v>
      </c>
      <c r="G2129" s="11" t="s">
        <v>58</v>
      </c>
      <c r="H2129" s="11" t="s">
        <v>3016</v>
      </c>
      <c r="I2129" s="11" t="s">
        <v>22</v>
      </c>
      <c r="J2129" s="51">
        <v>150000000</v>
      </c>
      <c r="K2129" s="51">
        <v>700000000</v>
      </c>
      <c r="L2129" s="51"/>
      <c r="M2129" s="23">
        <f t="shared" si="33"/>
        <v>850000000</v>
      </c>
      <c r="N2129" s="12"/>
      <c r="O2129" s="11"/>
      <c r="P2129" s="11"/>
    </row>
    <row r="2130" spans="1:16" ht="18" customHeight="1" x14ac:dyDescent="0.15">
      <c r="A2130" s="11">
        <v>2125</v>
      </c>
      <c r="B2130" s="11" t="s">
        <v>3069</v>
      </c>
      <c r="C2130" s="11" t="s">
        <v>402</v>
      </c>
      <c r="D2130" s="11">
        <v>8</v>
      </c>
      <c r="E2130" s="33" t="s">
        <v>5195</v>
      </c>
      <c r="F2130" s="30" t="s">
        <v>3030</v>
      </c>
      <c r="G2130" s="11" t="s">
        <v>58</v>
      </c>
      <c r="H2130" s="11" t="s">
        <v>3016</v>
      </c>
      <c r="I2130" s="11" t="s">
        <v>22</v>
      </c>
      <c r="J2130" s="51">
        <v>50000000</v>
      </c>
      <c r="K2130" s="51">
        <v>0</v>
      </c>
      <c r="L2130" s="51"/>
      <c r="M2130" s="23">
        <f t="shared" si="33"/>
        <v>50000000</v>
      </c>
      <c r="N2130" s="12"/>
      <c r="O2130" s="11"/>
      <c r="P2130" s="11"/>
    </row>
    <row r="2131" spans="1:16" ht="18" customHeight="1" x14ac:dyDescent="0.15">
      <c r="A2131" s="11">
        <v>2126</v>
      </c>
      <c r="B2131" s="11" t="s">
        <v>3069</v>
      </c>
      <c r="C2131" s="11" t="s">
        <v>402</v>
      </c>
      <c r="D2131" s="11">
        <v>8</v>
      </c>
      <c r="E2131" s="33" t="s">
        <v>5195</v>
      </c>
      <c r="F2131" s="30" t="s">
        <v>3031</v>
      </c>
      <c r="G2131" s="11" t="s">
        <v>58</v>
      </c>
      <c r="H2131" s="11" t="s">
        <v>3016</v>
      </c>
      <c r="I2131" s="11" t="s">
        <v>22</v>
      </c>
      <c r="J2131" s="51">
        <v>1680000000</v>
      </c>
      <c r="K2131" s="51">
        <v>0</v>
      </c>
      <c r="L2131" s="51"/>
      <c r="M2131" s="23">
        <f t="shared" si="33"/>
        <v>1680000000</v>
      </c>
      <c r="N2131" s="12"/>
      <c r="O2131" s="11"/>
      <c r="P2131" s="11" t="s">
        <v>48</v>
      </c>
    </row>
    <row r="2132" spans="1:16" ht="18" customHeight="1" x14ac:dyDescent="0.15">
      <c r="A2132" s="11">
        <v>2127</v>
      </c>
      <c r="B2132" s="11" t="s">
        <v>3069</v>
      </c>
      <c r="C2132" s="11" t="s">
        <v>402</v>
      </c>
      <c r="D2132" s="11">
        <v>8</v>
      </c>
      <c r="E2132" s="33" t="s">
        <v>5195</v>
      </c>
      <c r="F2132" s="30" t="s">
        <v>3032</v>
      </c>
      <c r="G2132" s="11" t="s">
        <v>58</v>
      </c>
      <c r="H2132" s="11" t="s">
        <v>3016</v>
      </c>
      <c r="I2132" s="11" t="s">
        <v>22</v>
      </c>
      <c r="J2132" s="51">
        <v>120000000</v>
      </c>
      <c r="K2132" s="51">
        <v>40000000</v>
      </c>
      <c r="L2132" s="51"/>
      <c r="M2132" s="23">
        <f t="shared" si="33"/>
        <v>160000000</v>
      </c>
      <c r="N2132" s="12"/>
      <c r="O2132" s="11"/>
      <c r="P2132" s="11" t="s">
        <v>48</v>
      </c>
    </row>
    <row r="2133" spans="1:16" ht="18" customHeight="1" x14ac:dyDescent="0.15">
      <c r="A2133" s="11">
        <v>2128</v>
      </c>
      <c r="B2133" s="11" t="s">
        <v>3069</v>
      </c>
      <c r="C2133" s="11" t="s">
        <v>402</v>
      </c>
      <c r="D2133" s="11">
        <v>8</v>
      </c>
      <c r="E2133" s="33" t="s">
        <v>5195</v>
      </c>
      <c r="F2133" s="30" t="s">
        <v>3033</v>
      </c>
      <c r="G2133" s="11" t="s">
        <v>58</v>
      </c>
      <c r="H2133" s="11" t="s">
        <v>3016</v>
      </c>
      <c r="I2133" s="11" t="s">
        <v>22</v>
      </c>
      <c r="J2133" s="51">
        <v>200000000</v>
      </c>
      <c r="K2133" s="51">
        <v>5000000</v>
      </c>
      <c r="L2133" s="51"/>
      <c r="M2133" s="23">
        <f t="shared" si="33"/>
        <v>205000000</v>
      </c>
      <c r="N2133" s="12"/>
      <c r="O2133" s="11"/>
      <c r="P2133" s="11"/>
    </row>
    <row r="2134" spans="1:16" ht="18" customHeight="1" x14ac:dyDescent="0.15">
      <c r="A2134" s="11">
        <v>2129</v>
      </c>
      <c r="B2134" s="11" t="s">
        <v>3069</v>
      </c>
      <c r="C2134" s="11" t="s">
        <v>402</v>
      </c>
      <c r="D2134" s="11">
        <v>8</v>
      </c>
      <c r="E2134" s="33" t="s">
        <v>5195</v>
      </c>
      <c r="F2134" s="30" t="s">
        <v>3034</v>
      </c>
      <c r="G2134" s="11" t="s">
        <v>58</v>
      </c>
      <c r="H2134" s="11" t="s">
        <v>3016</v>
      </c>
      <c r="I2134" s="11" t="s">
        <v>22</v>
      </c>
      <c r="J2134" s="51">
        <v>80000000</v>
      </c>
      <c r="K2134" s="51">
        <v>0</v>
      </c>
      <c r="L2134" s="51"/>
      <c r="M2134" s="23">
        <f t="shared" si="33"/>
        <v>80000000</v>
      </c>
      <c r="N2134" s="12"/>
      <c r="O2134" s="11"/>
      <c r="P2134" s="11"/>
    </row>
    <row r="2135" spans="1:16" ht="18" customHeight="1" x14ac:dyDescent="0.15">
      <c r="A2135" s="11">
        <v>2130</v>
      </c>
      <c r="B2135" s="11" t="s">
        <v>3069</v>
      </c>
      <c r="C2135" s="11" t="s">
        <v>402</v>
      </c>
      <c r="D2135" s="11">
        <v>8</v>
      </c>
      <c r="E2135" s="33" t="s">
        <v>5195</v>
      </c>
      <c r="F2135" s="30" t="s">
        <v>3040</v>
      </c>
      <c r="G2135" s="11" t="s">
        <v>58</v>
      </c>
      <c r="H2135" s="11" t="s">
        <v>3015</v>
      </c>
      <c r="I2135" s="11" t="s">
        <v>22</v>
      </c>
      <c r="J2135" s="51">
        <v>75000000</v>
      </c>
      <c r="K2135" s="51">
        <v>350000000</v>
      </c>
      <c r="L2135" s="51"/>
      <c r="M2135" s="23">
        <f t="shared" si="33"/>
        <v>425000000</v>
      </c>
      <c r="N2135" s="12"/>
      <c r="O2135" s="11"/>
      <c r="P2135" s="11"/>
    </row>
    <row r="2136" spans="1:16" ht="18" customHeight="1" x14ac:dyDescent="0.15">
      <c r="A2136" s="11">
        <v>2131</v>
      </c>
      <c r="B2136" s="11" t="s">
        <v>3069</v>
      </c>
      <c r="C2136" s="11" t="s">
        <v>402</v>
      </c>
      <c r="D2136" s="11">
        <v>8</v>
      </c>
      <c r="E2136" s="33" t="s">
        <v>5195</v>
      </c>
      <c r="F2136" s="30" t="s">
        <v>3041</v>
      </c>
      <c r="G2136" s="11" t="s">
        <v>58</v>
      </c>
      <c r="H2136" s="11" t="s">
        <v>3015</v>
      </c>
      <c r="I2136" s="11" t="s">
        <v>22</v>
      </c>
      <c r="J2136" s="51">
        <v>30000000</v>
      </c>
      <c r="K2136" s="51"/>
      <c r="L2136" s="51"/>
      <c r="M2136" s="23">
        <f t="shared" si="33"/>
        <v>30000000</v>
      </c>
      <c r="N2136" s="12"/>
      <c r="O2136" s="11"/>
      <c r="P2136" s="11"/>
    </row>
    <row r="2137" spans="1:16" ht="18" customHeight="1" x14ac:dyDescent="0.15">
      <c r="A2137" s="11">
        <v>2132</v>
      </c>
      <c r="B2137" s="11" t="s">
        <v>3069</v>
      </c>
      <c r="C2137" s="11" t="s">
        <v>402</v>
      </c>
      <c r="D2137" s="11">
        <v>8</v>
      </c>
      <c r="E2137" s="33" t="s">
        <v>5195</v>
      </c>
      <c r="F2137" s="30" t="s">
        <v>3042</v>
      </c>
      <c r="G2137" s="11" t="s">
        <v>58</v>
      </c>
      <c r="H2137" s="11" t="s">
        <v>3015</v>
      </c>
      <c r="I2137" s="11" t="s">
        <v>22</v>
      </c>
      <c r="J2137" s="51">
        <v>164001000</v>
      </c>
      <c r="K2137" s="51">
        <v>835999000</v>
      </c>
      <c r="L2137" s="51"/>
      <c r="M2137" s="23">
        <f t="shared" si="33"/>
        <v>1000000000</v>
      </c>
      <c r="N2137" s="12"/>
      <c r="O2137" s="11"/>
      <c r="P2137" s="11" t="s">
        <v>48</v>
      </c>
    </row>
    <row r="2138" spans="1:16" ht="18" customHeight="1" x14ac:dyDescent="0.15">
      <c r="A2138" s="11">
        <v>2133</v>
      </c>
      <c r="B2138" s="11" t="s">
        <v>3069</v>
      </c>
      <c r="C2138" s="11" t="s">
        <v>402</v>
      </c>
      <c r="D2138" s="11">
        <v>8</v>
      </c>
      <c r="E2138" s="33" t="s">
        <v>5195</v>
      </c>
      <c r="F2138" s="30" t="s">
        <v>3043</v>
      </c>
      <c r="G2138" s="11" t="s">
        <v>58</v>
      </c>
      <c r="H2138" s="11" t="s">
        <v>3015</v>
      </c>
      <c r="I2138" s="11" t="s">
        <v>22</v>
      </c>
      <c r="J2138" s="51">
        <v>210000000</v>
      </c>
      <c r="K2138" s="51">
        <v>0</v>
      </c>
      <c r="L2138" s="51"/>
      <c r="M2138" s="23">
        <f t="shared" si="33"/>
        <v>210000000</v>
      </c>
      <c r="N2138" s="12"/>
      <c r="O2138" s="11"/>
      <c r="P2138" s="11" t="s">
        <v>48</v>
      </c>
    </row>
    <row r="2139" spans="1:16" ht="18" customHeight="1" x14ac:dyDescent="0.15">
      <c r="A2139" s="11">
        <v>2134</v>
      </c>
      <c r="B2139" s="11" t="s">
        <v>3069</v>
      </c>
      <c r="C2139" s="11" t="s">
        <v>402</v>
      </c>
      <c r="D2139" s="11">
        <v>8</v>
      </c>
      <c r="E2139" s="33" t="s">
        <v>5195</v>
      </c>
      <c r="F2139" s="30" t="s">
        <v>3044</v>
      </c>
      <c r="G2139" s="11" t="s">
        <v>58</v>
      </c>
      <c r="H2139" s="11" t="s">
        <v>3015</v>
      </c>
      <c r="I2139" s="11" t="s">
        <v>22</v>
      </c>
      <c r="J2139" s="51">
        <v>60000000</v>
      </c>
      <c r="K2139" s="51">
        <v>0</v>
      </c>
      <c r="L2139" s="51"/>
      <c r="M2139" s="23">
        <f t="shared" si="33"/>
        <v>60000000</v>
      </c>
      <c r="N2139" s="12"/>
      <c r="O2139" s="11"/>
      <c r="P2139" s="11"/>
    </row>
    <row r="2140" spans="1:16" ht="18" customHeight="1" x14ac:dyDescent="0.15">
      <c r="A2140" s="11">
        <v>2135</v>
      </c>
      <c r="B2140" s="11" t="s">
        <v>3069</v>
      </c>
      <c r="C2140" s="11" t="s">
        <v>402</v>
      </c>
      <c r="D2140" s="11">
        <v>8</v>
      </c>
      <c r="E2140" s="33" t="s">
        <v>5195</v>
      </c>
      <c r="F2140" s="30" t="s">
        <v>3047</v>
      </c>
      <c r="G2140" s="11" t="s">
        <v>58</v>
      </c>
      <c r="H2140" s="11" t="s">
        <v>3015</v>
      </c>
      <c r="I2140" s="11" t="s">
        <v>22</v>
      </c>
      <c r="J2140" s="51">
        <v>75000000</v>
      </c>
      <c r="K2140" s="51">
        <v>350000000</v>
      </c>
      <c r="L2140" s="51"/>
      <c r="M2140" s="23">
        <f t="shared" si="33"/>
        <v>425000000</v>
      </c>
      <c r="N2140" s="12"/>
      <c r="O2140" s="11"/>
      <c r="P2140" s="11"/>
    </row>
    <row r="2141" spans="1:16" ht="18" customHeight="1" x14ac:dyDescent="0.15">
      <c r="A2141" s="11">
        <v>2136</v>
      </c>
      <c r="B2141" s="11" t="s">
        <v>3069</v>
      </c>
      <c r="C2141" s="11" t="s">
        <v>402</v>
      </c>
      <c r="D2141" s="11">
        <v>8</v>
      </c>
      <c r="E2141" s="33" t="s">
        <v>5195</v>
      </c>
      <c r="F2141" s="30" t="s">
        <v>3048</v>
      </c>
      <c r="G2141" s="11" t="s">
        <v>58</v>
      </c>
      <c r="H2141" s="11" t="s">
        <v>3015</v>
      </c>
      <c r="I2141" s="11" t="s">
        <v>22</v>
      </c>
      <c r="J2141" s="51">
        <v>30000000</v>
      </c>
      <c r="K2141" s="51"/>
      <c r="L2141" s="51"/>
      <c r="M2141" s="23">
        <f t="shared" si="33"/>
        <v>30000000</v>
      </c>
      <c r="N2141" s="12"/>
      <c r="O2141" s="11"/>
      <c r="P2141" s="11"/>
    </row>
    <row r="2142" spans="1:16" ht="18" customHeight="1" x14ac:dyDescent="0.15">
      <c r="A2142" s="11">
        <v>2137</v>
      </c>
      <c r="B2142" s="11" t="s">
        <v>3069</v>
      </c>
      <c r="C2142" s="11" t="s">
        <v>402</v>
      </c>
      <c r="D2142" s="11">
        <v>8</v>
      </c>
      <c r="E2142" s="33" t="s">
        <v>5195</v>
      </c>
      <c r="F2142" s="30" t="s">
        <v>3057</v>
      </c>
      <c r="G2142" s="11" t="s">
        <v>58</v>
      </c>
      <c r="H2142" s="11" t="s">
        <v>3015</v>
      </c>
      <c r="I2142" s="11" t="s">
        <v>22</v>
      </c>
      <c r="J2142" s="51">
        <v>141000000</v>
      </c>
      <c r="K2142" s="51">
        <v>880000000</v>
      </c>
      <c r="L2142" s="51"/>
      <c r="M2142" s="23">
        <f t="shared" si="33"/>
        <v>1021000000</v>
      </c>
      <c r="N2142" s="12"/>
      <c r="O2142" s="11"/>
      <c r="P2142" s="11"/>
    </row>
    <row r="2143" spans="1:16" ht="18" customHeight="1" x14ac:dyDescent="0.15">
      <c r="A2143" s="11">
        <v>2138</v>
      </c>
      <c r="B2143" s="11" t="s">
        <v>3069</v>
      </c>
      <c r="C2143" s="11" t="s">
        <v>402</v>
      </c>
      <c r="D2143" s="11">
        <v>8</v>
      </c>
      <c r="E2143" s="33" t="s">
        <v>5195</v>
      </c>
      <c r="F2143" s="30" t="s">
        <v>3058</v>
      </c>
      <c r="G2143" s="11" t="s">
        <v>58</v>
      </c>
      <c r="H2143" s="11" t="s">
        <v>3015</v>
      </c>
      <c r="I2143" s="11" t="s">
        <v>22</v>
      </c>
      <c r="J2143" s="51">
        <v>75000000</v>
      </c>
      <c r="K2143" s="51">
        <v>350000000</v>
      </c>
      <c r="L2143" s="51"/>
      <c r="M2143" s="23">
        <f t="shared" si="33"/>
        <v>425000000</v>
      </c>
      <c r="N2143" s="12"/>
      <c r="O2143" s="11"/>
      <c r="P2143" s="11"/>
    </row>
    <row r="2144" spans="1:16" ht="18" customHeight="1" x14ac:dyDescent="0.15">
      <c r="A2144" s="11">
        <v>2139</v>
      </c>
      <c r="B2144" s="11" t="s">
        <v>3069</v>
      </c>
      <c r="C2144" s="11" t="s">
        <v>402</v>
      </c>
      <c r="D2144" s="11">
        <v>8</v>
      </c>
      <c r="E2144" s="33" t="s">
        <v>5195</v>
      </c>
      <c r="F2144" s="30" t="s">
        <v>3059</v>
      </c>
      <c r="G2144" s="11" t="s">
        <v>58</v>
      </c>
      <c r="H2144" s="11" t="s">
        <v>3015</v>
      </c>
      <c r="I2144" s="11" t="s">
        <v>22</v>
      </c>
      <c r="J2144" s="51">
        <v>30000000</v>
      </c>
      <c r="K2144" s="51">
        <v>13000000</v>
      </c>
      <c r="L2144" s="51"/>
      <c r="M2144" s="23">
        <f t="shared" si="33"/>
        <v>43000000</v>
      </c>
      <c r="N2144" s="12"/>
      <c r="O2144" s="11"/>
      <c r="P2144" s="11"/>
    </row>
    <row r="2145" spans="1:16" ht="18" customHeight="1" x14ac:dyDescent="0.15">
      <c r="A2145" s="11">
        <v>2140</v>
      </c>
      <c r="B2145" s="11" t="s">
        <v>3069</v>
      </c>
      <c r="C2145" s="11" t="s">
        <v>402</v>
      </c>
      <c r="D2145" s="11">
        <v>8</v>
      </c>
      <c r="E2145" s="33" t="s">
        <v>5195</v>
      </c>
      <c r="F2145" s="30" t="s">
        <v>3021</v>
      </c>
      <c r="G2145" s="11" t="s">
        <v>58</v>
      </c>
      <c r="H2145" s="11" t="s">
        <v>3015</v>
      </c>
      <c r="I2145" s="11" t="s">
        <v>22</v>
      </c>
      <c r="J2145" s="51">
        <v>200000000</v>
      </c>
      <c r="K2145" s="51">
        <v>0</v>
      </c>
      <c r="L2145" s="51"/>
      <c r="M2145" s="23">
        <f t="shared" si="33"/>
        <v>200000000</v>
      </c>
      <c r="N2145" s="12"/>
      <c r="O2145" s="11"/>
      <c r="P2145" s="11"/>
    </row>
    <row r="2146" spans="1:16" ht="18" customHeight="1" x14ac:dyDescent="0.15">
      <c r="A2146" s="11">
        <v>2141</v>
      </c>
      <c r="B2146" s="11" t="s">
        <v>3069</v>
      </c>
      <c r="C2146" s="11" t="s">
        <v>3151</v>
      </c>
      <c r="D2146" s="11">
        <v>8</v>
      </c>
      <c r="E2146" s="33" t="s">
        <v>5195</v>
      </c>
      <c r="F2146" s="30" t="s">
        <v>3155</v>
      </c>
      <c r="G2146" s="11" t="s">
        <v>1580</v>
      </c>
      <c r="H2146" s="11" t="s">
        <v>21</v>
      </c>
      <c r="I2146" s="11" t="s">
        <v>22</v>
      </c>
      <c r="J2146" s="51">
        <v>100000000</v>
      </c>
      <c r="K2146" s="51">
        <v>700000000</v>
      </c>
      <c r="L2146" s="51"/>
      <c r="M2146" s="23">
        <f t="shared" si="33"/>
        <v>800000000</v>
      </c>
      <c r="N2146" s="13"/>
      <c r="O2146" s="11"/>
      <c r="P2146" s="11"/>
    </row>
    <row r="2147" spans="1:16" ht="18" customHeight="1" x14ac:dyDescent="0.15">
      <c r="A2147" s="11">
        <v>2142</v>
      </c>
      <c r="B2147" s="11" t="s">
        <v>3069</v>
      </c>
      <c r="C2147" s="11" t="s">
        <v>3182</v>
      </c>
      <c r="D2147" s="11">
        <v>8</v>
      </c>
      <c r="E2147" s="33" t="s">
        <v>5195</v>
      </c>
      <c r="F2147" s="30" t="s">
        <v>3196</v>
      </c>
      <c r="G2147" s="11" t="s">
        <v>11</v>
      </c>
      <c r="H2147" s="11" t="s">
        <v>3073</v>
      </c>
      <c r="I2147" s="11" t="s">
        <v>22</v>
      </c>
      <c r="J2147" s="51">
        <v>60000000</v>
      </c>
      <c r="K2147" s="51">
        <v>175200000</v>
      </c>
      <c r="L2147" s="51"/>
      <c r="M2147" s="23">
        <f t="shared" si="33"/>
        <v>235200000</v>
      </c>
      <c r="N2147" s="11"/>
      <c r="O2147" s="11"/>
      <c r="P2147" s="11"/>
    </row>
    <row r="2148" spans="1:16" ht="18" customHeight="1" x14ac:dyDescent="0.15">
      <c r="A2148" s="11">
        <v>2143</v>
      </c>
      <c r="B2148" s="11" t="s">
        <v>3069</v>
      </c>
      <c r="C2148" s="11" t="s">
        <v>3139</v>
      </c>
      <c r="D2148" s="11">
        <v>8</v>
      </c>
      <c r="E2148" s="33" t="s">
        <v>5195</v>
      </c>
      <c r="F2148" s="30" t="s">
        <v>3209</v>
      </c>
      <c r="G2148" s="11" t="s">
        <v>1580</v>
      </c>
      <c r="H2148" s="11" t="s">
        <v>3073</v>
      </c>
      <c r="I2148" s="11" t="s">
        <v>22</v>
      </c>
      <c r="J2148" s="51">
        <v>110000000</v>
      </c>
      <c r="K2148" s="51">
        <v>277420000</v>
      </c>
      <c r="L2148" s="51">
        <v>0</v>
      </c>
      <c r="M2148" s="23">
        <f t="shared" si="33"/>
        <v>387420000</v>
      </c>
      <c r="N2148" s="12"/>
      <c r="O2148" s="11"/>
      <c r="P2148" s="11"/>
    </row>
    <row r="2149" spans="1:16" ht="18" customHeight="1" x14ac:dyDescent="0.15">
      <c r="A2149" s="11">
        <v>2144</v>
      </c>
      <c r="B2149" s="11" t="s">
        <v>3331</v>
      </c>
      <c r="C2149" s="11" t="s">
        <v>3334</v>
      </c>
      <c r="D2149" s="11">
        <v>8</v>
      </c>
      <c r="E2149" s="33" t="s">
        <v>5195</v>
      </c>
      <c r="F2149" s="30" t="s">
        <v>3342</v>
      </c>
      <c r="G2149" s="11" t="s">
        <v>58</v>
      </c>
      <c r="H2149" s="11" t="s">
        <v>2169</v>
      </c>
      <c r="I2149" s="11" t="s">
        <v>15</v>
      </c>
      <c r="J2149" s="23">
        <v>80000000</v>
      </c>
      <c r="K2149" s="23">
        <v>0</v>
      </c>
      <c r="L2149" s="23">
        <v>0</v>
      </c>
      <c r="M2149" s="23">
        <f t="shared" si="33"/>
        <v>80000000</v>
      </c>
      <c r="N2149" s="30"/>
      <c r="O2149" s="11"/>
      <c r="P2149" s="11"/>
    </row>
    <row r="2150" spans="1:16" ht="18" customHeight="1" x14ac:dyDescent="0.15">
      <c r="A2150" s="11">
        <v>2145</v>
      </c>
      <c r="B2150" s="11" t="s">
        <v>3331</v>
      </c>
      <c r="C2150" s="11" t="s">
        <v>3385</v>
      </c>
      <c r="D2150" s="11">
        <v>8</v>
      </c>
      <c r="E2150" s="33" t="s">
        <v>5195</v>
      </c>
      <c r="F2150" s="30" t="s">
        <v>3392</v>
      </c>
      <c r="G2150" s="11" t="s">
        <v>58</v>
      </c>
      <c r="H2150" s="11" t="s">
        <v>2169</v>
      </c>
      <c r="I2150" s="11" t="s">
        <v>22</v>
      </c>
      <c r="J2150" s="23">
        <v>450000000</v>
      </c>
      <c r="K2150" s="23"/>
      <c r="L2150" s="23"/>
      <c r="M2150" s="23">
        <f t="shared" si="33"/>
        <v>450000000</v>
      </c>
      <c r="N2150" s="30"/>
      <c r="O2150" s="11"/>
      <c r="P2150" s="11"/>
    </row>
    <row r="2151" spans="1:16" ht="18" customHeight="1" x14ac:dyDescent="0.15">
      <c r="A2151" s="11">
        <v>2146</v>
      </c>
      <c r="B2151" s="11" t="s">
        <v>3331</v>
      </c>
      <c r="C2151" s="11" t="s">
        <v>3385</v>
      </c>
      <c r="D2151" s="11">
        <v>8</v>
      </c>
      <c r="E2151" s="33" t="s">
        <v>5195</v>
      </c>
      <c r="F2151" s="30" t="s">
        <v>3393</v>
      </c>
      <c r="G2151" s="11" t="s">
        <v>58</v>
      </c>
      <c r="H2151" s="11" t="s">
        <v>2169</v>
      </c>
      <c r="I2151" s="11" t="s">
        <v>22</v>
      </c>
      <c r="J2151" s="23">
        <v>150000000</v>
      </c>
      <c r="K2151" s="23"/>
      <c r="L2151" s="23"/>
      <c r="M2151" s="23">
        <f t="shared" si="33"/>
        <v>150000000</v>
      </c>
      <c r="N2151" s="30"/>
      <c r="O2151" s="11"/>
      <c r="P2151" s="11"/>
    </row>
    <row r="2152" spans="1:16" ht="18" customHeight="1" x14ac:dyDescent="0.15">
      <c r="A2152" s="11">
        <v>2147</v>
      </c>
      <c r="B2152" s="11" t="s">
        <v>3331</v>
      </c>
      <c r="C2152" s="11" t="s">
        <v>5202</v>
      </c>
      <c r="D2152" s="11">
        <v>8</v>
      </c>
      <c r="E2152" s="33" t="s">
        <v>5195</v>
      </c>
      <c r="F2152" s="30" t="s">
        <v>3450</v>
      </c>
      <c r="G2152" s="11" t="s">
        <v>73</v>
      </c>
      <c r="H2152" s="11" t="s">
        <v>2163</v>
      </c>
      <c r="I2152" s="11" t="s">
        <v>15</v>
      </c>
      <c r="J2152" s="23">
        <v>230000000</v>
      </c>
      <c r="K2152" s="23">
        <v>370000000</v>
      </c>
      <c r="L2152" s="23"/>
      <c r="M2152" s="23">
        <f t="shared" si="33"/>
        <v>600000000</v>
      </c>
      <c r="N2152" s="30"/>
      <c r="O2152" s="11"/>
      <c r="P2152" s="11"/>
    </row>
    <row r="2153" spans="1:16" ht="18" customHeight="1" x14ac:dyDescent="0.15">
      <c r="A2153" s="11">
        <v>2148</v>
      </c>
      <c r="B2153" s="11" t="s">
        <v>3331</v>
      </c>
      <c r="C2153" s="11" t="s">
        <v>5202</v>
      </c>
      <c r="D2153" s="11">
        <v>8</v>
      </c>
      <c r="E2153" s="33" t="s">
        <v>5195</v>
      </c>
      <c r="F2153" s="30" t="s">
        <v>3451</v>
      </c>
      <c r="G2153" s="11" t="s">
        <v>73</v>
      </c>
      <c r="H2153" s="11" t="s">
        <v>2169</v>
      </c>
      <c r="I2153" s="11" t="s">
        <v>16</v>
      </c>
      <c r="J2153" s="23">
        <v>480000000</v>
      </c>
      <c r="K2153" s="23">
        <v>120000000</v>
      </c>
      <c r="L2153" s="23"/>
      <c r="M2153" s="23">
        <f t="shared" si="33"/>
        <v>600000000</v>
      </c>
      <c r="N2153" s="30" t="s">
        <v>74</v>
      </c>
      <c r="O2153" s="11"/>
      <c r="P2153" s="11"/>
    </row>
    <row r="2154" spans="1:16" ht="18" customHeight="1" x14ac:dyDescent="0.15">
      <c r="A2154" s="11">
        <v>2149</v>
      </c>
      <c r="B2154" s="11" t="s">
        <v>3500</v>
      </c>
      <c r="C2154" s="11" t="s">
        <v>3514</v>
      </c>
      <c r="D2154" s="11">
        <v>8</v>
      </c>
      <c r="E2154" s="33" t="s">
        <v>5195</v>
      </c>
      <c r="F2154" s="30" t="s">
        <v>3527</v>
      </c>
      <c r="G2154" s="11" t="s">
        <v>52</v>
      </c>
      <c r="H2154" s="11" t="s">
        <v>1283</v>
      </c>
      <c r="I2154" s="11" t="s">
        <v>15</v>
      </c>
      <c r="J2154" s="23">
        <v>2120000000</v>
      </c>
      <c r="K2154" s="23">
        <v>865700000</v>
      </c>
      <c r="L2154" s="23">
        <v>66500000</v>
      </c>
      <c r="M2154" s="23">
        <f t="shared" si="33"/>
        <v>3052200000</v>
      </c>
      <c r="N2154" s="30"/>
      <c r="O2154" s="11"/>
      <c r="P2154" s="11" t="s">
        <v>48</v>
      </c>
    </row>
    <row r="2155" spans="1:16" ht="18" customHeight="1" x14ac:dyDescent="0.15">
      <c r="A2155" s="11">
        <v>2150</v>
      </c>
      <c r="B2155" s="11" t="s">
        <v>3500</v>
      </c>
      <c r="C2155" s="11" t="s">
        <v>3514</v>
      </c>
      <c r="D2155" s="11">
        <v>8</v>
      </c>
      <c r="E2155" s="33" t="s">
        <v>5195</v>
      </c>
      <c r="F2155" s="30" t="s">
        <v>3528</v>
      </c>
      <c r="G2155" s="11" t="s">
        <v>66</v>
      </c>
      <c r="H2155" s="11" t="s">
        <v>1283</v>
      </c>
      <c r="I2155" s="11" t="s">
        <v>22</v>
      </c>
      <c r="J2155" s="23">
        <v>771400000</v>
      </c>
      <c r="K2155" s="23"/>
      <c r="L2155" s="23"/>
      <c r="M2155" s="23">
        <f t="shared" si="33"/>
        <v>771400000</v>
      </c>
      <c r="N2155" s="30"/>
      <c r="O2155" s="11"/>
      <c r="P2155" s="11" t="s">
        <v>48</v>
      </c>
    </row>
    <row r="2156" spans="1:16" ht="18" customHeight="1" x14ac:dyDescent="0.15">
      <c r="A2156" s="11">
        <v>2151</v>
      </c>
      <c r="B2156" s="11" t="s">
        <v>3500</v>
      </c>
      <c r="C2156" s="11" t="s">
        <v>3531</v>
      </c>
      <c r="D2156" s="11">
        <v>8</v>
      </c>
      <c r="E2156" s="33" t="s">
        <v>5195</v>
      </c>
      <c r="F2156" s="30" t="s">
        <v>3537</v>
      </c>
      <c r="G2156" s="11" t="s">
        <v>73</v>
      </c>
      <c r="H2156" s="11" t="s">
        <v>1283</v>
      </c>
      <c r="I2156" s="11" t="s">
        <v>15</v>
      </c>
      <c r="J2156" s="23">
        <v>1309400000</v>
      </c>
      <c r="K2156" s="23">
        <v>190900000</v>
      </c>
      <c r="L2156" s="23"/>
      <c r="M2156" s="23">
        <f t="shared" si="33"/>
        <v>1500300000</v>
      </c>
      <c r="N2156" s="30"/>
      <c r="O2156" s="11"/>
      <c r="P2156" s="11" t="s">
        <v>48</v>
      </c>
    </row>
    <row r="2157" spans="1:16" ht="18" customHeight="1" x14ac:dyDescent="0.15">
      <c r="A2157" s="11">
        <v>2152</v>
      </c>
      <c r="B2157" s="11" t="s">
        <v>3563</v>
      </c>
      <c r="C2157" s="11" t="s">
        <v>1861</v>
      </c>
      <c r="D2157" s="11">
        <v>8</v>
      </c>
      <c r="E2157" s="33" t="s">
        <v>5195</v>
      </c>
      <c r="F2157" s="30" t="s">
        <v>3576</v>
      </c>
      <c r="G2157" s="11" t="s">
        <v>52</v>
      </c>
      <c r="H2157" s="11" t="s">
        <v>1506</v>
      </c>
      <c r="I2157" s="11" t="s">
        <v>15</v>
      </c>
      <c r="J2157" s="23">
        <v>78000000</v>
      </c>
      <c r="K2157" s="23"/>
      <c r="L2157" s="23"/>
      <c r="M2157" s="23">
        <f t="shared" si="33"/>
        <v>78000000</v>
      </c>
      <c r="N2157" s="30"/>
      <c r="O2157" s="11" t="s">
        <v>44</v>
      </c>
      <c r="P2157" s="11"/>
    </row>
    <row r="2158" spans="1:16" ht="18" customHeight="1" x14ac:dyDescent="0.15">
      <c r="A2158" s="11">
        <v>2153</v>
      </c>
      <c r="B2158" s="11" t="s">
        <v>3563</v>
      </c>
      <c r="C2158" s="11" t="s">
        <v>1866</v>
      </c>
      <c r="D2158" s="11">
        <v>8</v>
      </c>
      <c r="E2158" s="33" t="s">
        <v>5195</v>
      </c>
      <c r="F2158" s="30" t="s">
        <v>3588</v>
      </c>
      <c r="G2158" s="11" t="s">
        <v>114</v>
      </c>
      <c r="H2158" s="11" t="s">
        <v>1506</v>
      </c>
      <c r="I2158" s="11" t="s">
        <v>22</v>
      </c>
      <c r="J2158" s="23">
        <v>1200000000</v>
      </c>
      <c r="K2158" s="23">
        <v>550000000</v>
      </c>
      <c r="L2158" s="23"/>
      <c r="M2158" s="23">
        <f t="shared" si="33"/>
        <v>1750000000</v>
      </c>
      <c r="N2158" s="30"/>
      <c r="O2158" s="11"/>
      <c r="P2158" s="11"/>
    </row>
    <row r="2159" spans="1:16" ht="18" customHeight="1" x14ac:dyDescent="0.15">
      <c r="A2159" s="11">
        <v>2154</v>
      </c>
      <c r="B2159" s="11" t="s">
        <v>3563</v>
      </c>
      <c r="C2159" s="11" t="s">
        <v>1866</v>
      </c>
      <c r="D2159" s="11">
        <v>8</v>
      </c>
      <c r="E2159" s="33" t="s">
        <v>5195</v>
      </c>
      <c r="F2159" s="30" t="s">
        <v>3589</v>
      </c>
      <c r="G2159" s="11" t="s">
        <v>114</v>
      </c>
      <c r="H2159" s="11" t="s">
        <v>1506</v>
      </c>
      <c r="I2159" s="11" t="s">
        <v>22</v>
      </c>
      <c r="J2159" s="23">
        <v>2348650000</v>
      </c>
      <c r="K2159" s="23">
        <v>1037238000</v>
      </c>
      <c r="L2159" s="23"/>
      <c r="M2159" s="23">
        <f t="shared" si="33"/>
        <v>3385888000</v>
      </c>
      <c r="N2159" s="30"/>
      <c r="O2159" s="11"/>
      <c r="P2159" s="11"/>
    </row>
    <row r="2160" spans="1:16" ht="18" customHeight="1" x14ac:dyDescent="0.15">
      <c r="A2160" s="11">
        <v>2155</v>
      </c>
      <c r="B2160" s="11" t="s">
        <v>3563</v>
      </c>
      <c r="C2160" s="11" t="s">
        <v>1866</v>
      </c>
      <c r="D2160" s="11">
        <v>8</v>
      </c>
      <c r="E2160" s="33" t="s">
        <v>5195</v>
      </c>
      <c r="F2160" s="30" t="s">
        <v>3605</v>
      </c>
      <c r="G2160" s="11" t="s">
        <v>73</v>
      </c>
      <c r="H2160" s="11" t="s">
        <v>1506</v>
      </c>
      <c r="I2160" s="11" t="s">
        <v>16</v>
      </c>
      <c r="J2160" s="23">
        <v>500000000</v>
      </c>
      <c r="K2160" s="23"/>
      <c r="L2160" s="23"/>
      <c r="M2160" s="23">
        <f t="shared" si="33"/>
        <v>500000000</v>
      </c>
      <c r="N2160" s="30" t="s">
        <v>3604</v>
      </c>
      <c r="O2160" s="11"/>
      <c r="P2160" s="11"/>
    </row>
    <row r="2161" spans="1:16" ht="18" customHeight="1" x14ac:dyDescent="0.15">
      <c r="A2161" s="11">
        <v>2156</v>
      </c>
      <c r="B2161" s="11" t="s">
        <v>3563</v>
      </c>
      <c r="C2161" s="11" t="s">
        <v>1866</v>
      </c>
      <c r="D2161" s="11">
        <v>8</v>
      </c>
      <c r="E2161" s="33" t="s">
        <v>5195</v>
      </c>
      <c r="F2161" s="30" t="s">
        <v>3606</v>
      </c>
      <c r="G2161" s="11" t="s">
        <v>73</v>
      </c>
      <c r="H2161" s="11" t="s">
        <v>1506</v>
      </c>
      <c r="I2161" s="11" t="s">
        <v>15</v>
      </c>
      <c r="J2161" s="23">
        <v>600000000</v>
      </c>
      <c r="K2161" s="23"/>
      <c r="L2161" s="23"/>
      <c r="M2161" s="23">
        <f t="shared" si="33"/>
        <v>600000000</v>
      </c>
      <c r="N2161" s="30"/>
      <c r="O2161" s="11"/>
      <c r="P2161" s="11"/>
    </row>
    <row r="2162" spans="1:16" ht="18" customHeight="1" x14ac:dyDescent="0.15">
      <c r="A2162" s="11">
        <v>2157</v>
      </c>
      <c r="B2162" s="11" t="s">
        <v>3563</v>
      </c>
      <c r="C2162" s="11" t="s">
        <v>1915</v>
      </c>
      <c r="D2162" s="11">
        <v>8</v>
      </c>
      <c r="E2162" s="33" t="s">
        <v>5195</v>
      </c>
      <c r="F2162" s="30" t="s">
        <v>3633</v>
      </c>
      <c r="G2162" s="11" t="s">
        <v>58</v>
      </c>
      <c r="H2162" s="11" t="s">
        <v>1506</v>
      </c>
      <c r="I2162" s="11" t="s">
        <v>15</v>
      </c>
      <c r="J2162" s="23">
        <v>637875000</v>
      </c>
      <c r="K2162" s="23">
        <v>1101996000</v>
      </c>
      <c r="L2162" s="23">
        <v>256326000</v>
      </c>
      <c r="M2162" s="23">
        <f t="shared" si="33"/>
        <v>1996197000</v>
      </c>
      <c r="N2162" s="30"/>
      <c r="O2162" s="11"/>
      <c r="P2162" s="11"/>
    </row>
    <row r="2163" spans="1:16" ht="18" customHeight="1" x14ac:dyDescent="0.15">
      <c r="A2163" s="11">
        <v>2158</v>
      </c>
      <c r="B2163" s="11" t="s">
        <v>3780</v>
      </c>
      <c r="C2163" s="11" t="s">
        <v>5206</v>
      </c>
      <c r="D2163" s="11">
        <v>8</v>
      </c>
      <c r="E2163" s="33" t="s">
        <v>5195</v>
      </c>
      <c r="F2163" s="30" t="s">
        <v>3893</v>
      </c>
      <c r="G2163" s="11" t="s">
        <v>46</v>
      </c>
      <c r="H2163" s="11" t="s">
        <v>1530</v>
      </c>
      <c r="I2163" s="11" t="s">
        <v>22</v>
      </c>
      <c r="J2163" s="23">
        <v>200000000</v>
      </c>
      <c r="K2163" s="23"/>
      <c r="L2163" s="23"/>
      <c r="M2163" s="23">
        <f t="shared" si="33"/>
        <v>200000000</v>
      </c>
      <c r="N2163" s="30"/>
      <c r="O2163" s="11" t="s">
        <v>44</v>
      </c>
      <c r="P2163" s="11"/>
    </row>
    <row r="2164" spans="1:16" ht="18" customHeight="1" x14ac:dyDescent="0.15">
      <c r="A2164" s="11">
        <v>2159</v>
      </c>
      <c r="B2164" s="11" t="s">
        <v>4170</v>
      </c>
      <c r="C2164" s="11" t="s">
        <v>4223</v>
      </c>
      <c r="D2164" s="11">
        <v>8</v>
      </c>
      <c r="E2164" s="33" t="s">
        <v>5195</v>
      </c>
      <c r="F2164" s="30" t="s">
        <v>4232</v>
      </c>
      <c r="G2164" s="11" t="s">
        <v>114</v>
      </c>
      <c r="H2164" s="11" t="s">
        <v>3505</v>
      </c>
      <c r="I2164" s="11" t="s">
        <v>15</v>
      </c>
      <c r="J2164" s="23">
        <v>338716000</v>
      </c>
      <c r="K2164" s="23">
        <v>279293000</v>
      </c>
      <c r="L2164" s="23">
        <v>1155000</v>
      </c>
      <c r="M2164" s="23">
        <f t="shared" si="33"/>
        <v>619164000</v>
      </c>
      <c r="N2164" s="30"/>
      <c r="O2164" s="11"/>
      <c r="P2164" s="11"/>
    </row>
    <row r="2165" spans="1:16" ht="18" customHeight="1" x14ac:dyDescent="0.15">
      <c r="A2165" s="11">
        <v>2160</v>
      </c>
      <c r="B2165" s="11" t="s">
        <v>4365</v>
      </c>
      <c r="C2165" s="11" t="s">
        <v>4366</v>
      </c>
      <c r="D2165" s="11">
        <v>8</v>
      </c>
      <c r="E2165" s="33" t="s">
        <v>5195</v>
      </c>
      <c r="F2165" s="30" t="s">
        <v>4374</v>
      </c>
      <c r="G2165" s="11" t="s">
        <v>73</v>
      </c>
      <c r="H2165" s="11" t="s">
        <v>4368</v>
      </c>
      <c r="I2165" s="11" t="s">
        <v>22</v>
      </c>
      <c r="J2165" s="23">
        <v>310000000</v>
      </c>
      <c r="K2165" s="23">
        <v>10000000</v>
      </c>
      <c r="L2165" s="23"/>
      <c r="M2165" s="23">
        <f t="shared" si="33"/>
        <v>320000000</v>
      </c>
      <c r="N2165" s="30"/>
      <c r="O2165" s="11"/>
      <c r="P2165" s="11"/>
    </row>
    <row r="2166" spans="1:16" ht="18" customHeight="1" x14ac:dyDescent="0.15">
      <c r="A2166" s="11">
        <v>2161</v>
      </c>
      <c r="B2166" s="11" t="s">
        <v>4365</v>
      </c>
      <c r="C2166" s="11" t="s">
        <v>4375</v>
      </c>
      <c r="D2166" s="11">
        <v>8</v>
      </c>
      <c r="E2166" s="33" t="s">
        <v>5195</v>
      </c>
      <c r="F2166" s="30" t="s">
        <v>4382</v>
      </c>
      <c r="G2166" s="11" t="s">
        <v>58</v>
      </c>
      <c r="H2166" s="11" t="s">
        <v>4368</v>
      </c>
      <c r="I2166" s="11" t="s">
        <v>22</v>
      </c>
      <c r="J2166" s="23">
        <v>148000000</v>
      </c>
      <c r="K2166" s="23">
        <v>333000000</v>
      </c>
      <c r="L2166" s="23">
        <v>50000000</v>
      </c>
      <c r="M2166" s="23">
        <f t="shared" si="33"/>
        <v>531000000</v>
      </c>
      <c r="N2166" s="30"/>
      <c r="O2166" s="11"/>
      <c r="P2166" s="11"/>
    </row>
    <row r="2167" spans="1:16" ht="18" customHeight="1" x14ac:dyDescent="0.15">
      <c r="A2167" s="11">
        <v>2162</v>
      </c>
      <c r="B2167" s="21" t="s">
        <v>4457</v>
      </c>
      <c r="C2167" s="21" t="s">
        <v>1613</v>
      </c>
      <c r="D2167" s="21">
        <v>8</v>
      </c>
      <c r="E2167" s="33" t="s">
        <v>5195</v>
      </c>
      <c r="F2167" s="40" t="s">
        <v>4485</v>
      </c>
      <c r="G2167" s="21" t="s">
        <v>11</v>
      </c>
      <c r="H2167" s="21" t="s">
        <v>3073</v>
      </c>
      <c r="I2167" s="21" t="s">
        <v>8</v>
      </c>
      <c r="J2167" s="60">
        <v>190000000</v>
      </c>
      <c r="K2167" s="60">
        <v>0</v>
      </c>
      <c r="L2167" s="60">
        <v>6000000</v>
      </c>
      <c r="M2167" s="23">
        <f t="shared" si="33"/>
        <v>196000000</v>
      </c>
      <c r="N2167" s="15"/>
      <c r="O2167" s="21"/>
      <c r="P2167" s="21" t="s">
        <v>12</v>
      </c>
    </row>
    <row r="2168" spans="1:16" ht="18" customHeight="1" x14ac:dyDescent="0.15">
      <c r="A2168" s="11">
        <v>2163</v>
      </c>
      <c r="B2168" s="21" t="s">
        <v>4457</v>
      </c>
      <c r="C2168" s="21" t="s">
        <v>1619</v>
      </c>
      <c r="D2168" s="21">
        <v>8</v>
      </c>
      <c r="E2168" s="33" t="s">
        <v>5195</v>
      </c>
      <c r="F2168" s="40" t="s">
        <v>4508</v>
      </c>
      <c r="G2168" s="21" t="s">
        <v>1621</v>
      </c>
      <c r="H2168" s="21" t="s">
        <v>3073</v>
      </c>
      <c r="I2168" s="21" t="s">
        <v>9</v>
      </c>
      <c r="J2168" s="60">
        <v>56840000000</v>
      </c>
      <c r="K2168" s="60">
        <v>1160000000</v>
      </c>
      <c r="L2168" s="60"/>
      <c r="M2168" s="23">
        <f t="shared" si="33"/>
        <v>58000000000</v>
      </c>
      <c r="N2168" s="15"/>
      <c r="O2168" s="21" t="s">
        <v>10</v>
      </c>
      <c r="P2168" s="21" t="s">
        <v>12</v>
      </c>
    </row>
    <row r="2169" spans="1:16" ht="18" customHeight="1" x14ac:dyDescent="0.15">
      <c r="A2169" s="11">
        <v>2164</v>
      </c>
      <c r="B2169" s="21" t="s">
        <v>4457</v>
      </c>
      <c r="C2169" s="21" t="s">
        <v>1619</v>
      </c>
      <c r="D2169" s="21">
        <v>8</v>
      </c>
      <c r="E2169" s="33" t="s">
        <v>5195</v>
      </c>
      <c r="F2169" s="40" t="s">
        <v>4509</v>
      </c>
      <c r="G2169" s="21" t="s">
        <v>1621</v>
      </c>
      <c r="H2169" s="21" t="s">
        <v>3073</v>
      </c>
      <c r="I2169" s="21" t="s">
        <v>9</v>
      </c>
      <c r="J2169" s="60">
        <v>80000000000</v>
      </c>
      <c r="K2169" s="60">
        <v>7000000000</v>
      </c>
      <c r="L2169" s="60"/>
      <c r="M2169" s="23">
        <f t="shared" si="33"/>
        <v>87000000000</v>
      </c>
      <c r="N2169" s="15"/>
      <c r="O2169" s="21" t="s">
        <v>10</v>
      </c>
      <c r="P2169" s="21" t="s">
        <v>12</v>
      </c>
    </row>
    <row r="2170" spans="1:16" ht="18" customHeight="1" x14ac:dyDescent="0.15">
      <c r="A2170" s="11">
        <v>2165</v>
      </c>
      <c r="B2170" s="21" t="s">
        <v>4457</v>
      </c>
      <c r="C2170" s="21" t="s">
        <v>1619</v>
      </c>
      <c r="D2170" s="21">
        <v>8</v>
      </c>
      <c r="E2170" s="33" t="s">
        <v>5195</v>
      </c>
      <c r="F2170" s="63" t="s">
        <v>4510</v>
      </c>
      <c r="G2170" s="21" t="s">
        <v>1621</v>
      </c>
      <c r="H2170" s="21" t="s">
        <v>3073</v>
      </c>
      <c r="I2170" s="21" t="s">
        <v>9</v>
      </c>
      <c r="J2170" s="60">
        <v>67301000000</v>
      </c>
      <c r="K2170" s="60">
        <v>8436000000</v>
      </c>
      <c r="L2170" s="60"/>
      <c r="M2170" s="23">
        <f t="shared" si="33"/>
        <v>75737000000</v>
      </c>
      <c r="N2170" s="15"/>
      <c r="O2170" s="21" t="s">
        <v>10</v>
      </c>
      <c r="P2170" s="21" t="s">
        <v>12</v>
      </c>
    </row>
    <row r="2171" spans="1:16" ht="18" customHeight="1" x14ac:dyDescent="0.15">
      <c r="A2171" s="11">
        <v>2166</v>
      </c>
      <c r="B2171" s="21" t="s">
        <v>4457</v>
      </c>
      <c r="C2171" s="21" t="s">
        <v>4566</v>
      </c>
      <c r="D2171" s="21">
        <v>8</v>
      </c>
      <c r="E2171" s="33" t="s">
        <v>5195</v>
      </c>
      <c r="F2171" s="40" t="s">
        <v>4568</v>
      </c>
      <c r="G2171" s="21" t="s">
        <v>1580</v>
      </c>
      <c r="H2171" s="21" t="s">
        <v>4543</v>
      </c>
      <c r="I2171" s="21" t="s">
        <v>22</v>
      </c>
      <c r="J2171" s="60">
        <v>200000000</v>
      </c>
      <c r="K2171" s="60">
        <v>50000000</v>
      </c>
      <c r="L2171" s="60">
        <v>0</v>
      </c>
      <c r="M2171" s="23">
        <f t="shared" si="33"/>
        <v>250000000</v>
      </c>
      <c r="N2171" s="40"/>
      <c r="O2171" s="21" t="s">
        <v>14</v>
      </c>
      <c r="P2171" s="21"/>
    </row>
    <row r="2172" spans="1:16" ht="18" customHeight="1" x14ac:dyDescent="0.15">
      <c r="A2172" s="11">
        <v>2167</v>
      </c>
      <c r="B2172" s="11" t="s">
        <v>4457</v>
      </c>
      <c r="C2172" s="11" t="s">
        <v>4605</v>
      </c>
      <c r="D2172" s="11">
        <v>8</v>
      </c>
      <c r="E2172" s="33" t="s">
        <v>5195</v>
      </c>
      <c r="F2172" s="30" t="s">
        <v>4607</v>
      </c>
      <c r="G2172" s="11" t="s">
        <v>1580</v>
      </c>
      <c r="H2172" s="11" t="s">
        <v>4475</v>
      </c>
      <c r="I2172" s="11" t="s">
        <v>22</v>
      </c>
      <c r="J2172" s="51">
        <v>1363520000</v>
      </c>
      <c r="K2172" s="51">
        <v>768740000</v>
      </c>
      <c r="L2172" s="51"/>
      <c r="M2172" s="23">
        <f t="shared" si="33"/>
        <v>2132260000</v>
      </c>
      <c r="N2172" s="12"/>
      <c r="O2172" s="11" t="s">
        <v>14</v>
      </c>
      <c r="P2172" s="11" t="s">
        <v>12</v>
      </c>
    </row>
    <row r="2173" spans="1:16" ht="18" customHeight="1" x14ac:dyDescent="0.15">
      <c r="A2173" s="11">
        <v>2168</v>
      </c>
      <c r="B2173" s="11" t="s">
        <v>4457</v>
      </c>
      <c r="C2173" s="11" t="s">
        <v>4623</v>
      </c>
      <c r="D2173" s="11">
        <v>8</v>
      </c>
      <c r="E2173" s="33" t="s">
        <v>5195</v>
      </c>
      <c r="F2173" s="30" t="s">
        <v>4638</v>
      </c>
      <c r="G2173" s="11" t="s">
        <v>1580</v>
      </c>
      <c r="H2173" s="11" t="s">
        <v>4481</v>
      </c>
      <c r="I2173" s="11" t="s">
        <v>22</v>
      </c>
      <c r="J2173" s="51">
        <v>250000000</v>
      </c>
      <c r="K2173" s="51">
        <v>2860000000</v>
      </c>
      <c r="L2173" s="51"/>
      <c r="M2173" s="23">
        <f t="shared" si="33"/>
        <v>3110000000</v>
      </c>
      <c r="N2173" s="12"/>
      <c r="O2173" s="11" t="s">
        <v>14</v>
      </c>
      <c r="P2173" s="11" t="s">
        <v>12</v>
      </c>
    </row>
    <row r="2174" spans="1:16" ht="18" customHeight="1" x14ac:dyDescent="0.15">
      <c r="A2174" s="11">
        <v>2169</v>
      </c>
      <c r="B2174" s="11" t="s">
        <v>4457</v>
      </c>
      <c r="C2174" s="11" t="s">
        <v>4623</v>
      </c>
      <c r="D2174" s="11">
        <v>8</v>
      </c>
      <c r="E2174" s="33" t="s">
        <v>5195</v>
      </c>
      <c r="F2174" s="30" t="s">
        <v>4639</v>
      </c>
      <c r="G2174" s="11" t="s">
        <v>1580</v>
      </c>
      <c r="H2174" s="11" t="s">
        <v>4481</v>
      </c>
      <c r="I2174" s="11" t="s">
        <v>22</v>
      </c>
      <c r="J2174" s="51">
        <v>250000000</v>
      </c>
      <c r="K2174" s="51">
        <v>2670800000</v>
      </c>
      <c r="L2174" s="51"/>
      <c r="M2174" s="23">
        <f t="shared" si="33"/>
        <v>2920800000</v>
      </c>
      <c r="N2174" s="12"/>
      <c r="O2174" s="11" t="s">
        <v>14</v>
      </c>
      <c r="P2174" s="11" t="s">
        <v>12</v>
      </c>
    </row>
    <row r="2175" spans="1:16" ht="18" customHeight="1" x14ac:dyDescent="0.15">
      <c r="A2175" s="11">
        <v>2170</v>
      </c>
      <c r="B2175" s="33" t="s">
        <v>4457</v>
      </c>
      <c r="C2175" s="33" t="s">
        <v>4623</v>
      </c>
      <c r="D2175" s="33">
        <v>8</v>
      </c>
      <c r="E2175" s="33" t="s">
        <v>5195</v>
      </c>
      <c r="F2175" s="41" t="s">
        <v>4640</v>
      </c>
      <c r="G2175" s="33" t="s">
        <v>1580</v>
      </c>
      <c r="H2175" s="33" t="s">
        <v>4481</v>
      </c>
      <c r="I2175" s="33" t="s">
        <v>22</v>
      </c>
      <c r="J2175" s="51">
        <v>351358000</v>
      </c>
      <c r="K2175" s="51">
        <v>3350000000</v>
      </c>
      <c r="L2175" s="72"/>
      <c r="M2175" s="23">
        <f t="shared" si="33"/>
        <v>3701358000</v>
      </c>
      <c r="N2175" s="41"/>
      <c r="O2175" s="11" t="s">
        <v>14</v>
      </c>
      <c r="P2175" s="11" t="s">
        <v>12</v>
      </c>
    </row>
    <row r="2176" spans="1:16" ht="18" customHeight="1" x14ac:dyDescent="0.15">
      <c r="A2176" s="11">
        <v>2171</v>
      </c>
      <c r="B2176" s="11" t="s">
        <v>4457</v>
      </c>
      <c r="C2176" s="11" t="s">
        <v>4623</v>
      </c>
      <c r="D2176" s="11">
        <v>8</v>
      </c>
      <c r="E2176" s="33" t="s">
        <v>5195</v>
      </c>
      <c r="F2176" s="30" t="s">
        <v>4661</v>
      </c>
      <c r="G2176" s="11" t="s">
        <v>1580</v>
      </c>
      <c r="H2176" s="11" t="s">
        <v>4481</v>
      </c>
      <c r="I2176" s="11" t="s">
        <v>9</v>
      </c>
      <c r="J2176" s="51">
        <v>2872800000</v>
      </c>
      <c r="K2176" s="51">
        <v>8064000000</v>
      </c>
      <c r="L2176" s="51">
        <v>576000000</v>
      </c>
      <c r="M2176" s="23">
        <f t="shared" si="33"/>
        <v>11512800000</v>
      </c>
      <c r="N2176" s="12"/>
      <c r="O2176" s="11" t="s">
        <v>14</v>
      </c>
      <c r="P2176" s="11"/>
    </row>
    <row r="2177" spans="1:16" ht="18" customHeight="1" x14ac:dyDescent="0.15">
      <c r="A2177" s="11">
        <v>2172</v>
      </c>
      <c r="B2177" s="11" t="s">
        <v>4824</v>
      </c>
      <c r="C2177" s="11" t="s">
        <v>40</v>
      </c>
      <c r="D2177" s="11">
        <v>8</v>
      </c>
      <c r="E2177" s="33" t="s">
        <v>5195</v>
      </c>
      <c r="F2177" s="30" t="s">
        <v>4946</v>
      </c>
      <c r="G2177" s="11" t="s">
        <v>532</v>
      </c>
      <c r="H2177" s="11" t="s">
        <v>3509</v>
      </c>
      <c r="I2177" s="11" t="s">
        <v>22</v>
      </c>
      <c r="J2177" s="23">
        <v>25000000</v>
      </c>
      <c r="K2177" s="23">
        <v>0</v>
      </c>
      <c r="L2177" s="23">
        <v>0</v>
      </c>
      <c r="M2177" s="23">
        <f t="shared" si="33"/>
        <v>25000000</v>
      </c>
      <c r="N2177" s="30"/>
      <c r="O2177" s="11" t="s">
        <v>44</v>
      </c>
      <c r="P2177" s="11"/>
    </row>
    <row r="2178" spans="1:16" ht="18" customHeight="1" x14ac:dyDescent="0.15">
      <c r="A2178" s="11">
        <v>2173</v>
      </c>
      <c r="B2178" s="11" t="s">
        <v>4824</v>
      </c>
      <c r="C2178" s="11" t="s">
        <v>4850</v>
      </c>
      <c r="D2178" s="11">
        <v>8</v>
      </c>
      <c r="E2178" s="33" t="s">
        <v>5195</v>
      </c>
      <c r="F2178" s="30" t="s">
        <v>4947</v>
      </c>
      <c r="G2178" s="11" t="s">
        <v>114</v>
      </c>
      <c r="H2178" s="11" t="s">
        <v>3509</v>
      </c>
      <c r="I2178" s="11" t="s">
        <v>22</v>
      </c>
      <c r="J2178" s="23">
        <v>785000000</v>
      </c>
      <c r="K2178" s="23">
        <v>585000000</v>
      </c>
      <c r="L2178" s="23">
        <v>0</v>
      </c>
      <c r="M2178" s="23">
        <f t="shared" si="33"/>
        <v>1370000000</v>
      </c>
      <c r="N2178" s="30"/>
      <c r="O2178" s="11"/>
      <c r="P2178" s="11"/>
    </row>
    <row r="2179" spans="1:16" ht="18" customHeight="1" x14ac:dyDescent="0.15">
      <c r="A2179" s="11">
        <v>2174</v>
      </c>
      <c r="B2179" s="11" t="s">
        <v>4824</v>
      </c>
      <c r="C2179" s="11" t="s">
        <v>4859</v>
      </c>
      <c r="D2179" s="11">
        <v>8</v>
      </c>
      <c r="E2179" s="33" t="s">
        <v>5195</v>
      </c>
      <c r="F2179" s="30" t="s">
        <v>4948</v>
      </c>
      <c r="G2179" s="11" t="s">
        <v>58</v>
      </c>
      <c r="H2179" s="11" t="s">
        <v>3509</v>
      </c>
      <c r="I2179" s="11" t="s">
        <v>22</v>
      </c>
      <c r="J2179" s="23">
        <v>400782000</v>
      </c>
      <c r="K2179" s="23">
        <v>0</v>
      </c>
      <c r="L2179" s="23">
        <v>0</v>
      </c>
      <c r="M2179" s="23">
        <f t="shared" si="33"/>
        <v>400782000</v>
      </c>
      <c r="N2179" s="30"/>
      <c r="O2179" s="11" t="s">
        <v>44</v>
      </c>
      <c r="P2179" s="11"/>
    </row>
    <row r="2180" spans="1:16" ht="18" customHeight="1" x14ac:dyDescent="0.15">
      <c r="A2180" s="11">
        <v>2175</v>
      </c>
      <c r="B2180" s="11" t="s">
        <v>4824</v>
      </c>
      <c r="C2180" s="11" t="s">
        <v>4859</v>
      </c>
      <c r="D2180" s="11">
        <v>8</v>
      </c>
      <c r="E2180" s="33" t="s">
        <v>5195</v>
      </c>
      <c r="F2180" s="30" t="s">
        <v>4949</v>
      </c>
      <c r="G2180" s="11" t="s">
        <v>58</v>
      </c>
      <c r="H2180" s="11" t="s">
        <v>3509</v>
      </c>
      <c r="I2180" s="11" t="s">
        <v>22</v>
      </c>
      <c r="J2180" s="23">
        <v>94602000</v>
      </c>
      <c r="K2180" s="23">
        <v>0</v>
      </c>
      <c r="L2180" s="23">
        <v>0</v>
      </c>
      <c r="M2180" s="23">
        <f t="shared" si="33"/>
        <v>94602000</v>
      </c>
      <c r="N2180" s="30"/>
      <c r="O2180" s="11" t="s">
        <v>44</v>
      </c>
      <c r="P2180" s="11"/>
    </row>
    <row r="2181" spans="1:16" ht="18" customHeight="1" x14ac:dyDescent="0.15">
      <c r="A2181" s="11">
        <v>2176</v>
      </c>
      <c r="B2181" s="11" t="s">
        <v>39</v>
      </c>
      <c r="C2181" s="11" t="s">
        <v>40</v>
      </c>
      <c r="D2181" s="11">
        <v>9</v>
      </c>
      <c r="E2181" s="33" t="s">
        <v>5195</v>
      </c>
      <c r="F2181" s="30" t="s">
        <v>49</v>
      </c>
      <c r="G2181" s="11" t="s">
        <v>46</v>
      </c>
      <c r="H2181" s="11" t="s">
        <v>43</v>
      </c>
      <c r="I2181" s="11" t="s">
        <v>22</v>
      </c>
      <c r="J2181" s="23">
        <v>45000000</v>
      </c>
      <c r="K2181" s="23">
        <v>50000000</v>
      </c>
      <c r="L2181" s="23"/>
      <c r="M2181" s="23">
        <f t="shared" si="33"/>
        <v>95000000</v>
      </c>
      <c r="N2181" s="30"/>
      <c r="O2181" s="11" t="s">
        <v>44</v>
      </c>
      <c r="P2181" s="11"/>
    </row>
    <row r="2182" spans="1:16" ht="18" customHeight="1" x14ac:dyDescent="0.15">
      <c r="A2182" s="11">
        <v>2177</v>
      </c>
      <c r="B2182" s="11" t="s">
        <v>39</v>
      </c>
      <c r="C2182" s="11" t="s">
        <v>78</v>
      </c>
      <c r="D2182" s="11">
        <v>9</v>
      </c>
      <c r="E2182" s="33" t="s">
        <v>5195</v>
      </c>
      <c r="F2182" s="30" t="s">
        <v>80</v>
      </c>
      <c r="G2182" s="11" t="s">
        <v>58</v>
      </c>
      <c r="H2182" s="11" t="s">
        <v>43</v>
      </c>
      <c r="I2182" s="11" t="s">
        <v>15</v>
      </c>
      <c r="J2182" s="23">
        <v>120000000</v>
      </c>
      <c r="K2182" s="23">
        <v>0</v>
      </c>
      <c r="L2182" s="23">
        <v>0</v>
      </c>
      <c r="M2182" s="23">
        <f t="shared" ref="M2182:M2245" si="34">J2182+K2182+L2182</f>
        <v>120000000</v>
      </c>
      <c r="N2182" s="30"/>
      <c r="O2182" s="11"/>
      <c r="P2182" s="11"/>
    </row>
    <row r="2183" spans="1:16" ht="18" customHeight="1" x14ac:dyDescent="0.15">
      <c r="A2183" s="11">
        <v>2178</v>
      </c>
      <c r="B2183" s="11" t="s">
        <v>39</v>
      </c>
      <c r="C2183" s="11" t="s">
        <v>78</v>
      </c>
      <c r="D2183" s="11">
        <v>9</v>
      </c>
      <c r="E2183" s="33" t="s">
        <v>5195</v>
      </c>
      <c r="F2183" s="30" t="s">
        <v>83</v>
      </c>
      <c r="G2183" s="11" t="s">
        <v>58</v>
      </c>
      <c r="H2183" s="11" t="s">
        <v>43</v>
      </c>
      <c r="I2183" s="11" t="s">
        <v>22</v>
      </c>
      <c r="J2183" s="23">
        <v>1229826000</v>
      </c>
      <c r="K2183" s="23">
        <v>0</v>
      </c>
      <c r="L2183" s="23">
        <v>0</v>
      </c>
      <c r="M2183" s="23">
        <f t="shared" si="34"/>
        <v>1229826000</v>
      </c>
      <c r="N2183" s="30"/>
      <c r="O2183" s="11"/>
      <c r="P2183" s="11"/>
    </row>
    <row r="2184" spans="1:16" ht="18" customHeight="1" x14ac:dyDescent="0.15">
      <c r="A2184" s="11">
        <v>2179</v>
      </c>
      <c r="B2184" s="11" t="s">
        <v>39</v>
      </c>
      <c r="C2184" s="11" t="s">
        <v>86</v>
      </c>
      <c r="D2184" s="11">
        <v>9</v>
      </c>
      <c r="E2184" s="33" t="s">
        <v>5195</v>
      </c>
      <c r="F2184" s="30" t="s">
        <v>91</v>
      </c>
      <c r="G2184" s="11" t="s">
        <v>58</v>
      </c>
      <c r="H2184" s="11" t="s">
        <v>43</v>
      </c>
      <c r="I2184" s="11" t="s">
        <v>22</v>
      </c>
      <c r="J2184" s="23">
        <v>250000000</v>
      </c>
      <c r="K2184" s="23">
        <v>148260000</v>
      </c>
      <c r="L2184" s="23"/>
      <c r="M2184" s="23">
        <f t="shared" si="34"/>
        <v>398260000</v>
      </c>
      <c r="N2184" s="30"/>
      <c r="O2184" s="11" t="s">
        <v>88</v>
      </c>
      <c r="P2184" s="11"/>
    </row>
    <row r="2185" spans="1:16" ht="18" customHeight="1" x14ac:dyDescent="0.15">
      <c r="A2185" s="11">
        <v>2180</v>
      </c>
      <c r="B2185" s="11" t="s">
        <v>39</v>
      </c>
      <c r="C2185" s="11" t="s">
        <v>126</v>
      </c>
      <c r="D2185" s="11">
        <v>9</v>
      </c>
      <c r="E2185" s="33" t="s">
        <v>5195</v>
      </c>
      <c r="F2185" s="30" t="s">
        <v>127</v>
      </c>
      <c r="G2185" s="11" t="s">
        <v>58</v>
      </c>
      <c r="H2185" s="11" t="s">
        <v>43</v>
      </c>
      <c r="I2185" s="11" t="s">
        <v>22</v>
      </c>
      <c r="J2185" s="23">
        <v>95000000</v>
      </c>
      <c r="K2185" s="23">
        <v>150000000</v>
      </c>
      <c r="L2185" s="23"/>
      <c r="M2185" s="23">
        <f t="shared" si="34"/>
        <v>245000000</v>
      </c>
      <c r="N2185" s="30"/>
      <c r="O2185" s="11"/>
      <c r="P2185" s="11"/>
    </row>
    <row r="2186" spans="1:16" ht="18" customHeight="1" x14ac:dyDescent="0.15">
      <c r="A2186" s="11">
        <v>2181</v>
      </c>
      <c r="B2186" s="11" t="s">
        <v>39</v>
      </c>
      <c r="C2186" s="11" t="s">
        <v>126</v>
      </c>
      <c r="D2186" s="11">
        <v>9</v>
      </c>
      <c r="E2186" s="33" t="s">
        <v>5195</v>
      </c>
      <c r="F2186" s="30" t="s">
        <v>128</v>
      </c>
      <c r="G2186" s="11" t="s">
        <v>58</v>
      </c>
      <c r="H2186" s="11" t="s">
        <v>43</v>
      </c>
      <c r="I2186" s="11" t="s">
        <v>22</v>
      </c>
      <c r="J2186" s="23">
        <v>155000000</v>
      </c>
      <c r="K2186" s="23">
        <v>1100000000</v>
      </c>
      <c r="L2186" s="23">
        <v>21000000</v>
      </c>
      <c r="M2186" s="23">
        <f t="shared" si="34"/>
        <v>1276000000</v>
      </c>
      <c r="N2186" s="30"/>
      <c r="O2186" s="11"/>
      <c r="P2186" s="11"/>
    </row>
    <row r="2187" spans="1:16" ht="18" customHeight="1" x14ac:dyDescent="0.15">
      <c r="A2187" s="11">
        <v>2182</v>
      </c>
      <c r="B2187" s="11" t="s">
        <v>39</v>
      </c>
      <c r="C2187" s="11" t="s">
        <v>126</v>
      </c>
      <c r="D2187" s="11">
        <v>9</v>
      </c>
      <c r="E2187" s="33" t="s">
        <v>5195</v>
      </c>
      <c r="F2187" s="30" t="s">
        <v>130</v>
      </c>
      <c r="G2187" s="11" t="s">
        <v>58</v>
      </c>
      <c r="H2187" s="11" t="s">
        <v>43</v>
      </c>
      <c r="I2187" s="11" t="s">
        <v>22</v>
      </c>
      <c r="J2187" s="23">
        <v>150000000</v>
      </c>
      <c r="K2187" s="23">
        <v>1200000000</v>
      </c>
      <c r="L2187" s="23">
        <v>40000000</v>
      </c>
      <c r="M2187" s="23">
        <f t="shared" si="34"/>
        <v>1390000000</v>
      </c>
      <c r="N2187" s="30"/>
      <c r="O2187" s="11"/>
      <c r="P2187" s="11"/>
    </row>
    <row r="2188" spans="1:16" ht="18" customHeight="1" x14ac:dyDescent="0.15">
      <c r="A2188" s="11">
        <v>2183</v>
      </c>
      <c r="B2188" s="11" t="s">
        <v>39</v>
      </c>
      <c r="C2188" s="11" t="s">
        <v>126</v>
      </c>
      <c r="D2188" s="11">
        <v>9</v>
      </c>
      <c r="E2188" s="33" t="s">
        <v>5195</v>
      </c>
      <c r="F2188" s="30" t="s">
        <v>131</v>
      </c>
      <c r="G2188" s="11" t="s">
        <v>58</v>
      </c>
      <c r="H2188" s="11" t="s">
        <v>43</v>
      </c>
      <c r="I2188" s="11" t="s">
        <v>22</v>
      </c>
      <c r="J2188" s="23">
        <v>150000000</v>
      </c>
      <c r="K2188" s="23">
        <v>686000000</v>
      </c>
      <c r="L2188" s="23">
        <v>17000000</v>
      </c>
      <c r="M2188" s="23">
        <f t="shared" si="34"/>
        <v>853000000</v>
      </c>
      <c r="N2188" s="30"/>
      <c r="O2188" s="11"/>
      <c r="P2188" s="11"/>
    </row>
    <row r="2189" spans="1:16" ht="18" customHeight="1" x14ac:dyDescent="0.15">
      <c r="A2189" s="11">
        <v>2184</v>
      </c>
      <c r="B2189" s="11" t="s">
        <v>39</v>
      </c>
      <c r="C2189" s="11" t="s">
        <v>126</v>
      </c>
      <c r="D2189" s="11">
        <v>9</v>
      </c>
      <c r="E2189" s="33" t="s">
        <v>5195</v>
      </c>
      <c r="F2189" s="30" t="s">
        <v>132</v>
      </c>
      <c r="G2189" s="11" t="s">
        <v>58</v>
      </c>
      <c r="H2189" s="11" t="s">
        <v>43</v>
      </c>
      <c r="I2189" s="11" t="s">
        <v>22</v>
      </c>
      <c r="J2189" s="23">
        <v>40000000</v>
      </c>
      <c r="K2189" s="23">
        <v>50000000</v>
      </c>
      <c r="L2189" s="23"/>
      <c r="M2189" s="23">
        <f t="shared" si="34"/>
        <v>90000000</v>
      </c>
      <c r="N2189" s="30"/>
      <c r="O2189" s="11"/>
      <c r="P2189" s="11"/>
    </row>
    <row r="2190" spans="1:16" ht="18" customHeight="1" x14ac:dyDescent="0.15">
      <c r="A2190" s="11">
        <v>2185</v>
      </c>
      <c r="B2190" s="11" t="s">
        <v>39</v>
      </c>
      <c r="C2190" s="11" t="s">
        <v>150</v>
      </c>
      <c r="D2190" s="11">
        <v>9</v>
      </c>
      <c r="E2190" s="33" t="s">
        <v>5195</v>
      </c>
      <c r="F2190" s="30" t="s">
        <v>153</v>
      </c>
      <c r="G2190" s="11" t="s">
        <v>58</v>
      </c>
      <c r="H2190" s="11" t="s">
        <v>43</v>
      </c>
      <c r="I2190" s="11" t="s">
        <v>22</v>
      </c>
      <c r="J2190" s="23">
        <v>100000000</v>
      </c>
      <c r="K2190" s="23">
        <v>18000000</v>
      </c>
      <c r="L2190" s="23">
        <v>0</v>
      </c>
      <c r="M2190" s="23">
        <f t="shared" si="34"/>
        <v>118000000</v>
      </c>
      <c r="N2190" s="30"/>
      <c r="O2190" s="11"/>
      <c r="P2190" s="11"/>
    </row>
    <row r="2191" spans="1:16" ht="18" customHeight="1" x14ac:dyDescent="0.15">
      <c r="A2191" s="11">
        <v>2186</v>
      </c>
      <c r="B2191" s="11" t="s">
        <v>39</v>
      </c>
      <c r="C2191" s="11" t="s">
        <v>150</v>
      </c>
      <c r="D2191" s="11">
        <v>9</v>
      </c>
      <c r="E2191" s="33" t="s">
        <v>5195</v>
      </c>
      <c r="F2191" s="30" t="s">
        <v>155</v>
      </c>
      <c r="G2191" s="11" t="s">
        <v>58</v>
      </c>
      <c r="H2191" s="11" t="s">
        <v>43</v>
      </c>
      <c r="I2191" s="11" t="s">
        <v>22</v>
      </c>
      <c r="J2191" s="23">
        <v>174000000</v>
      </c>
      <c r="K2191" s="23">
        <v>16800000</v>
      </c>
      <c r="L2191" s="23">
        <v>0</v>
      </c>
      <c r="M2191" s="23">
        <f t="shared" si="34"/>
        <v>190800000</v>
      </c>
      <c r="N2191" s="30"/>
      <c r="O2191" s="11"/>
      <c r="P2191" s="11"/>
    </row>
    <row r="2192" spans="1:16" ht="18" customHeight="1" x14ac:dyDescent="0.15">
      <c r="A2192" s="11">
        <v>2187</v>
      </c>
      <c r="B2192" s="11" t="s">
        <v>292</v>
      </c>
      <c r="C2192" s="11" t="s">
        <v>40</v>
      </c>
      <c r="D2192" s="11">
        <v>9</v>
      </c>
      <c r="E2192" s="33" t="s">
        <v>5195</v>
      </c>
      <c r="F2192" s="30" t="s">
        <v>323</v>
      </c>
      <c r="G2192" s="11" t="s">
        <v>46</v>
      </c>
      <c r="H2192" s="11" t="s">
        <v>294</v>
      </c>
      <c r="I2192" s="11" t="s">
        <v>22</v>
      </c>
      <c r="J2192" s="23">
        <v>16000000</v>
      </c>
      <c r="K2192" s="23">
        <v>0</v>
      </c>
      <c r="L2192" s="23"/>
      <c r="M2192" s="23">
        <f t="shared" si="34"/>
        <v>16000000</v>
      </c>
      <c r="N2192" s="30"/>
      <c r="O2192" s="11" t="s">
        <v>44</v>
      </c>
      <c r="P2192" s="11"/>
    </row>
    <row r="2193" spans="1:16" ht="18" customHeight="1" x14ac:dyDescent="0.15">
      <c r="A2193" s="11">
        <v>2188</v>
      </c>
      <c r="B2193" s="11" t="s">
        <v>292</v>
      </c>
      <c r="C2193" s="11" t="s">
        <v>354</v>
      </c>
      <c r="D2193" s="11">
        <v>9</v>
      </c>
      <c r="E2193" s="33" t="s">
        <v>5195</v>
      </c>
      <c r="F2193" s="30" t="s">
        <v>372</v>
      </c>
      <c r="G2193" s="11" t="s">
        <v>114</v>
      </c>
      <c r="H2193" s="11" t="s">
        <v>294</v>
      </c>
      <c r="I2193" s="11" t="s">
        <v>16</v>
      </c>
      <c r="J2193" s="23">
        <v>900000000</v>
      </c>
      <c r="K2193" s="23">
        <v>800000000</v>
      </c>
      <c r="L2193" s="23"/>
      <c r="M2193" s="23">
        <f t="shared" si="34"/>
        <v>1700000000</v>
      </c>
      <c r="N2193" s="30" t="s">
        <v>143</v>
      </c>
      <c r="O2193" s="11"/>
      <c r="P2193" s="11" t="s">
        <v>48</v>
      </c>
    </row>
    <row r="2194" spans="1:16" ht="18" customHeight="1" x14ac:dyDescent="0.15">
      <c r="A2194" s="11">
        <v>2189</v>
      </c>
      <c r="B2194" s="11" t="s">
        <v>292</v>
      </c>
      <c r="C2194" s="11" t="s">
        <v>354</v>
      </c>
      <c r="D2194" s="11">
        <v>9</v>
      </c>
      <c r="E2194" s="33" t="s">
        <v>5195</v>
      </c>
      <c r="F2194" s="30" t="s">
        <v>373</v>
      </c>
      <c r="G2194" s="11" t="s">
        <v>114</v>
      </c>
      <c r="H2194" s="11" t="s">
        <v>294</v>
      </c>
      <c r="I2194" s="11" t="s">
        <v>22</v>
      </c>
      <c r="J2194" s="23">
        <v>800000000</v>
      </c>
      <c r="K2194" s="23">
        <v>900000000</v>
      </c>
      <c r="L2194" s="23"/>
      <c r="M2194" s="23">
        <f t="shared" si="34"/>
        <v>1700000000</v>
      </c>
      <c r="N2194" s="30"/>
      <c r="O2194" s="11"/>
      <c r="P2194" s="11" t="s">
        <v>48</v>
      </c>
    </row>
    <row r="2195" spans="1:16" ht="18" customHeight="1" x14ac:dyDescent="0.15">
      <c r="A2195" s="11">
        <v>2190</v>
      </c>
      <c r="B2195" s="11" t="s">
        <v>292</v>
      </c>
      <c r="C2195" s="11" t="s">
        <v>402</v>
      </c>
      <c r="D2195" s="11">
        <v>9</v>
      </c>
      <c r="E2195" s="33" t="s">
        <v>5195</v>
      </c>
      <c r="F2195" s="30" t="s">
        <v>437</v>
      </c>
      <c r="G2195" s="11" t="s">
        <v>58</v>
      </c>
      <c r="H2195" s="11" t="s">
        <v>294</v>
      </c>
      <c r="I2195" s="11" t="s">
        <v>22</v>
      </c>
      <c r="J2195" s="23">
        <v>100000000</v>
      </c>
      <c r="K2195" s="23">
        <v>2800000000</v>
      </c>
      <c r="L2195" s="23">
        <v>0</v>
      </c>
      <c r="M2195" s="23">
        <f t="shared" si="34"/>
        <v>2900000000</v>
      </c>
      <c r="N2195" s="30"/>
      <c r="O2195" s="11"/>
      <c r="P2195" s="11"/>
    </row>
    <row r="2196" spans="1:16" ht="18" customHeight="1" x14ac:dyDescent="0.15">
      <c r="A2196" s="11">
        <v>2191</v>
      </c>
      <c r="B2196" s="11" t="s">
        <v>292</v>
      </c>
      <c r="C2196" s="11" t="s">
        <v>402</v>
      </c>
      <c r="D2196" s="11">
        <v>9</v>
      </c>
      <c r="E2196" s="33" t="s">
        <v>5195</v>
      </c>
      <c r="F2196" s="30" t="s">
        <v>438</v>
      </c>
      <c r="G2196" s="11" t="s">
        <v>58</v>
      </c>
      <c r="H2196" s="11" t="s">
        <v>294</v>
      </c>
      <c r="I2196" s="11" t="s">
        <v>22</v>
      </c>
      <c r="J2196" s="23">
        <v>60000000</v>
      </c>
      <c r="K2196" s="23">
        <v>50000000</v>
      </c>
      <c r="L2196" s="23">
        <v>0</v>
      </c>
      <c r="M2196" s="23">
        <f t="shared" si="34"/>
        <v>110000000</v>
      </c>
      <c r="N2196" s="30"/>
      <c r="O2196" s="11"/>
      <c r="P2196" s="11"/>
    </row>
    <row r="2197" spans="1:16" ht="18" customHeight="1" x14ac:dyDescent="0.15">
      <c r="A2197" s="11">
        <v>2192</v>
      </c>
      <c r="B2197" s="11" t="s">
        <v>292</v>
      </c>
      <c r="C2197" s="11" t="s">
        <v>402</v>
      </c>
      <c r="D2197" s="11">
        <v>9</v>
      </c>
      <c r="E2197" s="33" t="s">
        <v>5195</v>
      </c>
      <c r="F2197" s="30" t="s">
        <v>439</v>
      </c>
      <c r="G2197" s="11" t="s">
        <v>58</v>
      </c>
      <c r="H2197" s="11" t="s">
        <v>294</v>
      </c>
      <c r="I2197" s="11" t="s">
        <v>22</v>
      </c>
      <c r="J2197" s="23">
        <v>50000000</v>
      </c>
      <c r="K2197" s="23">
        <v>0</v>
      </c>
      <c r="L2197" s="23">
        <v>0</v>
      </c>
      <c r="M2197" s="23">
        <f t="shared" si="34"/>
        <v>50000000</v>
      </c>
      <c r="N2197" s="30"/>
      <c r="O2197" s="11"/>
      <c r="P2197" s="11"/>
    </row>
    <row r="2198" spans="1:16" ht="18" customHeight="1" x14ac:dyDescent="0.15">
      <c r="A2198" s="11">
        <v>2193</v>
      </c>
      <c r="B2198" s="11" t="s">
        <v>292</v>
      </c>
      <c r="C2198" s="11" t="s">
        <v>402</v>
      </c>
      <c r="D2198" s="11">
        <v>9</v>
      </c>
      <c r="E2198" s="33" t="s">
        <v>5195</v>
      </c>
      <c r="F2198" s="30" t="s">
        <v>446</v>
      </c>
      <c r="G2198" s="11" t="s">
        <v>58</v>
      </c>
      <c r="H2198" s="11" t="s">
        <v>294</v>
      </c>
      <c r="I2198" s="11" t="s">
        <v>22</v>
      </c>
      <c r="J2198" s="23">
        <v>150000000</v>
      </c>
      <c r="K2198" s="23">
        <v>715000000</v>
      </c>
      <c r="L2198" s="23">
        <v>0</v>
      </c>
      <c r="M2198" s="23">
        <f t="shared" si="34"/>
        <v>865000000</v>
      </c>
      <c r="N2198" s="30"/>
      <c r="O2198" s="11"/>
      <c r="P2198" s="11"/>
    </row>
    <row r="2199" spans="1:16" ht="18" customHeight="1" x14ac:dyDescent="0.15">
      <c r="A2199" s="11">
        <v>2194</v>
      </c>
      <c r="B2199" s="11" t="s">
        <v>292</v>
      </c>
      <c r="C2199" s="11" t="s">
        <v>447</v>
      </c>
      <c r="D2199" s="11">
        <v>9</v>
      </c>
      <c r="E2199" s="33" t="s">
        <v>5195</v>
      </c>
      <c r="F2199" s="30" t="s">
        <v>453</v>
      </c>
      <c r="G2199" s="11" t="s">
        <v>58</v>
      </c>
      <c r="H2199" s="11" t="s">
        <v>294</v>
      </c>
      <c r="I2199" s="11" t="s">
        <v>22</v>
      </c>
      <c r="J2199" s="23">
        <v>120000000</v>
      </c>
      <c r="K2199" s="23">
        <v>30000000</v>
      </c>
      <c r="L2199" s="23">
        <v>0</v>
      </c>
      <c r="M2199" s="23">
        <f t="shared" si="34"/>
        <v>150000000</v>
      </c>
      <c r="N2199" s="30"/>
      <c r="O2199" s="11"/>
      <c r="P2199" s="11"/>
    </row>
    <row r="2200" spans="1:16" ht="18" customHeight="1" x14ac:dyDescent="0.15">
      <c r="A2200" s="11">
        <v>2195</v>
      </c>
      <c r="B2200" s="11" t="s">
        <v>292</v>
      </c>
      <c r="C2200" s="11" t="s">
        <v>447</v>
      </c>
      <c r="D2200" s="11">
        <v>9</v>
      </c>
      <c r="E2200" s="33" t="s">
        <v>5195</v>
      </c>
      <c r="F2200" s="30" t="s">
        <v>454</v>
      </c>
      <c r="G2200" s="11" t="s">
        <v>58</v>
      </c>
      <c r="H2200" s="11" t="s">
        <v>294</v>
      </c>
      <c r="I2200" s="11" t="s">
        <v>22</v>
      </c>
      <c r="J2200" s="23">
        <v>50000000</v>
      </c>
      <c r="K2200" s="23">
        <v>0</v>
      </c>
      <c r="L2200" s="23">
        <v>0</v>
      </c>
      <c r="M2200" s="23">
        <f t="shared" si="34"/>
        <v>50000000</v>
      </c>
      <c r="N2200" s="30"/>
      <c r="O2200" s="11"/>
      <c r="P2200" s="11"/>
    </row>
    <row r="2201" spans="1:16" ht="18" customHeight="1" x14ac:dyDescent="0.15">
      <c r="A2201" s="11">
        <v>2196</v>
      </c>
      <c r="B2201" s="11" t="s">
        <v>292</v>
      </c>
      <c r="C2201" s="11" t="s">
        <v>486</v>
      </c>
      <c r="D2201" s="11">
        <v>9</v>
      </c>
      <c r="E2201" s="33" t="s">
        <v>5195</v>
      </c>
      <c r="F2201" s="30" t="s">
        <v>493</v>
      </c>
      <c r="G2201" s="11" t="s">
        <v>114</v>
      </c>
      <c r="H2201" s="11" t="s">
        <v>294</v>
      </c>
      <c r="I2201" s="11" t="s">
        <v>22</v>
      </c>
      <c r="J2201" s="23">
        <v>104337966</v>
      </c>
      <c r="K2201" s="23">
        <v>21961276</v>
      </c>
      <c r="L2201" s="23">
        <v>0</v>
      </c>
      <c r="M2201" s="23">
        <f t="shared" si="34"/>
        <v>126299242</v>
      </c>
      <c r="N2201" s="30"/>
      <c r="O2201" s="11"/>
      <c r="P2201" s="11"/>
    </row>
    <row r="2202" spans="1:16" ht="18" customHeight="1" x14ac:dyDescent="0.15">
      <c r="A2202" s="11">
        <v>2197</v>
      </c>
      <c r="B2202" s="11" t="s">
        <v>292</v>
      </c>
      <c r="C2202" s="11" t="s">
        <v>486</v>
      </c>
      <c r="D2202" s="11">
        <v>9</v>
      </c>
      <c r="E2202" s="33" t="s">
        <v>5195</v>
      </c>
      <c r="F2202" s="30" t="s">
        <v>494</v>
      </c>
      <c r="G2202" s="11" t="s">
        <v>114</v>
      </c>
      <c r="H2202" s="11" t="s">
        <v>294</v>
      </c>
      <c r="I2202" s="11" t="s">
        <v>22</v>
      </c>
      <c r="J2202" s="23">
        <v>350000000</v>
      </c>
      <c r="K2202" s="23">
        <v>80000000</v>
      </c>
      <c r="L2202" s="23">
        <v>0</v>
      </c>
      <c r="M2202" s="23">
        <f t="shared" si="34"/>
        <v>430000000</v>
      </c>
      <c r="N2202" s="30"/>
      <c r="O2202" s="11"/>
      <c r="P2202" s="11"/>
    </row>
    <row r="2203" spans="1:16" ht="18" customHeight="1" x14ac:dyDescent="0.15">
      <c r="A2203" s="11">
        <v>2198</v>
      </c>
      <c r="B2203" s="11" t="s">
        <v>292</v>
      </c>
      <c r="C2203" s="11" t="s">
        <v>71</v>
      </c>
      <c r="D2203" s="11">
        <v>9</v>
      </c>
      <c r="E2203" s="33" t="s">
        <v>5195</v>
      </c>
      <c r="F2203" s="30" t="s">
        <v>514</v>
      </c>
      <c r="G2203" s="11" t="s">
        <v>73</v>
      </c>
      <c r="H2203" s="11" t="s">
        <v>294</v>
      </c>
      <c r="I2203" s="11" t="s">
        <v>16</v>
      </c>
      <c r="J2203" s="23">
        <v>200000000</v>
      </c>
      <c r="K2203" s="23">
        <v>20000000</v>
      </c>
      <c r="L2203" s="23">
        <v>82000000</v>
      </c>
      <c r="M2203" s="23">
        <f t="shared" si="34"/>
        <v>302000000</v>
      </c>
      <c r="N2203" s="30" t="s">
        <v>74</v>
      </c>
      <c r="O2203" s="11"/>
      <c r="P2203" s="11"/>
    </row>
    <row r="2204" spans="1:16" ht="18" customHeight="1" x14ac:dyDescent="0.15">
      <c r="A2204" s="11">
        <v>2199</v>
      </c>
      <c r="B2204" s="11" t="s">
        <v>292</v>
      </c>
      <c r="C2204" s="11" t="s">
        <v>71</v>
      </c>
      <c r="D2204" s="11">
        <v>9</v>
      </c>
      <c r="E2204" s="33" t="s">
        <v>5195</v>
      </c>
      <c r="F2204" s="30" t="s">
        <v>515</v>
      </c>
      <c r="G2204" s="11" t="s">
        <v>73</v>
      </c>
      <c r="H2204" s="11" t="s">
        <v>294</v>
      </c>
      <c r="I2204" s="11" t="s">
        <v>22</v>
      </c>
      <c r="J2204" s="23">
        <v>90000000</v>
      </c>
      <c r="K2204" s="23">
        <v>120000000</v>
      </c>
      <c r="L2204" s="23">
        <v>3000000</v>
      </c>
      <c r="M2204" s="23">
        <f t="shared" si="34"/>
        <v>213000000</v>
      </c>
      <c r="N2204" s="30"/>
      <c r="O2204" s="11"/>
      <c r="P2204" s="11"/>
    </row>
    <row r="2205" spans="1:16" ht="18" customHeight="1" x14ac:dyDescent="0.15">
      <c r="A2205" s="11">
        <v>2200</v>
      </c>
      <c r="B2205" s="11" t="s">
        <v>292</v>
      </c>
      <c r="C2205" s="11" t="s">
        <v>517</v>
      </c>
      <c r="D2205" s="11">
        <v>9</v>
      </c>
      <c r="E2205" s="33" t="s">
        <v>5195</v>
      </c>
      <c r="F2205" s="30" t="s">
        <v>523</v>
      </c>
      <c r="G2205" s="11" t="s">
        <v>114</v>
      </c>
      <c r="H2205" s="11" t="s">
        <v>294</v>
      </c>
      <c r="I2205" s="11" t="s">
        <v>22</v>
      </c>
      <c r="J2205" s="23">
        <v>60000000</v>
      </c>
      <c r="K2205" s="23"/>
      <c r="L2205" s="23"/>
      <c r="M2205" s="23">
        <f t="shared" si="34"/>
        <v>60000000</v>
      </c>
      <c r="N2205" s="30"/>
      <c r="O2205" s="11"/>
      <c r="P2205" s="11"/>
    </row>
    <row r="2206" spans="1:16" ht="18" customHeight="1" x14ac:dyDescent="0.15">
      <c r="A2206" s="11">
        <v>2201</v>
      </c>
      <c r="B2206" s="11" t="s">
        <v>696</v>
      </c>
      <c r="C2206" s="11" t="s">
        <v>158</v>
      </c>
      <c r="D2206" s="11">
        <v>9</v>
      </c>
      <c r="E2206" s="33" t="s">
        <v>5195</v>
      </c>
      <c r="F2206" s="30" t="s">
        <v>735</v>
      </c>
      <c r="G2206" s="11" t="s">
        <v>114</v>
      </c>
      <c r="H2206" s="11" t="s">
        <v>294</v>
      </c>
      <c r="I2206" s="11" t="s">
        <v>16</v>
      </c>
      <c r="J2206" s="23">
        <v>955289967</v>
      </c>
      <c r="K2206" s="23">
        <v>682505562</v>
      </c>
      <c r="L2206" s="23"/>
      <c r="M2206" s="23">
        <f t="shared" si="34"/>
        <v>1637795529</v>
      </c>
      <c r="N2206" s="30" t="s">
        <v>143</v>
      </c>
      <c r="O2206" s="11"/>
      <c r="P2206" s="11" t="s">
        <v>48</v>
      </c>
    </row>
    <row r="2207" spans="1:16" ht="18" customHeight="1" x14ac:dyDescent="0.15">
      <c r="A2207" s="11">
        <v>2202</v>
      </c>
      <c r="B2207" s="11" t="s">
        <v>696</v>
      </c>
      <c r="C2207" s="11" t="s">
        <v>158</v>
      </c>
      <c r="D2207" s="11">
        <v>9</v>
      </c>
      <c r="E2207" s="33" t="s">
        <v>5195</v>
      </c>
      <c r="F2207" s="30" t="s">
        <v>736</v>
      </c>
      <c r="G2207" s="11" t="s">
        <v>114</v>
      </c>
      <c r="H2207" s="11" t="s">
        <v>294</v>
      </c>
      <c r="I2207" s="11" t="s">
        <v>22</v>
      </c>
      <c r="J2207" s="23">
        <v>161146478</v>
      </c>
      <c r="K2207" s="23"/>
      <c r="L2207" s="23"/>
      <c r="M2207" s="23">
        <f t="shared" si="34"/>
        <v>161146478</v>
      </c>
      <c r="N2207" s="30"/>
      <c r="O2207" s="11"/>
      <c r="P2207" s="11" t="s">
        <v>48</v>
      </c>
    </row>
    <row r="2208" spans="1:16" ht="18" customHeight="1" x14ac:dyDescent="0.15">
      <c r="A2208" s="11">
        <v>2203</v>
      </c>
      <c r="B2208" s="11" t="s">
        <v>696</v>
      </c>
      <c r="C2208" s="11" t="s">
        <v>67</v>
      </c>
      <c r="D2208" s="11">
        <v>9</v>
      </c>
      <c r="E2208" s="33" t="s">
        <v>5195</v>
      </c>
      <c r="F2208" s="30" t="s">
        <v>752</v>
      </c>
      <c r="G2208" s="11" t="s">
        <v>58</v>
      </c>
      <c r="H2208" s="11" t="s">
        <v>294</v>
      </c>
      <c r="I2208" s="11" t="s">
        <v>15</v>
      </c>
      <c r="J2208" s="23">
        <v>2760000000</v>
      </c>
      <c r="K2208" s="23">
        <v>2900000000</v>
      </c>
      <c r="L2208" s="23">
        <v>0</v>
      </c>
      <c r="M2208" s="23">
        <f t="shared" si="34"/>
        <v>5660000000</v>
      </c>
      <c r="N2208" s="30"/>
      <c r="O2208" s="11" t="s">
        <v>88</v>
      </c>
      <c r="P2208" s="11" t="s">
        <v>48</v>
      </c>
    </row>
    <row r="2209" spans="1:16" ht="18" customHeight="1" x14ac:dyDescent="0.15">
      <c r="A2209" s="11">
        <v>2204</v>
      </c>
      <c r="B2209" s="11" t="s">
        <v>696</v>
      </c>
      <c r="C2209" s="11" t="s">
        <v>67</v>
      </c>
      <c r="D2209" s="11">
        <v>9</v>
      </c>
      <c r="E2209" s="33" t="s">
        <v>5195</v>
      </c>
      <c r="F2209" s="30" t="s">
        <v>753</v>
      </c>
      <c r="G2209" s="11" t="s">
        <v>58</v>
      </c>
      <c r="H2209" s="11" t="s">
        <v>294</v>
      </c>
      <c r="I2209" s="11" t="s">
        <v>15</v>
      </c>
      <c r="J2209" s="23">
        <v>2300000000</v>
      </c>
      <c r="K2209" s="23">
        <v>2700000000</v>
      </c>
      <c r="L2209" s="23">
        <v>0</v>
      </c>
      <c r="M2209" s="23">
        <f t="shared" si="34"/>
        <v>5000000000</v>
      </c>
      <c r="N2209" s="30"/>
      <c r="O2209" s="11" t="s">
        <v>88</v>
      </c>
      <c r="P2209" s="11" t="s">
        <v>48</v>
      </c>
    </row>
    <row r="2210" spans="1:16" ht="18" customHeight="1" x14ac:dyDescent="0.15">
      <c r="A2210" s="11">
        <v>2205</v>
      </c>
      <c r="B2210" s="11" t="s">
        <v>696</v>
      </c>
      <c r="C2210" s="11" t="s">
        <v>126</v>
      </c>
      <c r="D2210" s="11">
        <v>9</v>
      </c>
      <c r="E2210" s="33" t="s">
        <v>5195</v>
      </c>
      <c r="F2210" s="30" t="s">
        <v>770</v>
      </c>
      <c r="G2210" s="11" t="s">
        <v>58</v>
      </c>
      <c r="H2210" s="11" t="s">
        <v>294</v>
      </c>
      <c r="I2210" s="11" t="s">
        <v>22</v>
      </c>
      <c r="J2210" s="23">
        <v>50000000</v>
      </c>
      <c r="K2210" s="23">
        <v>50000000</v>
      </c>
      <c r="L2210" s="23">
        <v>0</v>
      </c>
      <c r="M2210" s="23">
        <f t="shared" si="34"/>
        <v>100000000</v>
      </c>
      <c r="N2210" s="30"/>
      <c r="O2210" s="11"/>
      <c r="P2210" s="11"/>
    </row>
    <row r="2211" spans="1:16" ht="18" customHeight="1" x14ac:dyDescent="0.15">
      <c r="A2211" s="11">
        <v>2206</v>
      </c>
      <c r="B2211" s="11" t="s">
        <v>696</v>
      </c>
      <c r="C2211" s="11" t="s">
        <v>71</v>
      </c>
      <c r="D2211" s="11">
        <v>9</v>
      </c>
      <c r="E2211" s="33" t="s">
        <v>5195</v>
      </c>
      <c r="F2211" s="30" t="s">
        <v>779</v>
      </c>
      <c r="G2211" s="11" t="s">
        <v>73</v>
      </c>
      <c r="H2211" s="11" t="s">
        <v>294</v>
      </c>
      <c r="I2211" s="11" t="s">
        <v>16</v>
      </c>
      <c r="J2211" s="23">
        <v>140000000</v>
      </c>
      <c r="K2211" s="23">
        <v>10000000</v>
      </c>
      <c r="L2211" s="23">
        <v>0</v>
      </c>
      <c r="M2211" s="23">
        <f t="shared" si="34"/>
        <v>150000000</v>
      </c>
      <c r="N2211" s="30" t="s">
        <v>74</v>
      </c>
      <c r="O2211" s="11" t="s">
        <v>44</v>
      </c>
      <c r="P2211" s="11"/>
    </row>
    <row r="2212" spans="1:16" ht="18" customHeight="1" x14ac:dyDescent="0.15">
      <c r="A2212" s="11">
        <v>2207</v>
      </c>
      <c r="B2212" s="11" t="s">
        <v>696</v>
      </c>
      <c r="C2212" s="11" t="s">
        <v>71</v>
      </c>
      <c r="D2212" s="11">
        <v>9</v>
      </c>
      <c r="E2212" s="33" t="s">
        <v>5195</v>
      </c>
      <c r="F2212" s="30" t="s">
        <v>780</v>
      </c>
      <c r="G2212" s="11" t="s">
        <v>73</v>
      </c>
      <c r="H2212" s="11" t="s">
        <v>294</v>
      </c>
      <c r="I2212" s="11" t="s">
        <v>16</v>
      </c>
      <c r="J2212" s="23">
        <v>200000000</v>
      </c>
      <c r="K2212" s="23">
        <v>10000000</v>
      </c>
      <c r="L2212" s="23">
        <v>0</v>
      </c>
      <c r="M2212" s="23">
        <f t="shared" si="34"/>
        <v>210000000</v>
      </c>
      <c r="N2212" s="30" t="s">
        <v>74</v>
      </c>
      <c r="O2212" s="11" t="s">
        <v>44</v>
      </c>
      <c r="P2212" s="11"/>
    </row>
    <row r="2213" spans="1:16" ht="18" customHeight="1" x14ac:dyDescent="0.15">
      <c r="A2213" s="11">
        <v>2208</v>
      </c>
      <c r="B2213" s="11" t="s">
        <v>696</v>
      </c>
      <c r="C2213" s="11" t="s">
        <v>71</v>
      </c>
      <c r="D2213" s="11">
        <v>9</v>
      </c>
      <c r="E2213" s="33" t="s">
        <v>5195</v>
      </c>
      <c r="F2213" s="30" t="s">
        <v>781</v>
      </c>
      <c r="G2213" s="11" t="s">
        <v>73</v>
      </c>
      <c r="H2213" s="11" t="s">
        <v>294</v>
      </c>
      <c r="I2213" s="11" t="s">
        <v>22</v>
      </c>
      <c r="J2213" s="23">
        <v>10000000</v>
      </c>
      <c r="K2213" s="23">
        <v>15000000</v>
      </c>
      <c r="L2213" s="23"/>
      <c r="M2213" s="23">
        <f t="shared" si="34"/>
        <v>25000000</v>
      </c>
      <c r="N2213" s="30"/>
      <c r="O2213" s="11"/>
      <c r="P2213" s="11"/>
    </row>
    <row r="2214" spans="1:16" ht="18" customHeight="1" x14ac:dyDescent="0.15">
      <c r="A2214" s="11">
        <v>2209</v>
      </c>
      <c r="B2214" s="11" t="s">
        <v>696</v>
      </c>
      <c r="C2214" s="11" t="s">
        <v>71</v>
      </c>
      <c r="D2214" s="11">
        <v>9</v>
      </c>
      <c r="E2214" s="33" t="s">
        <v>5195</v>
      </c>
      <c r="F2214" s="30" t="s">
        <v>782</v>
      </c>
      <c r="G2214" s="11" t="s">
        <v>73</v>
      </c>
      <c r="H2214" s="11" t="s">
        <v>294</v>
      </c>
      <c r="I2214" s="11" t="s">
        <v>22</v>
      </c>
      <c r="J2214" s="23">
        <v>70000000</v>
      </c>
      <c r="K2214" s="23">
        <v>120000000</v>
      </c>
      <c r="L2214" s="23">
        <v>0</v>
      </c>
      <c r="M2214" s="23">
        <f t="shared" si="34"/>
        <v>190000000</v>
      </c>
      <c r="N2214" s="30"/>
      <c r="O2214" s="11"/>
      <c r="P2214" s="11" t="s">
        <v>48</v>
      </c>
    </row>
    <row r="2215" spans="1:16" ht="18" customHeight="1" x14ac:dyDescent="0.15">
      <c r="A2215" s="11">
        <v>2210</v>
      </c>
      <c r="B2215" s="11" t="s">
        <v>696</v>
      </c>
      <c r="C2215" s="11" t="s">
        <v>71</v>
      </c>
      <c r="D2215" s="11">
        <v>9</v>
      </c>
      <c r="E2215" s="33" t="s">
        <v>5195</v>
      </c>
      <c r="F2215" s="30" t="s">
        <v>783</v>
      </c>
      <c r="G2215" s="11" t="s">
        <v>73</v>
      </c>
      <c r="H2215" s="11" t="s">
        <v>294</v>
      </c>
      <c r="I2215" s="11" t="s">
        <v>22</v>
      </c>
      <c r="J2215" s="23">
        <v>9000000</v>
      </c>
      <c r="K2215" s="23">
        <v>128000000</v>
      </c>
      <c r="L2215" s="23">
        <v>0</v>
      </c>
      <c r="M2215" s="23">
        <f t="shared" si="34"/>
        <v>137000000</v>
      </c>
      <c r="N2215" s="30"/>
      <c r="O2215" s="11" t="s">
        <v>44</v>
      </c>
      <c r="P2215" s="11"/>
    </row>
    <row r="2216" spans="1:16" ht="18" customHeight="1" x14ac:dyDescent="0.15">
      <c r="A2216" s="11">
        <v>2211</v>
      </c>
      <c r="B2216" s="11" t="s">
        <v>696</v>
      </c>
      <c r="C2216" s="11" t="s">
        <v>94</v>
      </c>
      <c r="D2216" s="11">
        <v>9</v>
      </c>
      <c r="E2216" s="33" t="s">
        <v>5195</v>
      </c>
      <c r="F2216" s="30" t="s">
        <v>796</v>
      </c>
      <c r="G2216" s="11" t="s">
        <v>66</v>
      </c>
      <c r="H2216" s="11" t="s">
        <v>294</v>
      </c>
      <c r="I2216" s="11" t="s">
        <v>15</v>
      </c>
      <c r="J2216" s="23">
        <v>100000000</v>
      </c>
      <c r="K2216" s="23">
        <v>20000000</v>
      </c>
      <c r="L2216" s="23"/>
      <c r="M2216" s="23">
        <f t="shared" si="34"/>
        <v>120000000</v>
      </c>
      <c r="N2216" s="30"/>
      <c r="O2216" s="11"/>
      <c r="P2216" s="11"/>
    </row>
    <row r="2217" spans="1:16" ht="18" customHeight="1" x14ac:dyDescent="0.15">
      <c r="A2217" s="11">
        <v>2212</v>
      </c>
      <c r="B2217" s="11" t="s">
        <v>696</v>
      </c>
      <c r="C2217" s="11" t="s">
        <v>797</v>
      </c>
      <c r="D2217" s="11">
        <v>9</v>
      </c>
      <c r="E2217" s="33" t="s">
        <v>5195</v>
      </c>
      <c r="F2217" s="30" t="s">
        <v>823</v>
      </c>
      <c r="G2217" s="11" t="s">
        <v>114</v>
      </c>
      <c r="H2217" s="11" t="s">
        <v>294</v>
      </c>
      <c r="I2217" s="11" t="s">
        <v>22</v>
      </c>
      <c r="J2217" s="23">
        <v>70000000</v>
      </c>
      <c r="K2217" s="23"/>
      <c r="L2217" s="23"/>
      <c r="M2217" s="23">
        <f t="shared" si="34"/>
        <v>70000000</v>
      </c>
      <c r="N2217" s="30"/>
      <c r="O2217" s="11"/>
      <c r="P2217" s="11"/>
    </row>
    <row r="2218" spans="1:16" ht="18" customHeight="1" x14ac:dyDescent="0.15">
      <c r="A2218" s="11">
        <v>2213</v>
      </c>
      <c r="B2218" s="11" t="s">
        <v>696</v>
      </c>
      <c r="C2218" s="11" t="s">
        <v>864</v>
      </c>
      <c r="D2218" s="11">
        <v>9</v>
      </c>
      <c r="E2218" s="33" t="s">
        <v>5195</v>
      </c>
      <c r="F2218" s="30" t="s">
        <v>872</v>
      </c>
      <c r="G2218" s="11" t="s">
        <v>58</v>
      </c>
      <c r="H2218" s="11" t="s">
        <v>294</v>
      </c>
      <c r="I2218" s="11" t="s">
        <v>22</v>
      </c>
      <c r="J2218" s="23">
        <v>150000000</v>
      </c>
      <c r="K2218" s="23">
        <v>5000000</v>
      </c>
      <c r="L2218" s="23">
        <v>5000000</v>
      </c>
      <c r="M2218" s="23">
        <f t="shared" si="34"/>
        <v>160000000</v>
      </c>
      <c r="N2218" s="30"/>
      <c r="O2218" s="11"/>
      <c r="P2218" s="11"/>
    </row>
    <row r="2219" spans="1:16" ht="18" customHeight="1" x14ac:dyDescent="0.15">
      <c r="A2219" s="11">
        <v>2214</v>
      </c>
      <c r="B2219" s="11" t="s">
        <v>696</v>
      </c>
      <c r="C2219" s="11" t="s">
        <v>874</v>
      </c>
      <c r="D2219" s="11">
        <v>9</v>
      </c>
      <c r="E2219" s="33" t="s">
        <v>5195</v>
      </c>
      <c r="F2219" s="30" t="s">
        <v>882</v>
      </c>
      <c r="G2219" s="11" t="s">
        <v>58</v>
      </c>
      <c r="H2219" s="11" t="s">
        <v>294</v>
      </c>
      <c r="I2219" s="11" t="s">
        <v>22</v>
      </c>
      <c r="J2219" s="23">
        <v>450000000</v>
      </c>
      <c r="K2219" s="23">
        <v>5000000</v>
      </c>
      <c r="L2219" s="23"/>
      <c r="M2219" s="23">
        <f t="shared" si="34"/>
        <v>455000000</v>
      </c>
      <c r="N2219" s="30"/>
      <c r="O2219" s="11" t="s">
        <v>44</v>
      </c>
      <c r="P2219" s="11"/>
    </row>
    <row r="2220" spans="1:16" ht="18" customHeight="1" x14ac:dyDescent="0.15">
      <c r="A2220" s="11">
        <v>2215</v>
      </c>
      <c r="B2220" s="11" t="s">
        <v>696</v>
      </c>
      <c r="C2220" s="11" t="s">
        <v>874</v>
      </c>
      <c r="D2220" s="11">
        <v>9</v>
      </c>
      <c r="E2220" s="33" t="s">
        <v>5195</v>
      </c>
      <c r="F2220" s="30" t="s">
        <v>883</v>
      </c>
      <c r="G2220" s="11" t="s">
        <v>58</v>
      </c>
      <c r="H2220" s="11" t="s">
        <v>294</v>
      </c>
      <c r="I2220" s="11" t="s">
        <v>22</v>
      </c>
      <c r="J2220" s="23">
        <v>340000000</v>
      </c>
      <c r="K2220" s="23">
        <v>10000000</v>
      </c>
      <c r="L2220" s="23"/>
      <c r="M2220" s="23">
        <f t="shared" si="34"/>
        <v>350000000</v>
      </c>
      <c r="N2220" s="30"/>
      <c r="O2220" s="11" t="s">
        <v>44</v>
      </c>
      <c r="P2220" s="11"/>
    </row>
    <row r="2221" spans="1:16" ht="18" customHeight="1" x14ac:dyDescent="0.15">
      <c r="A2221" s="11">
        <v>2216</v>
      </c>
      <c r="B2221" s="11" t="s">
        <v>696</v>
      </c>
      <c r="C2221" s="11" t="s">
        <v>874</v>
      </c>
      <c r="D2221" s="11">
        <v>9</v>
      </c>
      <c r="E2221" s="33" t="s">
        <v>5195</v>
      </c>
      <c r="F2221" s="30" t="s">
        <v>884</v>
      </c>
      <c r="G2221" s="11" t="s">
        <v>58</v>
      </c>
      <c r="H2221" s="11" t="s">
        <v>294</v>
      </c>
      <c r="I2221" s="11" t="s">
        <v>16</v>
      </c>
      <c r="J2221" s="23">
        <v>112000000</v>
      </c>
      <c r="K2221" s="23"/>
      <c r="L2221" s="23"/>
      <c r="M2221" s="23">
        <f t="shared" si="34"/>
        <v>112000000</v>
      </c>
      <c r="N2221" s="30" t="s">
        <v>143</v>
      </c>
      <c r="O2221" s="11" t="s">
        <v>44</v>
      </c>
      <c r="P2221" s="11"/>
    </row>
    <row r="2222" spans="1:16" ht="18" customHeight="1" x14ac:dyDescent="0.15">
      <c r="A2222" s="11">
        <v>2217</v>
      </c>
      <c r="B2222" s="11" t="s">
        <v>696</v>
      </c>
      <c r="C2222" s="11" t="s">
        <v>874</v>
      </c>
      <c r="D2222" s="11">
        <v>9</v>
      </c>
      <c r="E2222" s="33" t="s">
        <v>5195</v>
      </c>
      <c r="F2222" s="30" t="s">
        <v>885</v>
      </c>
      <c r="G2222" s="11" t="s">
        <v>58</v>
      </c>
      <c r="H2222" s="11" t="s">
        <v>294</v>
      </c>
      <c r="I2222" s="11" t="s">
        <v>16</v>
      </c>
      <c r="J2222" s="23">
        <v>147000000</v>
      </c>
      <c r="K2222" s="23"/>
      <c r="L2222" s="23"/>
      <c r="M2222" s="23">
        <f t="shared" si="34"/>
        <v>147000000</v>
      </c>
      <c r="N2222" s="30" t="s">
        <v>143</v>
      </c>
      <c r="O2222" s="11" t="s">
        <v>44</v>
      </c>
      <c r="P2222" s="11"/>
    </row>
    <row r="2223" spans="1:16" ht="18" customHeight="1" x14ac:dyDescent="0.15">
      <c r="A2223" s="11">
        <v>2218</v>
      </c>
      <c r="B2223" s="11" t="s">
        <v>1036</v>
      </c>
      <c r="C2223" s="11" t="s">
        <v>94</v>
      </c>
      <c r="D2223" s="11">
        <v>9</v>
      </c>
      <c r="E2223" s="33" t="s">
        <v>5195</v>
      </c>
      <c r="F2223" s="30" t="s">
        <v>1162</v>
      </c>
      <c r="G2223" s="11" t="s">
        <v>525</v>
      </c>
      <c r="H2223" s="11" t="s">
        <v>1039</v>
      </c>
      <c r="I2223" s="11" t="s">
        <v>15</v>
      </c>
      <c r="J2223" s="23">
        <v>232089000</v>
      </c>
      <c r="K2223" s="23">
        <v>0</v>
      </c>
      <c r="L2223" s="23">
        <v>0</v>
      </c>
      <c r="M2223" s="23">
        <f t="shared" si="34"/>
        <v>232089000</v>
      </c>
      <c r="N2223" s="30"/>
      <c r="O2223" s="11" t="s">
        <v>44</v>
      </c>
      <c r="P2223" s="11"/>
    </row>
    <row r="2224" spans="1:16" ht="18" customHeight="1" x14ac:dyDescent="0.15">
      <c r="A2224" s="11">
        <v>2219</v>
      </c>
      <c r="B2224" s="11" t="s">
        <v>1036</v>
      </c>
      <c r="C2224" s="11" t="s">
        <v>94</v>
      </c>
      <c r="D2224" s="11">
        <v>9</v>
      </c>
      <c r="E2224" s="33" t="s">
        <v>5195</v>
      </c>
      <c r="F2224" s="30" t="s">
        <v>1163</v>
      </c>
      <c r="G2224" s="11" t="s">
        <v>525</v>
      </c>
      <c r="H2224" s="11" t="s">
        <v>1039</v>
      </c>
      <c r="I2224" s="11" t="s">
        <v>15</v>
      </c>
      <c r="J2224" s="23">
        <v>52611000</v>
      </c>
      <c r="K2224" s="23">
        <v>0</v>
      </c>
      <c r="L2224" s="23">
        <v>0</v>
      </c>
      <c r="M2224" s="23">
        <f t="shared" si="34"/>
        <v>52611000</v>
      </c>
      <c r="N2224" s="30"/>
      <c r="O2224" s="11" t="s">
        <v>44</v>
      </c>
      <c r="P2224" s="11"/>
    </row>
    <row r="2225" spans="1:16" ht="18" customHeight="1" x14ac:dyDescent="0.15">
      <c r="A2225" s="11">
        <v>2220</v>
      </c>
      <c r="B2225" s="11" t="s">
        <v>1281</v>
      </c>
      <c r="C2225" s="11" t="s">
        <v>71</v>
      </c>
      <c r="D2225" s="11">
        <v>9</v>
      </c>
      <c r="E2225" s="33" t="s">
        <v>5195</v>
      </c>
      <c r="F2225" s="30" t="s">
        <v>1347</v>
      </c>
      <c r="G2225" s="11" t="s">
        <v>73</v>
      </c>
      <c r="H2225" s="11" t="s">
        <v>1283</v>
      </c>
      <c r="I2225" s="11" t="s">
        <v>15</v>
      </c>
      <c r="J2225" s="23">
        <v>150000000</v>
      </c>
      <c r="K2225" s="23">
        <v>120000000</v>
      </c>
      <c r="L2225" s="23"/>
      <c r="M2225" s="23">
        <f t="shared" si="34"/>
        <v>270000000</v>
      </c>
      <c r="N2225" s="30"/>
      <c r="O2225" s="11" t="s">
        <v>44</v>
      </c>
      <c r="P2225" s="11"/>
    </row>
    <row r="2226" spans="1:16" ht="18" customHeight="1" x14ac:dyDescent="0.15">
      <c r="A2226" s="11">
        <v>2221</v>
      </c>
      <c r="B2226" s="11" t="s">
        <v>1281</v>
      </c>
      <c r="C2226" s="11" t="s">
        <v>1383</v>
      </c>
      <c r="D2226" s="11">
        <v>9</v>
      </c>
      <c r="E2226" s="33" t="s">
        <v>5195</v>
      </c>
      <c r="F2226" s="30" t="s">
        <v>1391</v>
      </c>
      <c r="G2226" s="11" t="s">
        <v>73</v>
      </c>
      <c r="H2226" s="11" t="s">
        <v>1283</v>
      </c>
      <c r="I2226" s="11" t="s">
        <v>15</v>
      </c>
      <c r="J2226" s="23">
        <v>150000000</v>
      </c>
      <c r="K2226" s="23">
        <v>100000000</v>
      </c>
      <c r="L2226" s="23"/>
      <c r="M2226" s="23">
        <f t="shared" si="34"/>
        <v>250000000</v>
      </c>
      <c r="N2226" s="30"/>
      <c r="O2226" s="11" t="s">
        <v>44</v>
      </c>
      <c r="P2226" s="11"/>
    </row>
    <row r="2227" spans="1:16" ht="18" customHeight="1" x14ac:dyDescent="0.15">
      <c r="A2227" s="11">
        <v>2222</v>
      </c>
      <c r="B2227" s="11" t="s">
        <v>1281</v>
      </c>
      <c r="C2227" s="11" t="s">
        <v>1383</v>
      </c>
      <c r="D2227" s="11">
        <v>9</v>
      </c>
      <c r="E2227" s="33" t="s">
        <v>5195</v>
      </c>
      <c r="F2227" s="30" t="s">
        <v>1393</v>
      </c>
      <c r="G2227" s="11" t="s">
        <v>73</v>
      </c>
      <c r="H2227" s="11" t="s">
        <v>1283</v>
      </c>
      <c r="I2227" s="11" t="s">
        <v>15</v>
      </c>
      <c r="J2227" s="23">
        <v>150000000</v>
      </c>
      <c r="K2227" s="23">
        <v>120000000</v>
      </c>
      <c r="L2227" s="23"/>
      <c r="M2227" s="23">
        <f t="shared" si="34"/>
        <v>270000000</v>
      </c>
      <c r="N2227" s="30"/>
      <c r="O2227" s="11" t="s">
        <v>44</v>
      </c>
      <c r="P2227" s="11"/>
    </row>
    <row r="2228" spans="1:16" ht="18" customHeight="1" x14ac:dyDescent="0.15">
      <c r="A2228" s="11">
        <v>2223</v>
      </c>
      <c r="B2228" s="11" t="s">
        <v>1281</v>
      </c>
      <c r="C2228" s="11" t="s">
        <v>1394</v>
      </c>
      <c r="D2228" s="11">
        <v>9</v>
      </c>
      <c r="E2228" s="33" t="s">
        <v>5195</v>
      </c>
      <c r="F2228" s="30" t="s">
        <v>1400</v>
      </c>
      <c r="G2228" s="11" t="s">
        <v>73</v>
      </c>
      <c r="H2228" s="11" t="s">
        <v>1283</v>
      </c>
      <c r="I2228" s="11" t="s">
        <v>15</v>
      </c>
      <c r="J2228" s="23">
        <v>150000000</v>
      </c>
      <c r="K2228" s="23">
        <v>120000000</v>
      </c>
      <c r="L2228" s="23"/>
      <c r="M2228" s="23">
        <f t="shared" si="34"/>
        <v>270000000</v>
      </c>
      <c r="N2228" s="30"/>
      <c r="O2228" s="11" t="s">
        <v>44</v>
      </c>
      <c r="P2228" s="11"/>
    </row>
    <row r="2229" spans="1:16" ht="18" customHeight="1" x14ac:dyDescent="0.15">
      <c r="A2229" s="11">
        <v>2224</v>
      </c>
      <c r="B2229" s="11" t="s">
        <v>1494</v>
      </c>
      <c r="C2229" s="11" t="s">
        <v>1495</v>
      </c>
      <c r="D2229" s="11">
        <v>9</v>
      </c>
      <c r="E2229" s="33" t="s">
        <v>5195</v>
      </c>
      <c r="F2229" s="30" t="s">
        <v>1499</v>
      </c>
      <c r="G2229" s="11" t="s">
        <v>1500</v>
      </c>
      <c r="H2229" s="11" t="s">
        <v>1497</v>
      </c>
      <c r="I2229" s="11" t="s">
        <v>22</v>
      </c>
      <c r="J2229" s="23">
        <v>125567000</v>
      </c>
      <c r="K2229" s="23"/>
      <c r="L2229" s="23"/>
      <c r="M2229" s="23">
        <f t="shared" si="34"/>
        <v>125567000</v>
      </c>
      <c r="N2229" s="30"/>
      <c r="O2229" s="11" t="s">
        <v>44</v>
      </c>
      <c r="P2229" s="11"/>
    </row>
    <row r="2230" spans="1:16" ht="18" customHeight="1" x14ac:dyDescent="0.15">
      <c r="A2230" s="11">
        <v>2225</v>
      </c>
      <c r="B2230" s="11" t="s">
        <v>1589</v>
      </c>
      <c r="C2230" s="33" t="s">
        <v>1590</v>
      </c>
      <c r="D2230" s="33">
        <v>9</v>
      </c>
      <c r="E2230" s="33" t="s">
        <v>5195</v>
      </c>
      <c r="F2230" s="30" t="s">
        <v>1595</v>
      </c>
      <c r="G2230" s="11" t="s">
        <v>1580</v>
      </c>
      <c r="H2230" s="11" t="s">
        <v>1593</v>
      </c>
      <c r="I2230" s="11" t="s">
        <v>8</v>
      </c>
      <c r="J2230" s="23">
        <v>110000000</v>
      </c>
      <c r="K2230" s="23">
        <v>40000000</v>
      </c>
      <c r="L2230" s="23">
        <v>0</v>
      </c>
      <c r="M2230" s="23">
        <f t="shared" si="34"/>
        <v>150000000</v>
      </c>
      <c r="N2230" s="13"/>
      <c r="O2230" s="11" t="s">
        <v>14</v>
      </c>
      <c r="P2230" s="11" t="s">
        <v>12</v>
      </c>
    </row>
    <row r="2231" spans="1:16" ht="18" customHeight="1" x14ac:dyDescent="0.15">
      <c r="A2231" s="11">
        <v>2226</v>
      </c>
      <c r="B2231" s="11" t="s">
        <v>1589</v>
      </c>
      <c r="C2231" s="33" t="s">
        <v>1590</v>
      </c>
      <c r="D2231" s="33">
        <v>9</v>
      </c>
      <c r="E2231" s="33" t="s">
        <v>5195</v>
      </c>
      <c r="F2231" s="30" t="s">
        <v>1598</v>
      </c>
      <c r="G2231" s="11" t="s">
        <v>1580</v>
      </c>
      <c r="H2231" s="11" t="s">
        <v>1593</v>
      </c>
      <c r="I2231" s="11" t="s">
        <v>8</v>
      </c>
      <c r="J2231" s="23">
        <v>110000000</v>
      </c>
      <c r="K2231" s="23">
        <v>40000000</v>
      </c>
      <c r="L2231" s="23">
        <v>0</v>
      </c>
      <c r="M2231" s="23">
        <f t="shared" si="34"/>
        <v>150000000</v>
      </c>
      <c r="N2231" s="13"/>
      <c r="O2231" s="11" t="s">
        <v>14</v>
      </c>
      <c r="P2231" s="11" t="s">
        <v>12</v>
      </c>
    </row>
    <row r="2232" spans="1:16" ht="18" customHeight="1" x14ac:dyDescent="0.15">
      <c r="A2232" s="11">
        <v>2227</v>
      </c>
      <c r="B2232" s="11" t="s">
        <v>1528</v>
      </c>
      <c r="C2232" s="11" t="s">
        <v>1532</v>
      </c>
      <c r="D2232" s="11">
        <v>9</v>
      </c>
      <c r="E2232" s="33" t="s">
        <v>5195</v>
      </c>
      <c r="F2232" s="30" t="s">
        <v>1533</v>
      </c>
      <c r="G2232" s="11" t="s">
        <v>11</v>
      </c>
      <c r="H2232" s="11" t="s">
        <v>19</v>
      </c>
      <c r="I2232" s="11" t="s">
        <v>15</v>
      </c>
      <c r="J2232" s="23">
        <v>190000000</v>
      </c>
      <c r="K2232" s="23">
        <v>0</v>
      </c>
      <c r="L2232" s="23">
        <v>1000000</v>
      </c>
      <c r="M2232" s="23">
        <f t="shared" si="34"/>
        <v>191000000</v>
      </c>
      <c r="N2232" s="12"/>
      <c r="O2232" s="11"/>
      <c r="P2232" s="11" t="s">
        <v>12</v>
      </c>
    </row>
    <row r="2233" spans="1:16" ht="18" customHeight="1" x14ac:dyDescent="0.15">
      <c r="A2233" s="11">
        <v>2228</v>
      </c>
      <c r="B2233" s="11" t="s">
        <v>1589</v>
      </c>
      <c r="C2233" s="11" t="s">
        <v>1619</v>
      </c>
      <c r="D2233" s="11">
        <v>9</v>
      </c>
      <c r="E2233" s="33" t="s">
        <v>5195</v>
      </c>
      <c r="F2233" s="30" t="s">
        <v>1628</v>
      </c>
      <c r="G2233" s="11" t="s">
        <v>1621</v>
      </c>
      <c r="H2233" s="11" t="s">
        <v>19</v>
      </c>
      <c r="I2233" s="11" t="s">
        <v>9</v>
      </c>
      <c r="J2233" s="23">
        <v>13508414000</v>
      </c>
      <c r="K2233" s="23">
        <v>1872026000</v>
      </c>
      <c r="L2233" s="23"/>
      <c r="M2233" s="23">
        <f t="shared" si="34"/>
        <v>15380440000</v>
      </c>
      <c r="N2233" s="11"/>
      <c r="O2233" s="11" t="s">
        <v>10</v>
      </c>
      <c r="P2233" s="11" t="s">
        <v>12</v>
      </c>
    </row>
    <row r="2234" spans="1:16" ht="18" customHeight="1" x14ac:dyDescent="0.15">
      <c r="A2234" s="11">
        <v>2229</v>
      </c>
      <c r="B2234" s="33" t="s">
        <v>1589</v>
      </c>
      <c r="C2234" s="33" t="s">
        <v>1643</v>
      </c>
      <c r="D2234" s="33">
        <v>9</v>
      </c>
      <c r="E2234" s="33" t="s">
        <v>5195</v>
      </c>
      <c r="F2234" s="41" t="s">
        <v>1658</v>
      </c>
      <c r="G2234" s="33" t="s">
        <v>1585</v>
      </c>
      <c r="H2234" s="33" t="s">
        <v>1593</v>
      </c>
      <c r="I2234" s="33" t="s">
        <v>9</v>
      </c>
      <c r="J2234" s="42">
        <v>50000000</v>
      </c>
      <c r="K2234" s="42">
        <v>10000000</v>
      </c>
      <c r="L2234" s="42">
        <v>5000000</v>
      </c>
      <c r="M2234" s="23">
        <f t="shared" si="34"/>
        <v>65000000</v>
      </c>
      <c r="N2234" s="14"/>
      <c r="O2234" s="33"/>
      <c r="P2234" s="33"/>
    </row>
    <row r="2235" spans="1:16" ht="18" customHeight="1" x14ac:dyDescent="0.15">
      <c r="A2235" s="11">
        <v>2230</v>
      </c>
      <c r="B2235" s="33" t="s">
        <v>1589</v>
      </c>
      <c r="C2235" s="33" t="s">
        <v>1643</v>
      </c>
      <c r="D2235" s="33">
        <v>9</v>
      </c>
      <c r="E2235" s="33" t="s">
        <v>5195</v>
      </c>
      <c r="F2235" s="41" t="s">
        <v>1659</v>
      </c>
      <c r="G2235" s="33" t="s">
        <v>1585</v>
      </c>
      <c r="H2235" s="33" t="s">
        <v>1609</v>
      </c>
      <c r="I2235" s="33" t="s">
        <v>9</v>
      </c>
      <c r="J2235" s="42">
        <v>300000000</v>
      </c>
      <c r="K2235" s="42">
        <v>100000000</v>
      </c>
      <c r="L2235" s="42">
        <v>10000000</v>
      </c>
      <c r="M2235" s="23">
        <f t="shared" si="34"/>
        <v>410000000</v>
      </c>
      <c r="N2235" s="14"/>
      <c r="O2235" s="33"/>
      <c r="P2235" s="33"/>
    </row>
    <row r="2236" spans="1:16" ht="18" customHeight="1" x14ac:dyDescent="0.15">
      <c r="A2236" s="11">
        <v>2231</v>
      </c>
      <c r="B2236" s="33" t="s">
        <v>1589</v>
      </c>
      <c r="C2236" s="33" t="s">
        <v>1643</v>
      </c>
      <c r="D2236" s="33">
        <v>9</v>
      </c>
      <c r="E2236" s="33" t="s">
        <v>5195</v>
      </c>
      <c r="F2236" s="41" t="s">
        <v>1660</v>
      </c>
      <c r="G2236" s="33" t="s">
        <v>1580</v>
      </c>
      <c r="H2236" s="33" t="s">
        <v>1593</v>
      </c>
      <c r="I2236" s="33" t="s">
        <v>9</v>
      </c>
      <c r="J2236" s="42">
        <v>1094000000</v>
      </c>
      <c r="K2236" s="42">
        <v>2584000000</v>
      </c>
      <c r="L2236" s="42">
        <v>130000000</v>
      </c>
      <c r="M2236" s="23">
        <f t="shared" si="34"/>
        <v>3808000000</v>
      </c>
      <c r="N2236" s="43"/>
      <c r="O2236" s="33"/>
      <c r="P2236" s="33"/>
    </row>
    <row r="2237" spans="1:16" ht="18" customHeight="1" x14ac:dyDescent="0.15">
      <c r="A2237" s="11">
        <v>2232</v>
      </c>
      <c r="B2237" s="33" t="s">
        <v>1589</v>
      </c>
      <c r="C2237" s="33" t="s">
        <v>1643</v>
      </c>
      <c r="D2237" s="33">
        <v>9</v>
      </c>
      <c r="E2237" s="33" t="s">
        <v>5195</v>
      </c>
      <c r="F2237" s="41" t="s">
        <v>1661</v>
      </c>
      <c r="G2237" s="33" t="s">
        <v>1580</v>
      </c>
      <c r="H2237" s="33" t="s">
        <v>1593</v>
      </c>
      <c r="I2237" s="33" t="s">
        <v>9</v>
      </c>
      <c r="J2237" s="42">
        <v>80000000</v>
      </c>
      <c r="K2237" s="42">
        <v>20000000</v>
      </c>
      <c r="L2237" s="42">
        <v>5000000</v>
      </c>
      <c r="M2237" s="23">
        <f t="shared" si="34"/>
        <v>105000000</v>
      </c>
      <c r="N2237" s="43"/>
      <c r="O2237" s="33"/>
      <c r="P2237" s="33"/>
    </row>
    <row r="2238" spans="1:16" ht="18" customHeight="1" x14ac:dyDescent="0.15">
      <c r="A2238" s="11">
        <v>2233</v>
      </c>
      <c r="B2238" s="33" t="s">
        <v>1589</v>
      </c>
      <c r="C2238" s="33" t="s">
        <v>1643</v>
      </c>
      <c r="D2238" s="33">
        <v>9</v>
      </c>
      <c r="E2238" s="33" t="s">
        <v>5195</v>
      </c>
      <c r="F2238" s="41" t="s">
        <v>1662</v>
      </c>
      <c r="G2238" s="33" t="s">
        <v>1580</v>
      </c>
      <c r="H2238" s="33" t="s">
        <v>1609</v>
      </c>
      <c r="I2238" s="33" t="s">
        <v>9</v>
      </c>
      <c r="J2238" s="42">
        <v>600000000</v>
      </c>
      <c r="K2238" s="42">
        <v>200000000</v>
      </c>
      <c r="L2238" s="42">
        <v>20000000</v>
      </c>
      <c r="M2238" s="23">
        <f t="shared" si="34"/>
        <v>820000000</v>
      </c>
      <c r="N2238" s="14"/>
      <c r="O2238" s="33"/>
      <c r="P2238" s="33"/>
    </row>
    <row r="2239" spans="1:16" ht="18" customHeight="1" x14ac:dyDescent="0.15">
      <c r="A2239" s="11">
        <v>2234</v>
      </c>
      <c r="B2239" s="33" t="s">
        <v>1589</v>
      </c>
      <c r="C2239" s="33" t="s">
        <v>1643</v>
      </c>
      <c r="D2239" s="33">
        <v>9</v>
      </c>
      <c r="E2239" s="33" t="s">
        <v>5195</v>
      </c>
      <c r="F2239" s="41" t="s">
        <v>1663</v>
      </c>
      <c r="G2239" s="33" t="s">
        <v>1580</v>
      </c>
      <c r="H2239" s="33" t="s">
        <v>19</v>
      </c>
      <c r="I2239" s="33" t="s">
        <v>9</v>
      </c>
      <c r="J2239" s="42">
        <v>1616000000</v>
      </c>
      <c r="K2239" s="42">
        <v>5860000000</v>
      </c>
      <c r="L2239" s="42">
        <v>405000000</v>
      </c>
      <c r="M2239" s="23">
        <f t="shared" si="34"/>
        <v>7881000000</v>
      </c>
      <c r="N2239" s="14"/>
      <c r="O2239" s="33"/>
      <c r="P2239" s="33"/>
    </row>
    <row r="2240" spans="1:16" ht="18" customHeight="1" x14ac:dyDescent="0.15">
      <c r="A2240" s="11">
        <v>2235</v>
      </c>
      <c r="B2240" s="11" t="s">
        <v>1589</v>
      </c>
      <c r="C2240" s="33" t="s">
        <v>1643</v>
      </c>
      <c r="D2240" s="11">
        <v>9</v>
      </c>
      <c r="E2240" s="33" t="s">
        <v>5195</v>
      </c>
      <c r="F2240" s="30" t="s">
        <v>1664</v>
      </c>
      <c r="G2240" s="11" t="s">
        <v>1580</v>
      </c>
      <c r="H2240" s="11" t="s">
        <v>19</v>
      </c>
      <c r="I2240" s="11" t="s">
        <v>22</v>
      </c>
      <c r="J2240" s="23">
        <v>1500000000</v>
      </c>
      <c r="K2240" s="23">
        <v>1400000000</v>
      </c>
      <c r="L2240" s="23">
        <v>0</v>
      </c>
      <c r="M2240" s="23">
        <f t="shared" si="34"/>
        <v>2900000000</v>
      </c>
      <c r="N2240" s="12"/>
      <c r="O2240" s="11"/>
      <c r="P2240" s="11"/>
    </row>
    <row r="2241" spans="1:16" ht="18" customHeight="1" x14ac:dyDescent="0.15">
      <c r="A2241" s="11">
        <v>2236</v>
      </c>
      <c r="B2241" s="33" t="s">
        <v>1589</v>
      </c>
      <c r="C2241" s="33" t="s">
        <v>1668</v>
      </c>
      <c r="D2241" s="33">
        <v>9</v>
      </c>
      <c r="E2241" s="33" t="s">
        <v>5195</v>
      </c>
      <c r="F2241" s="41" t="s">
        <v>1672</v>
      </c>
      <c r="G2241" s="33" t="s">
        <v>1585</v>
      </c>
      <c r="H2241" s="33" t="s">
        <v>19</v>
      </c>
      <c r="I2241" s="33" t="s">
        <v>9</v>
      </c>
      <c r="J2241" s="42">
        <v>296000000</v>
      </c>
      <c r="K2241" s="42"/>
      <c r="L2241" s="42"/>
      <c r="M2241" s="23">
        <f t="shared" si="34"/>
        <v>296000000</v>
      </c>
      <c r="N2241" s="14"/>
      <c r="O2241" s="33" t="s">
        <v>14</v>
      </c>
      <c r="P2241" s="33"/>
    </row>
    <row r="2242" spans="1:16" ht="18" customHeight="1" x14ac:dyDescent="0.15">
      <c r="A2242" s="11">
        <v>2237</v>
      </c>
      <c r="B2242" s="11" t="s">
        <v>1589</v>
      </c>
      <c r="C2242" s="11" t="s">
        <v>1681</v>
      </c>
      <c r="D2242" s="11">
        <v>9</v>
      </c>
      <c r="E2242" s="33" t="s">
        <v>5195</v>
      </c>
      <c r="F2242" s="30" t="s">
        <v>1683</v>
      </c>
      <c r="G2242" s="11" t="s">
        <v>1635</v>
      </c>
      <c r="H2242" s="11" t="s">
        <v>19</v>
      </c>
      <c r="I2242" s="11" t="s">
        <v>22</v>
      </c>
      <c r="J2242" s="23">
        <v>6636529000</v>
      </c>
      <c r="K2242" s="23">
        <v>2576546000</v>
      </c>
      <c r="L2242" s="23">
        <v>3293450000</v>
      </c>
      <c r="M2242" s="23">
        <f t="shared" si="34"/>
        <v>12506525000</v>
      </c>
      <c r="N2242" s="12"/>
      <c r="O2242" s="11" t="s">
        <v>10</v>
      </c>
      <c r="P2242" s="11" t="s">
        <v>12</v>
      </c>
    </row>
    <row r="2243" spans="1:16" ht="18" customHeight="1" x14ac:dyDescent="0.15">
      <c r="A2243" s="11">
        <v>2238</v>
      </c>
      <c r="B2243" s="11" t="s">
        <v>1577</v>
      </c>
      <c r="C2243" s="11" t="s">
        <v>1519</v>
      </c>
      <c r="D2243" s="11">
        <v>9</v>
      </c>
      <c r="E2243" s="33" t="s">
        <v>5195</v>
      </c>
      <c r="F2243" s="30" t="s">
        <v>1524</v>
      </c>
      <c r="G2243" s="11" t="s">
        <v>58</v>
      </c>
      <c r="H2243" s="11" t="s">
        <v>294</v>
      </c>
      <c r="I2243" s="11" t="s">
        <v>15</v>
      </c>
      <c r="J2243" s="23">
        <v>13489820000</v>
      </c>
      <c r="K2243" s="23">
        <v>38058180000</v>
      </c>
      <c r="L2243" s="23">
        <v>179870000</v>
      </c>
      <c r="M2243" s="23">
        <f t="shared" si="34"/>
        <v>51727870000</v>
      </c>
      <c r="N2243" s="12"/>
      <c r="O2243" s="11"/>
      <c r="P2243" s="11" t="s">
        <v>12</v>
      </c>
    </row>
    <row r="2244" spans="1:16" ht="18" customHeight="1" x14ac:dyDescent="0.15">
      <c r="A2244" s="11">
        <v>2239</v>
      </c>
      <c r="B2244" s="11" t="s">
        <v>1983</v>
      </c>
      <c r="C2244" s="11" t="s">
        <v>402</v>
      </c>
      <c r="D2244" s="11">
        <v>9</v>
      </c>
      <c r="E2244" s="33" t="s">
        <v>5195</v>
      </c>
      <c r="F2244" s="30" t="s">
        <v>1940</v>
      </c>
      <c r="G2244" s="11" t="s">
        <v>58</v>
      </c>
      <c r="H2244" s="11" t="s">
        <v>1865</v>
      </c>
      <c r="I2244" s="11" t="s">
        <v>16</v>
      </c>
      <c r="J2244" s="23">
        <v>40000000</v>
      </c>
      <c r="K2244" s="23">
        <v>170000000</v>
      </c>
      <c r="L2244" s="23"/>
      <c r="M2244" s="23">
        <f t="shared" si="34"/>
        <v>210000000</v>
      </c>
      <c r="N2244" s="30" t="s">
        <v>143</v>
      </c>
      <c r="O2244" s="11"/>
      <c r="P2244" s="11"/>
    </row>
    <row r="2245" spans="1:16" ht="18" customHeight="1" x14ac:dyDescent="0.15">
      <c r="A2245" s="11">
        <v>2240</v>
      </c>
      <c r="B2245" s="11" t="s">
        <v>1983</v>
      </c>
      <c r="C2245" s="11" t="s">
        <v>402</v>
      </c>
      <c r="D2245" s="11">
        <v>9</v>
      </c>
      <c r="E2245" s="33" t="s">
        <v>5195</v>
      </c>
      <c r="F2245" s="30" t="s">
        <v>1941</v>
      </c>
      <c r="G2245" s="11" t="s">
        <v>58</v>
      </c>
      <c r="H2245" s="11" t="s">
        <v>1865</v>
      </c>
      <c r="I2245" s="11" t="s">
        <v>22</v>
      </c>
      <c r="J2245" s="23">
        <v>170000000</v>
      </c>
      <c r="K2245" s="23">
        <v>1070000000</v>
      </c>
      <c r="L2245" s="23">
        <v>0</v>
      </c>
      <c r="M2245" s="23">
        <f t="shared" si="34"/>
        <v>1240000000</v>
      </c>
      <c r="N2245" s="30"/>
      <c r="O2245" s="11"/>
      <c r="P2245" s="11"/>
    </row>
    <row r="2246" spans="1:16" ht="18" customHeight="1" x14ac:dyDescent="0.15">
      <c r="A2246" s="11">
        <v>2241</v>
      </c>
      <c r="B2246" s="11" t="s">
        <v>1983</v>
      </c>
      <c r="C2246" s="11" t="s">
        <v>402</v>
      </c>
      <c r="D2246" s="11">
        <v>9</v>
      </c>
      <c r="E2246" s="33" t="s">
        <v>5195</v>
      </c>
      <c r="F2246" s="30" t="s">
        <v>1942</v>
      </c>
      <c r="G2246" s="11" t="s">
        <v>58</v>
      </c>
      <c r="H2246" s="11" t="s">
        <v>1865</v>
      </c>
      <c r="I2246" s="11" t="s">
        <v>15</v>
      </c>
      <c r="J2246" s="23">
        <v>140000000</v>
      </c>
      <c r="K2246" s="23">
        <v>140000000</v>
      </c>
      <c r="L2246" s="23">
        <v>0</v>
      </c>
      <c r="M2246" s="23">
        <f t="shared" ref="M2246:M2309" si="35">J2246+K2246+L2246</f>
        <v>280000000</v>
      </c>
      <c r="N2246" s="30"/>
      <c r="O2246" s="11"/>
      <c r="P2246" s="11"/>
    </row>
    <row r="2247" spans="1:16" ht="18" customHeight="1" x14ac:dyDescent="0.15">
      <c r="A2247" s="11">
        <v>2242</v>
      </c>
      <c r="B2247" s="11" t="s">
        <v>1983</v>
      </c>
      <c r="C2247" s="11" t="s">
        <v>94</v>
      </c>
      <c r="D2247" s="11">
        <v>9</v>
      </c>
      <c r="E2247" s="33" t="s">
        <v>5195</v>
      </c>
      <c r="F2247" s="30" t="s">
        <v>1973</v>
      </c>
      <c r="G2247" s="11" t="s">
        <v>46</v>
      </c>
      <c r="H2247" s="11" t="s">
        <v>1497</v>
      </c>
      <c r="I2247" s="11" t="s">
        <v>15</v>
      </c>
      <c r="J2247" s="23">
        <v>300000000</v>
      </c>
      <c r="K2247" s="23">
        <v>0</v>
      </c>
      <c r="L2247" s="23">
        <v>0</v>
      </c>
      <c r="M2247" s="23">
        <f t="shared" si="35"/>
        <v>300000000</v>
      </c>
      <c r="N2247" s="30"/>
      <c r="O2247" s="11" t="s">
        <v>44</v>
      </c>
      <c r="P2247" s="11"/>
    </row>
    <row r="2248" spans="1:16" ht="18" customHeight="1" x14ac:dyDescent="0.15">
      <c r="A2248" s="11">
        <v>2243</v>
      </c>
      <c r="B2248" s="11" t="s">
        <v>2160</v>
      </c>
      <c r="C2248" s="11" t="s">
        <v>2171</v>
      </c>
      <c r="D2248" s="11">
        <v>9</v>
      </c>
      <c r="E2248" s="33" t="s">
        <v>5195</v>
      </c>
      <c r="F2248" s="30" t="s">
        <v>2190</v>
      </c>
      <c r="G2248" s="11" t="s">
        <v>532</v>
      </c>
      <c r="H2248" s="11" t="s">
        <v>1283</v>
      </c>
      <c r="I2248" s="11" t="s">
        <v>22</v>
      </c>
      <c r="J2248" s="23">
        <v>6103000000</v>
      </c>
      <c r="K2248" s="23">
        <v>2648000000</v>
      </c>
      <c r="L2248" s="23">
        <v>465000000</v>
      </c>
      <c r="M2248" s="23">
        <f t="shared" si="35"/>
        <v>9216000000</v>
      </c>
      <c r="N2248" s="30"/>
      <c r="O2248" s="11" t="s">
        <v>88</v>
      </c>
      <c r="P2248" s="11" t="s">
        <v>48</v>
      </c>
    </row>
    <row r="2249" spans="1:16" ht="18" customHeight="1" x14ac:dyDescent="0.15">
      <c r="A2249" s="11">
        <v>2244</v>
      </c>
      <c r="B2249" s="11" t="s">
        <v>2160</v>
      </c>
      <c r="C2249" s="11" t="s">
        <v>2171</v>
      </c>
      <c r="D2249" s="11">
        <v>9</v>
      </c>
      <c r="E2249" s="33" t="s">
        <v>5195</v>
      </c>
      <c r="F2249" s="30" t="s">
        <v>2191</v>
      </c>
      <c r="G2249" s="11" t="s">
        <v>532</v>
      </c>
      <c r="H2249" s="11" t="s">
        <v>2192</v>
      </c>
      <c r="I2249" s="11" t="s">
        <v>22</v>
      </c>
      <c r="J2249" s="23">
        <v>5817000000</v>
      </c>
      <c r="K2249" s="23">
        <v>2511000000</v>
      </c>
      <c r="L2249" s="23">
        <v>447000000</v>
      </c>
      <c r="M2249" s="23">
        <f t="shared" si="35"/>
        <v>8775000000</v>
      </c>
      <c r="N2249" s="30"/>
      <c r="O2249" s="11" t="s">
        <v>88</v>
      </c>
      <c r="P2249" s="11" t="s">
        <v>48</v>
      </c>
    </row>
    <row r="2250" spans="1:16" ht="18" customHeight="1" x14ac:dyDescent="0.15">
      <c r="A2250" s="11">
        <v>2245</v>
      </c>
      <c r="B2250" s="11" t="s">
        <v>2160</v>
      </c>
      <c r="C2250" s="11" t="s">
        <v>2171</v>
      </c>
      <c r="D2250" s="11">
        <v>9</v>
      </c>
      <c r="E2250" s="33" t="s">
        <v>5195</v>
      </c>
      <c r="F2250" s="30" t="s">
        <v>2193</v>
      </c>
      <c r="G2250" s="11" t="s">
        <v>532</v>
      </c>
      <c r="H2250" s="11" t="s">
        <v>2192</v>
      </c>
      <c r="I2250" s="11" t="s">
        <v>15</v>
      </c>
      <c r="J2250" s="23">
        <v>8509000000</v>
      </c>
      <c r="K2250" s="23">
        <v>3805000000</v>
      </c>
      <c r="L2250" s="23">
        <v>617000000</v>
      </c>
      <c r="M2250" s="23">
        <f t="shared" si="35"/>
        <v>12931000000</v>
      </c>
      <c r="N2250" s="30"/>
      <c r="O2250" s="11" t="s">
        <v>88</v>
      </c>
      <c r="P2250" s="11" t="s">
        <v>48</v>
      </c>
    </row>
    <row r="2251" spans="1:16" ht="18" customHeight="1" x14ac:dyDescent="0.15">
      <c r="A2251" s="11">
        <v>2246</v>
      </c>
      <c r="B2251" s="11" t="s">
        <v>2160</v>
      </c>
      <c r="C2251" s="11" t="s">
        <v>2171</v>
      </c>
      <c r="D2251" s="11">
        <v>9</v>
      </c>
      <c r="E2251" s="33" t="s">
        <v>5195</v>
      </c>
      <c r="F2251" s="30" t="s">
        <v>2194</v>
      </c>
      <c r="G2251" s="11" t="s">
        <v>66</v>
      </c>
      <c r="H2251" s="11" t="s">
        <v>1283</v>
      </c>
      <c r="I2251" s="11" t="s">
        <v>22</v>
      </c>
      <c r="J2251" s="23">
        <v>550000000</v>
      </c>
      <c r="K2251" s="23">
        <v>100000000</v>
      </c>
      <c r="L2251" s="23">
        <v>100000000</v>
      </c>
      <c r="M2251" s="23">
        <f t="shared" si="35"/>
        <v>750000000</v>
      </c>
      <c r="N2251" s="30"/>
      <c r="O2251" s="11"/>
      <c r="P2251" s="11" t="s">
        <v>48</v>
      </c>
    </row>
    <row r="2252" spans="1:16" ht="18" customHeight="1" x14ac:dyDescent="0.15">
      <c r="A2252" s="11">
        <v>2247</v>
      </c>
      <c r="B2252" s="11" t="s">
        <v>2160</v>
      </c>
      <c r="C2252" s="11" t="s">
        <v>2171</v>
      </c>
      <c r="D2252" s="11">
        <v>9</v>
      </c>
      <c r="E2252" s="33" t="s">
        <v>5195</v>
      </c>
      <c r="F2252" s="30" t="s">
        <v>2195</v>
      </c>
      <c r="G2252" s="11" t="s">
        <v>66</v>
      </c>
      <c r="H2252" s="11" t="s">
        <v>2192</v>
      </c>
      <c r="I2252" s="11" t="s">
        <v>22</v>
      </c>
      <c r="J2252" s="23">
        <v>550000000</v>
      </c>
      <c r="K2252" s="23">
        <v>100000000</v>
      </c>
      <c r="L2252" s="23">
        <v>100000000</v>
      </c>
      <c r="M2252" s="23">
        <f t="shared" si="35"/>
        <v>750000000</v>
      </c>
      <c r="N2252" s="30"/>
      <c r="O2252" s="11"/>
      <c r="P2252" s="11" t="s">
        <v>48</v>
      </c>
    </row>
    <row r="2253" spans="1:16" ht="18" customHeight="1" x14ac:dyDescent="0.15">
      <c r="A2253" s="11">
        <v>2248</v>
      </c>
      <c r="B2253" s="11" t="s">
        <v>2311</v>
      </c>
      <c r="C2253" s="11" t="s">
        <v>700</v>
      </c>
      <c r="D2253" s="11">
        <v>9</v>
      </c>
      <c r="E2253" s="33" t="s">
        <v>5195</v>
      </c>
      <c r="F2253" s="30" t="s">
        <v>2400</v>
      </c>
      <c r="G2253" s="11" t="s">
        <v>114</v>
      </c>
      <c r="H2253" s="11" t="s">
        <v>1506</v>
      </c>
      <c r="I2253" s="11" t="s">
        <v>22</v>
      </c>
      <c r="J2253" s="23">
        <v>2983102000</v>
      </c>
      <c r="K2253" s="23">
        <v>1051381000</v>
      </c>
      <c r="L2253" s="23">
        <v>0</v>
      </c>
      <c r="M2253" s="23">
        <f t="shared" si="35"/>
        <v>4034483000</v>
      </c>
      <c r="N2253" s="30"/>
      <c r="O2253" s="11"/>
      <c r="P2253" s="11" t="s">
        <v>48</v>
      </c>
    </row>
    <row r="2254" spans="1:16" ht="18" customHeight="1" x14ac:dyDescent="0.15">
      <c r="A2254" s="11">
        <v>2249</v>
      </c>
      <c r="B2254" s="11" t="s">
        <v>2311</v>
      </c>
      <c r="C2254" s="11" t="s">
        <v>700</v>
      </c>
      <c r="D2254" s="11">
        <v>9</v>
      </c>
      <c r="E2254" s="33" t="s">
        <v>5195</v>
      </c>
      <c r="F2254" s="30" t="s">
        <v>2401</v>
      </c>
      <c r="G2254" s="11" t="s">
        <v>114</v>
      </c>
      <c r="H2254" s="11" t="s">
        <v>1506</v>
      </c>
      <c r="I2254" s="11" t="s">
        <v>22</v>
      </c>
      <c r="J2254" s="23">
        <v>54395000</v>
      </c>
      <c r="K2254" s="23">
        <v>0</v>
      </c>
      <c r="L2254" s="23">
        <v>0</v>
      </c>
      <c r="M2254" s="23">
        <f t="shared" si="35"/>
        <v>54395000</v>
      </c>
      <c r="N2254" s="30"/>
      <c r="O2254" s="11"/>
      <c r="P2254" s="11" t="s">
        <v>48</v>
      </c>
    </row>
    <row r="2255" spans="1:16" ht="18" customHeight="1" x14ac:dyDescent="0.15">
      <c r="A2255" s="11">
        <v>2250</v>
      </c>
      <c r="B2255" s="11" t="s">
        <v>2311</v>
      </c>
      <c r="C2255" s="11" t="s">
        <v>700</v>
      </c>
      <c r="D2255" s="11">
        <v>9</v>
      </c>
      <c r="E2255" s="33" t="s">
        <v>5195</v>
      </c>
      <c r="F2255" s="30" t="s">
        <v>2408</v>
      </c>
      <c r="G2255" s="11" t="s">
        <v>114</v>
      </c>
      <c r="H2255" s="11" t="s">
        <v>1506</v>
      </c>
      <c r="I2255" s="11" t="s">
        <v>22</v>
      </c>
      <c r="J2255" s="23">
        <v>2676972000</v>
      </c>
      <c r="K2255" s="23">
        <v>1073889000</v>
      </c>
      <c r="L2255" s="23">
        <v>0</v>
      </c>
      <c r="M2255" s="23">
        <f t="shared" si="35"/>
        <v>3750861000</v>
      </c>
      <c r="N2255" s="30"/>
      <c r="O2255" s="11"/>
      <c r="P2255" s="11" t="s">
        <v>48</v>
      </c>
    </row>
    <row r="2256" spans="1:16" ht="18" customHeight="1" x14ac:dyDescent="0.15">
      <c r="A2256" s="11">
        <v>2251</v>
      </c>
      <c r="B2256" s="11" t="s">
        <v>2311</v>
      </c>
      <c r="C2256" s="11" t="s">
        <v>700</v>
      </c>
      <c r="D2256" s="11">
        <v>9</v>
      </c>
      <c r="E2256" s="33" t="s">
        <v>5195</v>
      </c>
      <c r="F2256" s="30" t="s">
        <v>2409</v>
      </c>
      <c r="G2256" s="11" t="s">
        <v>114</v>
      </c>
      <c r="H2256" s="11" t="s">
        <v>1506</v>
      </c>
      <c r="I2256" s="11" t="s">
        <v>22</v>
      </c>
      <c r="J2256" s="23">
        <v>35996000</v>
      </c>
      <c r="K2256" s="23">
        <v>0</v>
      </c>
      <c r="L2256" s="23">
        <v>0</v>
      </c>
      <c r="M2256" s="23">
        <f t="shared" si="35"/>
        <v>35996000</v>
      </c>
      <c r="N2256" s="30"/>
      <c r="O2256" s="11"/>
      <c r="P2256" s="11" t="s">
        <v>48</v>
      </c>
    </row>
    <row r="2257" spans="1:16" ht="18" customHeight="1" x14ac:dyDescent="0.15">
      <c r="A2257" s="11">
        <v>2252</v>
      </c>
      <c r="B2257" s="11" t="s">
        <v>2311</v>
      </c>
      <c r="C2257" s="11" t="s">
        <v>700</v>
      </c>
      <c r="D2257" s="11">
        <v>9</v>
      </c>
      <c r="E2257" s="33" t="s">
        <v>5195</v>
      </c>
      <c r="F2257" s="30" t="s">
        <v>2414</v>
      </c>
      <c r="G2257" s="11" t="s">
        <v>114</v>
      </c>
      <c r="H2257" s="11" t="s">
        <v>1506</v>
      </c>
      <c r="I2257" s="11" t="s">
        <v>22</v>
      </c>
      <c r="J2257" s="23">
        <v>668804000</v>
      </c>
      <c r="K2257" s="23">
        <v>355342000</v>
      </c>
      <c r="L2257" s="23">
        <v>0</v>
      </c>
      <c r="M2257" s="23">
        <f t="shared" si="35"/>
        <v>1024146000</v>
      </c>
      <c r="N2257" s="30"/>
      <c r="O2257" s="11"/>
      <c r="P2257" s="11" t="s">
        <v>48</v>
      </c>
    </row>
    <row r="2258" spans="1:16" ht="18" customHeight="1" x14ac:dyDescent="0.15">
      <c r="A2258" s="11">
        <v>2253</v>
      </c>
      <c r="B2258" s="11" t="s">
        <v>2311</v>
      </c>
      <c r="C2258" s="11" t="s">
        <v>700</v>
      </c>
      <c r="D2258" s="11">
        <v>9</v>
      </c>
      <c r="E2258" s="33" t="s">
        <v>5195</v>
      </c>
      <c r="F2258" s="30" t="s">
        <v>2415</v>
      </c>
      <c r="G2258" s="11" t="s">
        <v>114</v>
      </c>
      <c r="H2258" s="11" t="s">
        <v>1506</v>
      </c>
      <c r="I2258" s="11" t="s">
        <v>22</v>
      </c>
      <c r="J2258" s="23">
        <v>13954000</v>
      </c>
      <c r="K2258" s="23">
        <v>0</v>
      </c>
      <c r="L2258" s="23">
        <v>0</v>
      </c>
      <c r="M2258" s="23">
        <f t="shared" si="35"/>
        <v>13954000</v>
      </c>
      <c r="N2258" s="30"/>
      <c r="O2258" s="11"/>
      <c r="P2258" s="11" t="s">
        <v>48</v>
      </c>
    </row>
    <row r="2259" spans="1:16" ht="18" customHeight="1" x14ac:dyDescent="0.15">
      <c r="A2259" s="11">
        <v>2254</v>
      </c>
      <c r="B2259" s="11" t="s">
        <v>2311</v>
      </c>
      <c r="C2259" s="11" t="s">
        <v>700</v>
      </c>
      <c r="D2259" s="11">
        <v>9</v>
      </c>
      <c r="E2259" s="33" t="s">
        <v>5195</v>
      </c>
      <c r="F2259" s="30" t="s">
        <v>2416</v>
      </c>
      <c r="G2259" s="11" t="s">
        <v>114</v>
      </c>
      <c r="H2259" s="11" t="s">
        <v>1506</v>
      </c>
      <c r="I2259" s="11" t="s">
        <v>22</v>
      </c>
      <c r="J2259" s="23">
        <v>878258000</v>
      </c>
      <c r="K2259" s="23">
        <v>409818000</v>
      </c>
      <c r="L2259" s="23">
        <v>0</v>
      </c>
      <c r="M2259" s="23">
        <f t="shared" si="35"/>
        <v>1288076000</v>
      </c>
      <c r="N2259" s="30"/>
      <c r="O2259" s="11"/>
      <c r="P2259" s="11" t="s">
        <v>48</v>
      </c>
    </row>
    <row r="2260" spans="1:16" ht="18" customHeight="1" x14ac:dyDescent="0.15">
      <c r="A2260" s="11">
        <v>2255</v>
      </c>
      <c r="B2260" s="11" t="s">
        <v>2311</v>
      </c>
      <c r="C2260" s="11" t="s">
        <v>700</v>
      </c>
      <c r="D2260" s="11">
        <v>9</v>
      </c>
      <c r="E2260" s="33" t="s">
        <v>5195</v>
      </c>
      <c r="F2260" s="30" t="s">
        <v>2417</v>
      </c>
      <c r="G2260" s="11" t="s">
        <v>114</v>
      </c>
      <c r="H2260" s="11" t="s">
        <v>1506</v>
      </c>
      <c r="I2260" s="11" t="s">
        <v>22</v>
      </c>
      <c r="J2260" s="23">
        <v>20066000</v>
      </c>
      <c r="K2260" s="23">
        <v>0</v>
      </c>
      <c r="L2260" s="23">
        <v>0</v>
      </c>
      <c r="M2260" s="23">
        <f t="shared" si="35"/>
        <v>20066000</v>
      </c>
      <c r="N2260" s="30"/>
      <c r="O2260" s="11"/>
      <c r="P2260" s="11" t="s">
        <v>48</v>
      </c>
    </row>
    <row r="2261" spans="1:16" ht="18" customHeight="1" x14ac:dyDescent="0.15">
      <c r="A2261" s="11">
        <v>2256</v>
      </c>
      <c r="B2261" s="11" t="s">
        <v>2311</v>
      </c>
      <c r="C2261" s="11" t="s">
        <v>402</v>
      </c>
      <c r="D2261" s="11">
        <v>9</v>
      </c>
      <c r="E2261" s="33" t="s">
        <v>5195</v>
      </c>
      <c r="F2261" s="30" t="s">
        <v>2459</v>
      </c>
      <c r="G2261" s="11" t="s">
        <v>58</v>
      </c>
      <c r="H2261" s="11" t="s">
        <v>1506</v>
      </c>
      <c r="I2261" s="11" t="s">
        <v>22</v>
      </c>
      <c r="J2261" s="23">
        <v>326564250</v>
      </c>
      <c r="K2261" s="23">
        <v>578770944</v>
      </c>
      <c r="L2261" s="23"/>
      <c r="M2261" s="23">
        <f t="shared" si="35"/>
        <v>905335194</v>
      </c>
      <c r="N2261" s="30"/>
      <c r="O2261" s="11"/>
      <c r="P2261" s="11"/>
    </row>
    <row r="2262" spans="1:16" ht="18" customHeight="1" x14ac:dyDescent="0.15">
      <c r="A2262" s="11">
        <v>2257</v>
      </c>
      <c r="B2262" s="11" t="s">
        <v>2311</v>
      </c>
      <c r="C2262" s="11" t="s">
        <v>402</v>
      </c>
      <c r="D2262" s="11">
        <v>9</v>
      </c>
      <c r="E2262" s="33" t="s">
        <v>5195</v>
      </c>
      <c r="F2262" s="30" t="s">
        <v>2460</v>
      </c>
      <c r="G2262" s="11" t="s">
        <v>58</v>
      </c>
      <c r="H2262" s="11" t="s">
        <v>1506</v>
      </c>
      <c r="I2262" s="11" t="s">
        <v>22</v>
      </c>
      <c r="J2262" s="23">
        <v>67362282</v>
      </c>
      <c r="K2262" s="23">
        <v>0</v>
      </c>
      <c r="L2262" s="23">
        <v>0</v>
      </c>
      <c r="M2262" s="23">
        <f t="shared" si="35"/>
        <v>67362282</v>
      </c>
      <c r="N2262" s="30"/>
      <c r="O2262" s="11"/>
      <c r="P2262" s="11"/>
    </row>
    <row r="2263" spans="1:16" ht="18" customHeight="1" x14ac:dyDescent="0.15">
      <c r="A2263" s="11">
        <v>2258</v>
      </c>
      <c r="B2263" s="11" t="s">
        <v>2311</v>
      </c>
      <c r="C2263" s="11" t="s">
        <v>402</v>
      </c>
      <c r="D2263" s="11">
        <v>9</v>
      </c>
      <c r="E2263" s="33" t="s">
        <v>5195</v>
      </c>
      <c r="F2263" s="30" t="s">
        <v>2462</v>
      </c>
      <c r="G2263" s="11" t="s">
        <v>58</v>
      </c>
      <c r="H2263" s="11" t="s">
        <v>1506</v>
      </c>
      <c r="I2263" s="11" t="s">
        <v>22</v>
      </c>
      <c r="J2263" s="23">
        <v>380000000</v>
      </c>
      <c r="K2263" s="23">
        <v>2500000000</v>
      </c>
      <c r="L2263" s="23">
        <v>200000000</v>
      </c>
      <c r="M2263" s="23">
        <f t="shared" si="35"/>
        <v>3080000000</v>
      </c>
      <c r="N2263" s="30"/>
      <c r="O2263" s="11"/>
      <c r="P2263" s="11"/>
    </row>
    <row r="2264" spans="1:16" ht="18" customHeight="1" x14ac:dyDescent="0.15">
      <c r="A2264" s="11">
        <v>2259</v>
      </c>
      <c r="B2264" s="11" t="s">
        <v>2311</v>
      </c>
      <c r="C2264" s="11" t="s">
        <v>402</v>
      </c>
      <c r="D2264" s="11">
        <v>9</v>
      </c>
      <c r="E2264" s="33" t="s">
        <v>5195</v>
      </c>
      <c r="F2264" s="30" t="s">
        <v>2463</v>
      </c>
      <c r="G2264" s="11" t="s">
        <v>58</v>
      </c>
      <c r="H2264" s="11" t="s">
        <v>1506</v>
      </c>
      <c r="I2264" s="11" t="s">
        <v>22</v>
      </c>
      <c r="J2264" s="23">
        <v>80000000</v>
      </c>
      <c r="K2264" s="23">
        <v>10000000</v>
      </c>
      <c r="L2264" s="23">
        <v>10000000</v>
      </c>
      <c r="M2264" s="23">
        <f t="shared" si="35"/>
        <v>100000000</v>
      </c>
      <c r="N2264" s="30"/>
      <c r="O2264" s="11"/>
      <c r="P2264" s="11"/>
    </row>
    <row r="2265" spans="1:16" ht="18" customHeight="1" x14ac:dyDescent="0.15">
      <c r="A2265" s="11">
        <v>2260</v>
      </c>
      <c r="B2265" s="11" t="s">
        <v>2311</v>
      </c>
      <c r="C2265" s="11" t="s">
        <v>402</v>
      </c>
      <c r="D2265" s="11">
        <v>9</v>
      </c>
      <c r="E2265" s="33" t="s">
        <v>5195</v>
      </c>
      <c r="F2265" s="30" t="s">
        <v>2464</v>
      </c>
      <c r="G2265" s="11" t="s">
        <v>58</v>
      </c>
      <c r="H2265" s="11" t="s">
        <v>1506</v>
      </c>
      <c r="I2265" s="11" t="s">
        <v>22</v>
      </c>
      <c r="J2265" s="23">
        <v>100000000</v>
      </c>
      <c r="K2265" s="23">
        <v>120000000</v>
      </c>
      <c r="L2265" s="23">
        <v>0</v>
      </c>
      <c r="M2265" s="23">
        <f t="shared" si="35"/>
        <v>220000000</v>
      </c>
      <c r="N2265" s="30"/>
      <c r="O2265" s="11"/>
      <c r="P2265" s="11"/>
    </row>
    <row r="2266" spans="1:16" ht="18" customHeight="1" x14ac:dyDescent="0.15">
      <c r="A2266" s="11">
        <v>2261</v>
      </c>
      <c r="B2266" s="11" t="s">
        <v>2311</v>
      </c>
      <c r="C2266" s="11" t="s">
        <v>402</v>
      </c>
      <c r="D2266" s="11">
        <v>9</v>
      </c>
      <c r="E2266" s="33" t="s">
        <v>5195</v>
      </c>
      <c r="F2266" s="30" t="s">
        <v>2467</v>
      </c>
      <c r="G2266" s="11" t="s">
        <v>58</v>
      </c>
      <c r="H2266" s="11" t="s">
        <v>294</v>
      </c>
      <c r="I2266" s="11" t="s">
        <v>22</v>
      </c>
      <c r="J2266" s="23">
        <v>120000000</v>
      </c>
      <c r="K2266" s="23">
        <v>700000000</v>
      </c>
      <c r="L2266" s="23">
        <v>30000000</v>
      </c>
      <c r="M2266" s="23">
        <f t="shared" si="35"/>
        <v>850000000</v>
      </c>
      <c r="N2266" s="30"/>
      <c r="O2266" s="11"/>
      <c r="P2266" s="11"/>
    </row>
    <row r="2267" spans="1:16" ht="18" customHeight="1" x14ac:dyDescent="0.15">
      <c r="A2267" s="11">
        <v>2262</v>
      </c>
      <c r="B2267" s="11" t="s">
        <v>2311</v>
      </c>
      <c r="C2267" s="11" t="s">
        <v>402</v>
      </c>
      <c r="D2267" s="11">
        <v>9</v>
      </c>
      <c r="E2267" s="33" t="s">
        <v>5195</v>
      </c>
      <c r="F2267" s="30" t="s">
        <v>2468</v>
      </c>
      <c r="G2267" s="11" t="s">
        <v>58</v>
      </c>
      <c r="H2267" s="11" t="s">
        <v>294</v>
      </c>
      <c r="I2267" s="11" t="s">
        <v>22</v>
      </c>
      <c r="J2267" s="23">
        <v>40000000</v>
      </c>
      <c r="K2267" s="23">
        <v>30000000</v>
      </c>
      <c r="L2267" s="23"/>
      <c r="M2267" s="23">
        <f t="shared" si="35"/>
        <v>70000000</v>
      </c>
      <c r="N2267" s="30"/>
      <c r="O2267" s="11"/>
      <c r="P2267" s="11"/>
    </row>
    <row r="2268" spans="1:16" ht="18" customHeight="1" x14ac:dyDescent="0.15">
      <c r="A2268" s="11">
        <v>2263</v>
      </c>
      <c r="B2268" s="11" t="s">
        <v>2311</v>
      </c>
      <c r="C2268" s="11" t="s">
        <v>402</v>
      </c>
      <c r="D2268" s="11">
        <v>9</v>
      </c>
      <c r="E2268" s="33" t="s">
        <v>5195</v>
      </c>
      <c r="F2268" s="30" t="s">
        <v>2478</v>
      </c>
      <c r="G2268" s="11" t="s">
        <v>58</v>
      </c>
      <c r="H2268" s="11" t="s">
        <v>294</v>
      </c>
      <c r="I2268" s="11" t="s">
        <v>15</v>
      </c>
      <c r="J2268" s="23">
        <v>150000000</v>
      </c>
      <c r="K2268" s="23"/>
      <c r="L2268" s="23"/>
      <c r="M2268" s="23">
        <f t="shared" si="35"/>
        <v>150000000</v>
      </c>
      <c r="N2268" s="30"/>
      <c r="O2268" s="11"/>
      <c r="P2268" s="11"/>
    </row>
    <row r="2269" spans="1:16" ht="18" customHeight="1" x14ac:dyDescent="0.15">
      <c r="A2269" s="11">
        <v>2264</v>
      </c>
      <c r="B2269" s="11" t="s">
        <v>2311</v>
      </c>
      <c r="C2269" s="11" t="s">
        <v>402</v>
      </c>
      <c r="D2269" s="11">
        <v>9</v>
      </c>
      <c r="E2269" s="33" t="s">
        <v>5195</v>
      </c>
      <c r="F2269" s="30" t="s">
        <v>2479</v>
      </c>
      <c r="G2269" s="11" t="s">
        <v>58</v>
      </c>
      <c r="H2269" s="11" t="s">
        <v>294</v>
      </c>
      <c r="I2269" s="11" t="s">
        <v>15</v>
      </c>
      <c r="J2269" s="23">
        <v>290000000</v>
      </c>
      <c r="K2269" s="23">
        <v>200000000</v>
      </c>
      <c r="L2269" s="23"/>
      <c r="M2269" s="23">
        <f t="shared" si="35"/>
        <v>490000000</v>
      </c>
      <c r="N2269" s="30"/>
      <c r="O2269" s="11"/>
      <c r="P2269" s="11"/>
    </row>
    <row r="2270" spans="1:16" ht="18" customHeight="1" x14ac:dyDescent="0.15">
      <c r="A2270" s="11">
        <v>2265</v>
      </c>
      <c r="B2270" s="11" t="s">
        <v>2311</v>
      </c>
      <c r="C2270" s="11" t="s">
        <v>71</v>
      </c>
      <c r="D2270" s="11">
        <v>9</v>
      </c>
      <c r="E2270" s="33" t="s">
        <v>5195</v>
      </c>
      <c r="F2270" s="30" t="s">
        <v>2494</v>
      </c>
      <c r="G2270" s="11" t="s">
        <v>73</v>
      </c>
      <c r="H2270" s="11" t="s">
        <v>1506</v>
      </c>
      <c r="I2270" s="11" t="s">
        <v>15</v>
      </c>
      <c r="J2270" s="23">
        <v>80000000</v>
      </c>
      <c r="K2270" s="23">
        <v>100000000</v>
      </c>
      <c r="L2270" s="23"/>
      <c r="M2270" s="23">
        <f t="shared" si="35"/>
        <v>180000000</v>
      </c>
      <c r="N2270" s="30"/>
      <c r="O2270" s="11"/>
      <c r="P2270" s="11"/>
    </row>
    <row r="2271" spans="1:16" ht="18" customHeight="1" x14ac:dyDescent="0.15">
      <c r="A2271" s="11">
        <v>2266</v>
      </c>
      <c r="B2271" s="11" t="s">
        <v>2311</v>
      </c>
      <c r="C2271" s="11" t="s">
        <v>71</v>
      </c>
      <c r="D2271" s="11">
        <v>9</v>
      </c>
      <c r="E2271" s="33" t="s">
        <v>5195</v>
      </c>
      <c r="F2271" s="30" t="s">
        <v>2495</v>
      </c>
      <c r="G2271" s="11" t="s">
        <v>73</v>
      </c>
      <c r="H2271" s="11" t="s">
        <v>1506</v>
      </c>
      <c r="I2271" s="11" t="s">
        <v>15</v>
      </c>
      <c r="J2271" s="23">
        <v>60000000</v>
      </c>
      <c r="K2271" s="23">
        <v>2000000</v>
      </c>
      <c r="L2271" s="23"/>
      <c r="M2271" s="23">
        <f t="shared" si="35"/>
        <v>62000000</v>
      </c>
      <c r="N2271" s="30"/>
      <c r="O2271" s="11"/>
      <c r="P2271" s="11"/>
    </row>
    <row r="2272" spans="1:16" ht="18" customHeight="1" x14ac:dyDescent="0.15">
      <c r="A2272" s="11">
        <v>2267</v>
      </c>
      <c r="B2272" s="11" t="s">
        <v>2311</v>
      </c>
      <c r="C2272" s="11" t="s">
        <v>71</v>
      </c>
      <c r="D2272" s="11">
        <v>9</v>
      </c>
      <c r="E2272" s="33" t="s">
        <v>5195</v>
      </c>
      <c r="F2272" s="30" t="s">
        <v>2496</v>
      </c>
      <c r="G2272" s="11" t="s">
        <v>73</v>
      </c>
      <c r="H2272" s="11" t="s">
        <v>1506</v>
      </c>
      <c r="I2272" s="11" t="s">
        <v>15</v>
      </c>
      <c r="J2272" s="23">
        <v>100000000</v>
      </c>
      <c r="K2272" s="23">
        <v>3000000</v>
      </c>
      <c r="L2272" s="23"/>
      <c r="M2272" s="23">
        <f t="shared" si="35"/>
        <v>103000000</v>
      </c>
      <c r="N2272" s="30"/>
      <c r="O2272" s="11"/>
      <c r="P2272" s="11"/>
    </row>
    <row r="2273" spans="1:16" ht="18" customHeight="1" x14ac:dyDescent="0.15">
      <c r="A2273" s="11">
        <v>2268</v>
      </c>
      <c r="B2273" s="11" t="s">
        <v>2311</v>
      </c>
      <c r="C2273" s="11" t="s">
        <v>94</v>
      </c>
      <c r="D2273" s="11">
        <v>9</v>
      </c>
      <c r="E2273" s="33" t="s">
        <v>5195</v>
      </c>
      <c r="F2273" s="30" t="s">
        <v>2506</v>
      </c>
      <c r="G2273" s="11" t="s">
        <v>532</v>
      </c>
      <c r="H2273" s="11" t="s">
        <v>1506</v>
      </c>
      <c r="I2273" s="11" t="s">
        <v>22</v>
      </c>
      <c r="J2273" s="23">
        <v>57000000</v>
      </c>
      <c r="K2273" s="23"/>
      <c r="L2273" s="23"/>
      <c r="M2273" s="23">
        <f t="shared" si="35"/>
        <v>57000000</v>
      </c>
      <c r="N2273" s="30"/>
      <c r="O2273" s="11" t="s">
        <v>44</v>
      </c>
      <c r="P2273" s="11"/>
    </row>
    <row r="2274" spans="1:16" ht="18" customHeight="1" x14ac:dyDescent="0.15">
      <c r="A2274" s="11">
        <v>2269</v>
      </c>
      <c r="B2274" s="11" t="s">
        <v>2311</v>
      </c>
      <c r="C2274" s="11" t="s">
        <v>94</v>
      </c>
      <c r="D2274" s="11">
        <v>9</v>
      </c>
      <c r="E2274" s="33" t="s">
        <v>5195</v>
      </c>
      <c r="F2274" s="30" t="s">
        <v>2507</v>
      </c>
      <c r="G2274" s="11" t="s">
        <v>532</v>
      </c>
      <c r="H2274" s="11" t="s">
        <v>1506</v>
      </c>
      <c r="I2274" s="11" t="s">
        <v>15</v>
      </c>
      <c r="J2274" s="23">
        <v>218000000</v>
      </c>
      <c r="K2274" s="23"/>
      <c r="L2274" s="23"/>
      <c r="M2274" s="23">
        <f t="shared" si="35"/>
        <v>218000000</v>
      </c>
      <c r="N2274" s="30"/>
      <c r="O2274" s="11" t="s">
        <v>44</v>
      </c>
      <c r="P2274" s="11"/>
    </row>
    <row r="2275" spans="1:16" ht="18" customHeight="1" x14ac:dyDescent="0.15">
      <c r="A2275" s="11">
        <v>2270</v>
      </c>
      <c r="B2275" s="11" t="s">
        <v>2697</v>
      </c>
      <c r="C2275" s="11" t="s">
        <v>2706</v>
      </c>
      <c r="D2275" s="11">
        <v>9</v>
      </c>
      <c r="E2275" s="33" t="s">
        <v>5195</v>
      </c>
      <c r="F2275" s="30" t="s">
        <v>2716</v>
      </c>
      <c r="G2275" s="11" t="s">
        <v>58</v>
      </c>
      <c r="H2275" s="11" t="s">
        <v>1283</v>
      </c>
      <c r="I2275" s="11" t="s">
        <v>22</v>
      </c>
      <c r="J2275" s="23">
        <v>56000000</v>
      </c>
      <c r="K2275" s="23">
        <v>0</v>
      </c>
      <c r="L2275" s="23">
        <v>0</v>
      </c>
      <c r="M2275" s="23">
        <f t="shared" si="35"/>
        <v>56000000</v>
      </c>
      <c r="N2275" s="30"/>
      <c r="O2275" s="11"/>
      <c r="P2275" s="11"/>
    </row>
    <row r="2276" spans="1:16" ht="18" customHeight="1" x14ac:dyDescent="0.15">
      <c r="A2276" s="11">
        <v>2271</v>
      </c>
      <c r="B2276" s="11" t="s">
        <v>2697</v>
      </c>
      <c r="C2276" s="11" t="s">
        <v>2706</v>
      </c>
      <c r="D2276" s="11">
        <v>9</v>
      </c>
      <c r="E2276" s="33" t="s">
        <v>5195</v>
      </c>
      <c r="F2276" s="30" t="s">
        <v>2717</v>
      </c>
      <c r="G2276" s="11" t="s">
        <v>58</v>
      </c>
      <c r="H2276" s="11" t="s">
        <v>1283</v>
      </c>
      <c r="I2276" s="11" t="s">
        <v>16</v>
      </c>
      <c r="J2276" s="23">
        <v>4495462</v>
      </c>
      <c r="K2276" s="23">
        <v>1068945</v>
      </c>
      <c r="L2276" s="23">
        <v>1232147</v>
      </c>
      <c r="M2276" s="23">
        <f t="shared" si="35"/>
        <v>6796554</v>
      </c>
      <c r="N2276" s="30" t="s">
        <v>143</v>
      </c>
      <c r="O2276" s="11"/>
      <c r="P2276" s="11"/>
    </row>
    <row r="2277" spans="1:16" ht="18" customHeight="1" x14ac:dyDescent="0.15">
      <c r="A2277" s="11">
        <v>2272</v>
      </c>
      <c r="B2277" s="11" t="s">
        <v>2697</v>
      </c>
      <c r="C2277" s="11" t="s">
        <v>2721</v>
      </c>
      <c r="D2277" s="11">
        <v>9</v>
      </c>
      <c r="E2277" s="33" t="s">
        <v>5195</v>
      </c>
      <c r="F2277" s="30" t="s">
        <v>2727</v>
      </c>
      <c r="G2277" s="11" t="s">
        <v>73</v>
      </c>
      <c r="H2277" s="11" t="s">
        <v>1283</v>
      </c>
      <c r="I2277" s="11" t="s">
        <v>16</v>
      </c>
      <c r="J2277" s="23">
        <v>185377920</v>
      </c>
      <c r="K2277" s="23">
        <v>0</v>
      </c>
      <c r="L2277" s="23">
        <v>0</v>
      </c>
      <c r="M2277" s="23">
        <f t="shared" si="35"/>
        <v>185377920</v>
      </c>
      <c r="N2277" s="30" t="s">
        <v>74</v>
      </c>
      <c r="O2277" s="11"/>
      <c r="P2277" s="11"/>
    </row>
    <row r="2278" spans="1:16" ht="18" customHeight="1" x14ac:dyDescent="0.15">
      <c r="A2278" s="11">
        <v>2273</v>
      </c>
      <c r="B2278" s="11" t="s">
        <v>2697</v>
      </c>
      <c r="C2278" s="11" t="s">
        <v>2796</v>
      </c>
      <c r="D2278" s="11">
        <v>9</v>
      </c>
      <c r="E2278" s="33" t="s">
        <v>5195</v>
      </c>
      <c r="F2278" s="30" t="s">
        <v>2804</v>
      </c>
      <c r="G2278" s="11" t="s">
        <v>58</v>
      </c>
      <c r="H2278" s="11" t="s">
        <v>2192</v>
      </c>
      <c r="I2278" s="11" t="s">
        <v>22</v>
      </c>
      <c r="J2278" s="23">
        <v>110000000</v>
      </c>
      <c r="K2278" s="23">
        <v>0</v>
      </c>
      <c r="L2278" s="23">
        <v>0</v>
      </c>
      <c r="M2278" s="23">
        <f t="shared" si="35"/>
        <v>110000000</v>
      </c>
      <c r="N2278" s="30"/>
      <c r="O2278" s="11"/>
      <c r="P2278" s="11"/>
    </row>
    <row r="2279" spans="1:16" ht="18" customHeight="1" x14ac:dyDescent="0.15">
      <c r="A2279" s="11">
        <v>2274</v>
      </c>
      <c r="B2279" s="11" t="s">
        <v>2697</v>
      </c>
      <c r="C2279" s="11" t="s">
        <v>2852</v>
      </c>
      <c r="D2279" s="11">
        <v>9</v>
      </c>
      <c r="E2279" s="33" t="s">
        <v>5195</v>
      </c>
      <c r="F2279" s="30" t="s">
        <v>2855</v>
      </c>
      <c r="G2279" s="11" t="s">
        <v>58</v>
      </c>
      <c r="H2279" s="11" t="s">
        <v>2748</v>
      </c>
      <c r="I2279" s="11" t="s">
        <v>22</v>
      </c>
      <c r="J2279" s="23">
        <v>274524020</v>
      </c>
      <c r="K2279" s="23">
        <v>7104900</v>
      </c>
      <c r="L2279" s="23">
        <v>0</v>
      </c>
      <c r="M2279" s="23">
        <f t="shared" si="35"/>
        <v>281628920</v>
      </c>
      <c r="N2279" s="30"/>
      <c r="O2279" s="11"/>
      <c r="P2279" s="11"/>
    </row>
    <row r="2280" spans="1:16" ht="18" customHeight="1" x14ac:dyDescent="0.15">
      <c r="A2280" s="11">
        <v>2275</v>
      </c>
      <c r="B2280" s="11" t="s">
        <v>3069</v>
      </c>
      <c r="C2280" s="11" t="s">
        <v>3070</v>
      </c>
      <c r="D2280" s="11">
        <v>9</v>
      </c>
      <c r="E2280" s="33" t="s">
        <v>5195</v>
      </c>
      <c r="F2280" s="30" t="s">
        <v>3104</v>
      </c>
      <c r="G2280" s="11" t="s">
        <v>3072</v>
      </c>
      <c r="H2280" s="11" t="s">
        <v>3101</v>
      </c>
      <c r="I2280" s="11" t="s">
        <v>22</v>
      </c>
      <c r="J2280" s="23">
        <v>473000000</v>
      </c>
      <c r="K2280" s="23">
        <v>780000000</v>
      </c>
      <c r="L2280" s="23"/>
      <c r="M2280" s="23">
        <f t="shared" si="35"/>
        <v>1253000000</v>
      </c>
      <c r="N2280" s="30"/>
      <c r="O2280" s="11"/>
      <c r="P2280" s="11"/>
    </row>
    <row r="2281" spans="1:16" ht="18" customHeight="1" x14ac:dyDescent="0.15">
      <c r="A2281" s="11">
        <v>2276</v>
      </c>
      <c r="B2281" s="11" t="s">
        <v>3069</v>
      </c>
      <c r="C2281" s="11" t="s">
        <v>402</v>
      </c>
      <c r="D2281" s="11">
        <v>9</v>
      </c>
      <c r="E2281" s="33" t="s">
        <v>5195</v>
      </c>
      <c r="F2281" s="30" t="s">
        <v>3026</v>
      </c>
      <c r="G2281" s="11" t="s">
        <v>58</v>
      </c>
      <c r="H2281" s="11" t="s">
        <v>3016</v>
      </c>
      <c r="I2281" s="11" t="s">
        <v>22</v>
      </c>
      <c r="J2281" s="51">
        <v>220000000</v>
      </c>
      <c r="K2281" s="51">
        <v>821004000</v>
      </c>
      <c r="L2281" s="51"/>
      <c r="M2281" s="23">
        <f t="shared" si="35"/>
        <v>1041004000</v>
      </c>
      <c r="N2281" s="12"/>
      <c r="O2281" s="11"/>
      <c r="P2281" s="11"/>
    </row>
    <row r="2282" spans="1:16" ht="18" customHeight="1" x14ac:dyDescent="0.15">
      <c r="A2282" s="11">
        <v>2277</v>
      </c>
      <c r="B2282" s="11" t="s">
        <v>3069</v>
      </c>
      <c r="C2282" s="11" t="s">
        <v>402</v>
      </c>
      <c r="D2282" s="11">
        <v>9</v>
      </c>
      <c r="E2282" s="33" t="s">
        <v>5195</v>
      </c>
      <c r="F2282" s="30" t="s">
        <v>3027</v>
      </c>
      <c r="G2282" s="11" t="s">
        <v>58</v>
      </c>
      <c r="H2282" s="11" t="s">
        <v>3016</v>
      </c>
      <c r="I2282" s="11" t="s">
        <v>22</v>
      </c>
      <c r="J2282" s="51">
        <v>100000000</v>
      </c>
      <c r="K2282" s="51">
        <v>13000000</v>
      </c>
      <c r="L2282" s="51"/>
      <c r="M2282" s="23">
        <f t="shared" si="35"/>
        <v>113000000</v>
      </c>
      <c r="N2282" s="12"/>
      <c r="O2282" s="11"/>
      <c r="P2282" s="11"/>
    </row>
    <row r="2283" spans="1:16" ht="18" customHeight="1" x14ac:dyDescent="0.15">
      <c r="A2283" s="11">
        <v>2278</v>
      </c>
      <c r="B2283" s="11" t="s">
        <v>3069</v>
      </c>
      <c r="C2283" s="11" t="s">
        <v>402</v>
      </c>
      <c r="D2283" s="11">
        <v>9</v>
      </c>
      <c r="E2283" s="33" t="s">
        <v>5195</v>
      </c>
      <c r="F2283" s="30" t="s">
        <v>3028</v>
      </c>
      <c r="G2283" s="11" t="s">
        <v>58</v>
      </c>
      <c r="H2283" s="11" t="s">
        <v>3016</v>
      </c>
      <c r="I2283" s="11" t="s">
        <v>22</v>
      </c>
      <c r="J2283" s="51">
        <v>85550000</v>
      </c>
      <c r="K2283" s="51">
        <v>120000000</v>
      </c>
      <c r="L2283" s="51"/>
      <c r="M2283" s="23">
        <f t="shared" si="35"/>
        <v>205550000</v>
      </c>
      <c r="N2283" s="12"/>
      <c r="O2283" s="11"/>
      <c r="P2283" s="11"/>
    </row>
    <row r="2284" spans="1:16" ht="18" customHeight="1" x14ac:dyDescent="0.15">
      <c r="A2284" s="11">
        <v>2279</v>
      </c>
      <c r="B2284" s="11" t="s">
        <v>3069</v>
      </c>
      <c r="C2284" s="11" t="s">
        <v>402</v>
      </c>
      <c r="D2284" s="11">
        <v>9</v>
      </c>
      <c r="E2284" s="33" t="s">
        <v>5195</v>
      </c>
      <c r="F2284" s="30" t="s">
        <v>3035</v>
      </c>
      <c r="G2284" s="11" t="s">
        <v>58</v>
      </c>
      <c r="H2284" s="11" t="s">
        <v>3016</v>
      </c>
      <c r="I2284" s="11" t="s">
        <v>22</v>
      </c>
      <c r="J2284" s="51">
        <v>75000000</v>
      </c>
      <c r="K2284" s="51">
        <v>350000000</v>
      </c>
      <c r="L2284" s="51"/>
      <c r="M2284" s="23">
        <f t="shared" si="35"/>
        <v>425000000</v>
      </c>
      <c r="N2284" s="12"/>
      <c r="O2284" s="11"/>
      <c r="P2284" s="11"/>
    </row>
    <row r="2285" spans="1:16" ht="18" customHeight="1" x14ac:dyDescent="0.15">
      <c r="A2285" s="11">
        <v>2280</v>
      </c>
      <c r="B2285" s="11" t="s">
        <v>3069</v>
      </c>
      <c r="C2285" s="11" t="s">
        <v>402</v>
      </c>
      <c r="D2285" s="11">
        <v>9</v>
      </c>
      <c r="E2285" s="33" t="s">
        <v>5195</v>
      </c>
      <c r="F2285" s="30" t="s">
        <v>3036</v>
      </c>
      <c r="G2285" s="11" t="s">
        <v>58</v>
      </c>
      <c r="H2285" s="11" t="s">
        <v>3016</v>
      </c>
      <c r="I2285" s="11" t="s">
        <v>22</v>
      </c>
      <c r="J2285" s="51">
        <v>30000000</v>
      </c>
      <c r="K2285" s="51"/>
      <c r="L2285" s="51"/>
      <c r="M2285" s="23">
        <f t="shared" si="35"/>
        <v>30000000</v>
      </c>
      <c r="N2285" s="12"/>
      <c r="O2285" s="11"/>
      <c r="P2285" s="11"/>
    </row>
    <row r="2286" spans="1:16" ht="18" customHeight="1" x14ac:dyDescent="0.15">
      <c r="A2286" s="11">
        <v>2281</v>
      </c>
      <c r="B2286" s="11" t="s">
        <v>3069</v>
      </c>
      <c r="C2286" s="11" t="s">
        <v>3151</v>
      </c>
      <c r="D2286" s="11">
        <v>9</v>
      </c>
      <c r="E2286" s="33" t="s">
        <v>5195</v>
      </c>
      <c r="F2286" s="30" t="s">
        <v>3156</v>
      </c>
      <c r="G2286" s="11" t="s">
        <v>1580</v>
      </c>
      <c r="H2286" s="11" t="s">
        <v>3073</v>
      </c>
      <c r="I2286" s="11" t="s">
        <v>22</v>
      </c>
      <c r="J2286" s="51">
        <v>100000000</v>
      </c>
      <c r="K2286" s="51">
        <v>700000000</v>
      </c>
      <c r="L2286" s="51"/>
      <c r="M2286" s="23">
        <f t="shared" si="35"/>
        <v>800000000</v>
      </c>
      <c r="N2286" s="30"/>
      <c r="O2286" s="11"/>
      <c r="P2286" s="11"/>
    </row>
    <row r="2287" spans="1:16" ht="18" customHeight="1" x14ac:dyDescent="0.15">
      <c r="A2287" s="11">
        <v>2282</v>
      </c>
      <c r="B2287" s="11" t="s">
        <v>3069</v>
      </c>
      <c r="C2287" s="11" t="s">
        <v>3157</v>
      </c>
      <c r="D2287" s="11">
        <v>9</v>
      </c>
      <c r="E2287" s="33" t="s">
        <v>5195</v>
      </c>
      <c r="F2287" s="30" t="s">
        <v>3163</v>
      </c>
      <c r="G2287" s="11" t="s">
        <v>3160</v>
      </c>
      <c r="H2287" s="11" t="s">
        <v>3073</v>
      </c>
      <c r="I2287" s="11" t="s">
        <v>8</v>
      </c>
      <c r="J2287" s="51">
        <v>70000000</v>
      </c>
      <c r="K2287" s="51">
        <v>0</v>
      </c>
      <c r="L2287" s="51">
        <v>0</v>
      </c>
      <c r="M2287" s="23">
        <f t="shared" si="35"/>
        <v>70000000</v>
      </c>
      <c r="N2287" s="12"/>
      <c r="O2287" s="11" t="s">
        <v>10</v>
      </c>
      <c r="P2287" s="11"/>
    </row>
    <row r="2288" spans="1:16" ht="18" customHeight="1" x14ac:dyDescent="0.15">
      <c r="A2288" s="11">
        <v>2283</v>
      </c>
      <c r="B2288" s="11" t="s">
        <v>3069</v>
      </c>
      <c r="C2288" s="11" t="s">
        <v>3157</v>
      </c>
      <c r="D2288" s="11">
        <v>9</v>
      </c>
      <c r="E2288" s="33" t="s">
        <v>5195</v>
      </c>
      <c r="F2288" s="30" t="s">
        <v>3164</v>
      </c>
      <c r="G2288" s="11" t="s">
        <v>3160</v>
      </c>
      <c r="H2288" s="11" t="s">
        <v>3073</v>
      </c>
      <c r="I2288" s="11" t="s">
        <v>22</v>
      </c>
      <c r="J2288" s="51">
        <v>40000000</v>
      </c>
      <c r="K2288" s="51">
        <v>0</v>
      </c>
      <c r="L2288" s="51">
        <v>0</v>
      </c>
      <c r="M2288" s="23">
        <f t="shared" si="35"/>
        <v>40000000</v>
      </c>
      <c r="N2288" s="30"/>
      <c r="O2288" s="11" t="s">
        <v>14</v>
      </c>
      <c r="P2288" s="11"/>
    </row>
    <row r="2289" spans="1:16" ht="18" customHeight="1" x14ac:dyDescent="0.15">
      <c r="A2289" s="11">
        <v>2284</v>
      </c>
      <c r="B2289" s="11" t="s">
        <v>3331</v>
      </c>
      <c r="C2289" s="11" t="s">
        <v>3334</v>
      </c>
      <c r="D2289" s="11">
        <v>9</v>
      </c>
      <c r="E2289" s="33" t="s">
        <v>5195</v>
      </c>
      <c r="F2289" s="30" t="s">
        <v>3343</v>
      </c>
      <c r="G2289" s="11" t="s">
        <v>58</v>
      </c>
      <c r="H2289" s="11" t="s">
        <v>2163</v>
      </c>
      <c r="I2289" s="11" t="s">
        <v>15</v>
      </c>
      <c r="J2289" s="23">
        <v>300000000</v>
      </c>
      <c r="K2289" s="23">
        <v>0</v>
      </c>
      <c r="L2289" s="23">
        <v>0</v>
      </c>
      <c r="M2289" s="23">
        <f t="shared" si="35"/>
        <v>300000000</v>
      </c>
      <c r="N2289" s="30"/>
      <c r="O2289" s="11"/>
      <c r="P2289" s="11"/>
    </row>
    <row r="2290" spans="1:16" ht="18" customHeight="1" x14ac:dyDescent="0.15">
      <c r="A2290" s="11">
        <v>2285</v>
      </c>
      <c r="B2290" s="11" t="s">
        <v>3331</v>
      </c>
      <c r="C2290" s="11" t="s">
        <v>3346</v>
      </c>
      <c r="D2290" s="11">
        <v>9</v>
      </c>
      <c r="E2290" s="33" t="s">
        <v>5195</v>
      </c>
      <c r="F2290" s="30" t="s">
        <v>3354</v>
      </c>
      <c r="G2290" s="11" t="s">
        <v>58</v>
      </c>
      <c r="H2290" s="11" t="s">
        <v>2163</v>
      </c>
      <c r="I2290" s="11" t="s">
        <v>22</v>
      </c>
      <c r="J2290" s="23">
        <v>200000000</v>
      </c>
      <c r="K2290" s="23">
        <v>0</v>
      </c>
      <c r="L2290" s="23">
        <v>0</v>
      </c>
      <c r="M2290" s="23">
        <f t="shared" si="35"/>
        <v>200000000</v>
      </c>
      <c r="N2290" s="30"/>
      <c r="O2290" s="11"/>
      <c r="P2290" s="11"/>
    </row>
    <row r="2291" spans="1:16" ht="18" customHeight="1" x14ac:dyDescent="0.15">
      <c r="A2291" s="11">
        <v>2286</v>
      </c>
      <c r="B2291" s="11" t="s">
        <v>3331</v>
      </c>
      <c r="C2291" s="11" t="s">
        <v>3346</v>
      </c>
      <c r="D2291" s="11">
        <v>9</v>
      </c>
      <c r="E2291" s="33" t="s">
        <v>5195</v>
      </c>
      <c r="F2291" s="30" t="s">
        <v>3355</v>
      </c>
      <c r="G2291" s="11" t="s">
        <v>58</v>
      </c>
      <c r="H2291" s="11" t="s">
        <v>2163</v>
      </c>
      <c r="I2291" s="11" t="s">
        <v>22</v>
      </c>
      <c r="J2291" s="23">
        <v>150000000</v>
      </c>
      <c r="K2291" s="23">
        <v>0</v>
      </c>
      <c r="L2291" s="23">
        <v>0</v>
      </c>
      <c r="M2291" s="23">
        <f t="shared" si="35"/>
        <v>150000000</v>
      </c>
      <c r="N2291" s="30"/>
      <c r="O2291" s="11"/>
      <c r="P2291" s="11"/>
    </row>
    <row r="2292" spans="1:16" ht="18" customHeight="1" x14ac:dyDescent="0.15">
      <c r="A2292" s="11">
        <v>2287</v>
      </c>
      <c r="B2292" s="11" t="s">
        <v>3331</v>
      </c>
      <c r="C2292" s="11" t="s">
        <v>3346</v>
      </c>
      <c r="D2292" s="11">
        <v>9</v>
      </c>
      <c r="E2292" s="33" t="s">
        <v>5195</v>
      </c>
      <c r="F2292" s="30" t="s">
        <v>3356</v>
      </c>
      <c r="G2292" s="11" t="s">
        <v>58</v>
      </c>
      <c r="H2292" s="11" t="s">
        <v>2163</v>
      </c>
      <c r="I2292" s="11" t="s">
        <v>22</v>
      </c>
      <c r="J2292" s="23">
        <v>100000000</v>
      </c>
      <c r="K2292" s="23">
        <v>0</v>
      </c>
      <c r="L2292" s="23">
        <v>0</v>
      </c>
      <c r="M2292" s="23">
        <f t="shared" si="35"/>
        <v>100000000</v>
      </c>
      <c r="N2292" s="30"/>
      <c r="O2292" s="11"/>
      <c r="P2292" s="11"/>
    </row>
    <row r="2293" spans="1:16" ht="18" customHeight="1" x14ac:dyDescent="0.15">
      <c r="A2293" s="11">
        <v>2288</v>
      </c>
      <c r="B2293" s="11" t="s">
        <v>3331</v>
      </c>
      <c r="C2293" s="11" t="s">
        <v>3385</v>
      </c>
      <c r="D2293" s="11">
        <v>9</v>
      </c>
      <c r="E2293" s="33" t="s">
        <v>5195</v>
      </c>
      <c r="F2293" s="30" t="s">
        <v>3394</v>
      </c>
      <c r="G2293" s="11" t="s">
        <v>58</v>
      </c>
      <c r="H2293" s="11" t="s">
        <v>2169</v>
      </c>
      <c r="I2293" s="11" t="s">
        <v>15</v>
      </c>
      <c r="J2293" s="23">
        <v>350000000</v>
      </c>
      <c r="K2293" s="23"/>
      <c r="L2293" s="23"/>
      <c r="M2293" s="23">
        <f t="shared" si="35"/>
        <v>350000000</v>
      </c>
      <c r="N2293" s="30"/>
      <c r="O2293" s="11"/>
      <c r="P2293" s="11"/>
    </row>
    <row r="2294" spans="1:16" ht="18" customHeight="1" x14ac:dyDescent="0.15">
      <c r="A2294" s="11">
        <v>2289</v>
      </c>
      <c r="B2294" s="11" t="s">
        <v>3331</v>
      </c>
      <c r="C2294" s="11" t="s">
        <v>3385</v>
      </c>
      <c r="D2294" s="11">
        <v>9</v>
      </c>
      <c r="E2294" s="33" t="s">
        <v>5195</v>
      </c>
      <c r="F2294" s="30" t="s">
        <v>3395</v>
      </c>
      <c r="G2294" s="11" t="s">
        <v>58</v>
      </c>
      <c r="H2294" s="11" t="s">
        <v>2169</v>
      </c>
      <c r="I2294" s="11" t="s">
        <v>15</v>
      </c>
      <c r="J2294" s="23">
        <v>50000000</v>
      </c>
      <c r="K2294" s="23"/>
      <c r="L2294" s="23"/>
      <c r="M2294" s="23">
        <f t="shared" si="35"/>
        <v>50000000</v>
      </c>
      <c r="N2294" s="30"/>
      <c r="O2294" s="11"/>
      <c r="P2294" s="11"/>
    </row>
    <row r="2295" spans="1:16" ht="18" customHeight="1" x14ac:dyDescent="0.15">
      <c r="A2295" s="11">
        <v>2290</v>
      </c>
      <c r="B2295" s="11" t="s">
        <v>3331</v>
      </c>
      <c r="C2295" s="11" t="s">
        <v>3385</v>
      </c>
      <c r="D2295" s="11">
        <v>9</v>
      </c>
      <c r="E2295" s="33" t="s">
        <v>5195</v>
      </c>
      <c r="F2295" s="30" t="s">
        <v>3396</v>
      </c>
      <c r="G2295" s="11" t="s">
        <v>58</v>
      </c>
      <c r="H2295" s="11" t="s">
        <v>2169</v>
      </c>
      <c r="I2295" s="11" t="s">
        <v>15</v>
      </c>
      <c r="J2295" s="23">
        <v>250000000</v>
      </c>
      <c r="K2295" s="23">
        <v>100000000</v>
      </c>
      <c r="L2295" s="23"/>
      <c r="M2295" s="23">
        <f t="shared" si="35"/>
        <v>350000000</v>
      </c>
      <c r="N2295" s="30"/>
      <c r="O2295" s="11"/>
      <c r="P2295" s="11"/>
    </row>
    <row r="2296" spans="1:16" ht="18" customHeight="1" x14ac:dyDescent="0.15">
      <c r="A2296" s="11">
        <v>2291</v>
      </c>
      <c r="B2296" s="11" t="s">
        <v>3331</v>
      </c>
      <c r="C2296" s="11" t="s">
        <v>3385</v>
      </c>
      <c r="D2296" s="11">
        <v>9</v>
      </c>
      <c r="E2296" s="33" t="s">
        <v>5195</v>
      </c>
      <c r="F2296" s="30" t="s">
        <v>3397</v>
      </c>
      <c r="G2296" s="11" t="s">
        <v>58</v>
      </c>
      <c r="H2296" s="11" t="s">
        <v>2169</v>
      </c>
      <c r="I2296" s="11" t="s">
        <v>15</v>
      </c>
      <c r="J2296" s="23">
        <v>50000000</v>
      </c>
      <c r="K2296" s="23"/>
      <c r="L2296" s="23"/>
      <c r="M2296" s="23">
        <f t="shared" si="35"/>
        <v>50000000</v>
      </c>
      <c r="N2296" s="30"/>
      <c r="O2296" s="11"/>
      <c r="P2296" s="11"/>
    </row>
    <row r="2297" spans="1:16" ht="18" customHeight="1" x14ac:dyDescent="0.15">
      <c r="A2297" s="11">
        <v>2292</v>
      </c>
      <c r="B2297" s="11" t="s">
        <v>3331</v>
      </c>
      <c r="C2297" s="11" t="s">
        <v>3385</v>
      </c>
      <c r="D2297" s="11">
        <v>9</v>
      </c>
      <c r="E2297" s="33" t="s">
        <v>5195</v>
      </c>
      <c r="F2297" s="30" t="s">
        <v>3398</v>
      </c>
      <c r="G2297" s="11" t="s">
        <v>58</v>
      </c>
      <c r="H2297" s="11" t="s">
        <v>2169</v>
      </c>
      <c r="I2297" s="11" t="s">
        <v>22</v>
      </c>
      <c r="J2297" s="23">
        <v>120000000</v>
      </c>
      <c r="K2297" s="23"/>
      <c r="L2297" s="23"/>
      <c r="M2297" s="23">
        <f t="shared" si="35"/>
        <v>120000000</v>
      </c>
      <c r="N2297" s="30"/>
      <c r="O2297" s="11"/>
      <c r="P2297" s="11"/>
    </row>
    <row r="2298" spans="1:16" ht="18" customHeight="1" x14ac:dyDescent="0.15">
      <c r="A2298" s="11">
        <v>2293</v>
      </c>
      <c r="B2298" s="11" t="s">
        <v>3331</v>
      </c>
      <c r="C2298" s="11" t="s">
        <v>3385</v>
      </c>
      <c r="D2298" s="11">
        <v>9</v>
      </c>
      <c r="E2298" s="33" t="s">
        <v>5195</v>
      </c>
      <c r="F2298" s="30" t="s">
        <v>3399</v>
      </c>
      <c r="G2298" s="11" t="s">
        <v>58</v>
      </c>
      <c r="H2298" s="11" t="s">
        <v>2169</v>
      </c>
      <c r="I2298" s="11" t="s">
        <v>22</v>
      </c>
      <c r="J2298" s="23">
        <v>100000000</v>
      </c>
      <c r="K2298" s="23"/>
      <c r="L2298" s="23"/>
      <c r="M2298" s="23">
        <f t="shared" si="35"/>
        <v>100000000</v>
      </c>
      <c r="N2298" s="30"/>
      <c r="O2298" s="11"/>
      <c r="P2298" s="11"/>
    </row>
    <row r="2299" spans="1:16" ht="18" customHeight="1" x14ac:dyDescent="0.15">
      <c r="A2299" s="11">
        <v>2294</v>
      </c>
      <c r="B2299" s="11" t="s">
        <v>3331</v>
      </c>
      <c r="C2299" s="11" t="s">
        <v>5197</v>
      </c>
      <c r="D2299" s="11">
        <v>9</v>
      </c>
      <c r="E2299" s="33" t="s">
        <v>5195</v>
      </c>
      <c r="F2299" s="30" t="s">
        <v>3407</v>
      </c>
      <c r="G2299" s="11" t="s">
        <v>58</v>
      </c>
      <c r="H2299" s="11" t="s">
        <v>2163</v>
      </c>
      <c r="I2299" s="11" t="s">
        <v>15</v>
      </c>
      <c r="J2299" s="23">
        <v>75000000</v>
      </c>
      <c r="K2299" s="23">
        <v>0</v>
      </c>
      <c r="L2299" s="23"/>
      <c r="M2299" s="23">
        <f t="shared" si="35"/>
        <v>75000000</v>
      </c>
      <c r="N2299" s="30"/>
      <c r="O2299" s="11"/>
      <c r="P2299" s="11"/>
    </row>
    <row r="2300" spans="1:16" ht="18" customHeight="1" x14ac:dyDescent="0.15">
      <c r="A2300" s="11">
        <v>2295</v>
      </c>
      <c r="B2300" s="11" t="s">
        <v>3331</v>
      </c>
      <c r="C2300" s="11" t="s">
        <v>5200</v>
      </c>
      <c r="D2300" s="11">
        <v>9</v>
      </c>
      <c r="E2300" s="33" t="s">
        <v>5195</v>
      </c>
      <c r="F2300" s="30" t="s">
        <v>3422</v>
      </c>
      <c r="G2300" s="11" t="s">
        <v>58</v>
      </c>
      <c r="H2300" s="11" t="s">
        <v>2169</v>
      </c>
      <c r="I2300" s="11" t="s">
        <v>15</v>
      </c>
      <c r="J2300" s="23">
        <v>45000000</v>
      </c>
      <c r="K2300" s="23">
        <v>240000000</v>
      </c>
      <c r="L2300" s="23">
        <v>0</v>
      </c>
      <c r="M2300" s="23">
        <f t="shared" si="35"/>
        <v>285000000</v>
      </c>
      <c r="N2300" s="30"/>
      <c r="O2300" s="11"/>
      <c r="P2300" s="11"/>
    </row>
    <row r="2301" spans="1:16" ht="18" customHeight="1" x14ac:dyDescent="0.15">
      <c r="A2301" s="11">
        <v>2296</v>
      </c>
      <c r="B2301" s="11" t="s">
        <v>3331</v>
      </c>
      <c r="C2301" s="11" t="s">
        <v>5200</v>
      </c>
      <c r="D2301" s="11">
        <v>9</v>
      </c>
      <c r="E2301" s="33" t="s">
        <v>5195</v>
      </c>
      <c r="F2301" s="30" t="s">
        <v>3423</v>
      </c>
      <c r="G2301" s="11" t="s">
        <v>58</v>
      </c>
      <c r="H2301" s="11" t="s">
        <v>2169</v>
      </c>
      <c r="I2301" s="11" t="s">
        <v>15</v>
      </c>
      <c r="J2301" s="23">
        <v>10000000</v>
      </c>
      <c r="K2301" s="23">
        <v>5000000</v>
      </c>
      <c r="L2301" s="23">
        <v>25000000</v>
      </c>
      <c r="M2301" s="23">
        <f t="shared" si="35"/>
        <v>40000000</v>
      </c>
      <c r="N2301" s="30"/>
      <c r="O2301" s="11"/>
      <c r="P2301" s="11"/>
    </row>
    <row r="2302" spans="1:16" ht="18" customHeight="1" x14ac:dyDescent="0.15">
      <c r="A2302" s="11">
        <v>2297</v>
      </c>
      <c r="B2302" s="11" t="s">
        <v>3331</v>
      </c>
      <c r="C2302" s="11" t="s">
        <v>5200</v>
      </c>
      <c r="D2302" s="11">
        <v>9</v>
      </c>
      <c r="E2302" s="33" t="s">
        <v>5195</v>
      </c>
      <c r="F2302" s="30" t="s">
        <v>3424</v>
      </c>
      <c r="G2302" s="11" t="s">
        <v>58</v>
      </c>
      <c r="H2302" s="11" t="s">
        <v>2163</v>
      </c>
      <c r="I2302" s="11" t="s">
        <v>15</v>
      </c>
      <c r="J2302" s="23">
        <v>270000000</v>
      </c>
      <c r="K2302" s="23">
        <v>1400000000</v>
      </c>
      <c r="L2302" s="23"/>
      <c r="M2302" s="23">
        <f t="shared" si="35"/>
        <v>1670000000</v>
      </c>
      <c r="N2302" s="30"/>
      <c r="O2302" s="11"/>
      <c r="P2302" s="11"/>
    </row>
    <row r="2303" spans="1:16" ht="18" customHeight="1" x14ac:dyDescent="0.15">
      <c r="A2303" s="11">
        <v>2298</v>
      </c>
      <c r="B2303" s="11" t="s">
        <v>3331</v>
      </c>
      <c r="C2303" s="11" t="s">
        <v>5200</v>
      </c>
      <c r="D2303" s="11">
        <v>9</v>
      </c>
      <c r="E2303" s="33" t="s">
        <v>5195</v>
      </c>
      <c r="F2303" s="30" t="s">
        <v>3425</v>
      </c>
      <c r="G2303" s="11" t="s">
        <v>58</v>
      </c>
      <c r="H2303" s="11" t="s">
        <v>2163</v>
      </c>
      <c r="I2303" s="11" t="s">
        <v>15</v>
      </c>
      <c r="J2303" s="23">
        <v>60000000</v>
      </c>
      <c r="K2303" s="23">
        <v>10000000</v>
      </c>
      <c r="L2303" s="23"/>
      <c r="M2303" s="23">
        <f t="shared" si="35"/>
        <v>70000000</v>
      </c>
      <c r="N2303" s="30"/>
      <c r="O2303" s="11"/>
      <c r="P2303" s="11"/>
    </row>
    <row r="2304" spans="1:16" ht="18" customHeight="1" x14ac:dyDescent="0.15">
      <c r="A2304" s="11">
        <v>2299</v>
      </c>
      <c r="B2304" s="11" t="s">
        <v>3331</v>
      </c>
      <c r="C2304" s="11" t="s">
        <v>5200</v>
      </c>
      <c r="D2304" s="11">
        <v>9</v>
      </c>
      <c r="E2304" s="33" t="s">
        <v>5195</v>
      </c>
      <c r="F2304" s="30" t="s">
        <v>3426</v>
      </c>
      <c r="G2304" s="11" t="s">
        <v>58</v>
      </c>
      <c r="H2304" s="11" t="s">
        <v>2163</v>
      </c>
      <c r="I2304" s="11" t="s">
        <v>15</v>
      </c>
      <c r="J2304" s="23">
        <v>1134710000</v>
      </c>
      <c r="K2304" s="23">
        <v>4530800000</v>
      </c>
      <c r="L2304" s="23"/>
      <c r="M2304" s="23">
        <f t="shared" si="35"/>
        <v>5665510000</v>
      </c>
      <c r="N2304" s="30"/>
      <c r="O2304" s="11"/>
      <c r="P2304" s="11"/>
    </row>
    <row r="2305" spans="1:16" ht="18" customHeight="1" x14ac:dyDescent="0.15">
      <c r="A2305" s="11">
        <v>2300</v>
      </c>
      <c r="B2305" s="11" t="s">
        <v>3331</v>
      </c>
      <c r="C2305" s="11" t="s">
        <v>5200</v>
      </c>
      <c r="D2305" s="11">
        <v>9</v>
      </c>
      <c r="E2305" s="33" t="s">
        <v>5195</v>
      </c>
      <c r="F2305" s="30" t="s">
        <v>3427</v>
      </c>
      <c r="G2305" s="11" t="s">
        <v>58</v>
      </c>
      <c r="H2305" s="11" t="s">
        <v>2163</v>
      </c>
      <c r="I2305" s="11" t="s">
        <v>15</v>
      </c>
      <c r="J2305" s="23">
        <v>97520000</v>
      </c>
      <c r="K2305" s="23"/>
      <c r="L2305" s="23"/>
      <c r="M2305" s="23">
        <f t="shared" si="35"/>
        <v>97520000</v>
      </c>
      <c r="N2305" s="30"/>
      <c r="O2305" s="11"/>
      <c r="P2305" s="11"/>
    </row>
    <row r="2306" spans="1:16" ht="18" customHeight="1" x14ac:dyDescent="0.15">
      <c r="A2306" s="11">
        <v>2301</v>
      </c>
      <c r="B2306" s="11" t="s">
        <v>3331</v>
      </c>
      <c r="C2306" s="11" t="s">
        <v>5200</v>
      </c>
      <c r="D2306" s="11">
        <v>9</v>
      </c>
      <c r="E2306" s="33" t="s">
        <v>5195</v>
      </c>
      <c r="F2306" s="30" t="s">
        <v>3428</v>
      </c>
      <c r="G2306" s="11" t="s">
        <v>58</v>
      </c>
      <c r="H2306" s="11" t="s">
        <v>2163</v>
      </c>
      <c r="I2306" s="11" t="s">
        <v>15</v>
      </c>
      <c r="J2306" s="23">
        <v>65950000</v>
      </c>
      <c r="K2306" s="23"/>
      <c r="L2306" s="23"/>
      <c r="M2306" s="23">
        <f t="shared" si="35"/>
        <v>65950000</v>
      </c>
      <c r="N2306" s="30"/>
      <c r="O2306" s="11"/>
      <c r="P2306" s="11"/>
    </row>
    <row r="2307" spans="1:16" ht="18" customHeight="1" x14ac:dyDescent="0.15">
      <c r="A2307" s="11">
        <v>2302</v>
      </c>
      <c r="B2307" s="11" t="s">
        <v>3331</v>
      </c>
      <c r="C2307" s="11" t="s">
        <v>5200</v>
      </c>
      <c r="D2307" s="11">
        <v>9</v>
      </c>
      <c r="E2307" s="33" t="s">
        <v>5195</v>
      </c>
      <c r="F2307" s="30" t="s">
        <v>3429</v>
      </c>
      <c r="G2307" s="11" t="s">
        <v>58</v>
      </c>
      <c r="H2307" s="11" t="s">
        <v>2163</v>
      </c>
      <c r="I2307" s="11" t="s">
        <v>15</v>
      </c>
      <c r="J2307" s="23">
        <v>105000000</v>
      </c>
      <c r="K2307" s="23">
        <v>669642000</v>
      </c>
      <c r="L2307" s="23"/>
      <c r="M2307" s="23">
        <f t="shared" si="35"/>
        <v>774642000</v>
      </c>
      <c r="N2307" s="30"/>
      <c r="O2307" s="11"/>
      <c r="P2307" s="11"/>
    </row>
    <row r="2308" spans="1:16" ht="18" customHeight="1" x14ac:dyDescent="0.15">
      <c r="A2308" s="11">
        <v>2303</v>
      </c>
      <c r="B2308" s="11" t="s">
        <v>3331</v>
      </c>
      <c r="C2308" s="11" t="s">
        <v>5200</v>
      </c>
      <c r="D2308" s="11">
        <v>9</v>
      </c>
      <c r="E2308" s="33" t="s">
        <v>5195</v>
      </c>
      <c r="F2308" s="30" t="s">
        <v>3430</v>
      </c>
      <c r="G2308" s="11" t="s">
        <v>58</v>
      </c>
      <c r="H2308" s="11" t="s">
        <v>2163</v>
      </c>
      <c r="I2308" s="11" t="s">
        <v>15</v>
      </c>
      <c r="J2308" s="23">
        <v>30000000</v>
      </c>
      <c r="K2308" s="23"/>
      <c r="L2308" s="23"/>
      <c r="M2308" s="23">
        <f t="shared" si="35"/>
        <v>30000000</v>
      </c>
      <c r="N2308" s="30"/>
      <c r="O2308" s="11"/>
      <c r="P2308" s="11"/>
    </row>
    <row r="2309" spans="1:16" ht="18" customHeight="1" x14ac:dyDescent="0.15">
      <c r="A2309" s="11">
        <v>2304</v>
      </c>
      <c r="B2309" s="11" t="s">
        <v>3331</v>
      </c>
      <c r="C2309" s="11" t="s">
        <v>5200</v>
      </c>
      <c r="D2309" s="11">
        <v>9</v>
      </c>
      <c r="E2309" s="33" t="s">
        <v>5195</v>
      </c>
      <c r="F2309" s="30" t="s">
        <v>3431</v>
      </c>
      <c r="G2309" s="11" t="s">
        <v>58</v>
      </c>
      <c r="H2309" s="11" t="s">
        <v>2163</v>
      </c>
      <c r="I2309" s="11" t="s">
        <v>15</v>
      </c>
      <c r="J2309" s="23">
        <v>110000000</v>
      </c>
      <c r="K2309" s="23">
        <v>660344000</v>
      </c>
      <c r="L2309" s="23"/>
      <c r="M2309" s="23">
        <f t="shared" si="35"/>
        <v>770344000</v>
      </c>
      <c r="N2309" s="30"/>
      <c r="O2309" s="11"/>
      <c r="P2309" s="11"/>
    </row>
    <row r="2310" spans="1:16" ht="18" customHeight="1" x14ac:dyDescent="0.15">
      <c r="A2310" s="11">
        <v>2305</v>
      </c>
      <c r="B2310" s="11" t="s">
        <v>3331</v>
      </c>
      <c r="C2310" s="11" t="s">
        <v>5200</v>
      </c>
      <c r="D2310" s="11">
        <v>9</v>
      </c>
      <c r="E2310" s="33" t="s">
        <v>5195</v>
      </c>
      <c r="F2310" s="30" t="s">
        <v>3432</v>
      </c>
      <c r="G2310" s="11" t="s">
        <v>58</v>
      </c>
      <c r="H2310" s="11" t="s">
        <v>2163</v>
      </c>
      <c r="I2310" s="11" t="s">
        <v>15</v>
      </c>
      <c r="J2310" s="23">
        <v>100000000</v>
      </c>
      <c r="K2310" s="23"/>
      <c r="L2310" s="23"/>
      <c r="M2310" s="23">
        <f t="shared" ref="M2310:M2373" si="36">J2310+K2310+L2310</f>
        <v>100000000</v>
      </c>
      <c r="N2310" s="30"/>
      <c r="O2310" s="11"/>
      <c r="P2310" s="11"/>
    </row>
    <row r="2311" spans="1:16" ht="18" customHeight="1" x14ac:dyDescent="0.15">
      <c r="A2311" s="11">
        <v>2306</v>
      </c>
      <c r="B2311" s="11" t="s">
        <v>3331</v>
      </c>
      <c r="C2311" s="11" t="s">
        <v>5200</v>
      </c>
      <c r="D2311" s="11">
        <v>9</v>
      </c>
      <c r="E2311" s="33" t="s">
        <v>5195</v>
      </c>
      <c r="F2311" s="30" t="s">
        <v>3433</v>
      </c>
      <c r="G2311" s="11" t="s">
        <v>58</v>
      </c>
      <c r="H2311" s="11" t="s">
        <v>2163</v>
      </c>
      <c r="I2311" s="11" t="s">
        <v>15</v>
      </c>
      <c r="J2311" s="23">
        <v>1050000000</v>
      </c>
      <c r="K2311" s="23">
        <v>5300000000</v>
      </c>
      <c r="L2311" s="23"/>
      <c r="M2311" s="23">
        <f t="shared" si="36"/>
        <v>6350000000</v>
      </c>
      <c r="N2311" s="30"/>
      <c r="O2311" s="11"/>
      <c r="P2311" s="11"/>
    </row>
    <row r="2312" spans="1:16" ht="18" customHeight="1" x14ac:dyDescent="0.15">
      <c r="A2312" s="11">
        <v>2307</v>
      </c>
      <c r="B2312" s="11" t="s">
        <v>3331</v>
      </c>
      <c r="C2312" s="11" t="s">
        <v>5200</v>
      </c>
      <c r="D2312" s="11">
        <v>9</v>
      </c>
      <c r="E2312" s="33" t="s">
        <v>5195</v>
      </c>
      <c r="F2312" s="30" t="s">
        <v>3434</v>
      </c>
      <c r="G2312" s="11" t="s">
        <v>58</v>
      </c>
      <c r="H2312" s="11" t="s">
        <v>2163</v>
      </c>
      <c r="I2312" s="11" t="s">
        <v>15</v>
      </c>
      <c r="J2312" s="23">
        <v>226000000</v>
      </c>
      <c r="K2312" s="23">
        <v>25000000</v>
      </c>
      <c r="L2312" s="23"/>
      <c r="M2312" s="23">
        <f t="shared" si="36"/>
        <v>251000000</v>
      </c>
      <c r="N2312" s="30"/>
      <c r="O2312" s="11"/>
      <c r="P2312" s="11"/>
    </row>
    <row r="2313" spans="1:16" ht="18" customHeight="1" x14ac:dyDescent="0.15">
      <c r="A2313" s="11">
        <v>2308</v>
      </c>
      <c r="B2313" s="11" t="s">
        <v>3331</v>
      </c>
      <c r="C2313" s="11" t="s">
        <v>5200</v>
      </c>
      <c r="D2313" s="11">
        <v>9</v>
      </c>
      <c r="E2313" s="33" t="s">
        <v>5195</v>
      </c>
      <c r="F2313" s="30" t="s">
        <v>3435</v>
      </c>
      <c r="G2313" s="11" t="s">
        <v>58</v>
      </c>
      <c r="H2313" s="11" t="s">
        <v>2169</v>
      </c>
      <c r="I2313" s="11" t="s">
        <v>15</v>
      </c>
      <c r="J2313" s="23">
        <v>52000000</v>
      </c>
      <c r="K2313" s="23">
        <v>355000000</v>
      </c>
      <c r="L2313" s="23">
        <v>0</v>
      </c>
      <c r="M2313" s="23">
        <f t="shared" si="36"/>
        <v>407000000</v>
      </c>
      <c r="N2313" s="30"/>
      <c r="O2313" s="11"/>
      <c r="P2313" s="11"/>
    </row>
    <row r="2314" spans="1:16" ht="18" customHeight="1" x14ac:dyDescent="0.15">
      <c r="A2314" s="11">
        <v>2309</v>
      </c>
      <c r="B2314" s="11" t="s">
        <v>3331</v>
      </c>
      <c r="C2314" s="11" t="s">
        <v>5200</v>
      </c>
      <c r="D2314" s="11">
        <v>9</v>
      </c>
      <c r="E2314" s="33" t="s">
        <v>5195</v>
      </c>
      <c r="F2314" s="30" t="s">
        <v>3436</v>
      </c>
      <c r="G2314" s="11" t="s">
        <v>58</v>
      </c>
      <c r="H2314" s="11" t="s">
        <v>2169</v>
      </c>
      <c r="I2314" s="11" t="s">
        <v>15</v>
      </c>
      <c r="J2314" s="23">
        <v>14000000</v>
      </c>
      <c r="K2314" s="23">
        <v>0</v>
      </c>
      <c r="L2314" s="23">
        <v>0</v>
      </c>
      <c r="M2314" s="23">
        <f t="shared" si="36"/>
        <v>14000000</v>
      </c>
      <c r="N2314" s="30"/>
      <c r="O2314" s="11"/>
      <c r="P2314" s="11"/>
    </row>
    <row r="2315" spans="1:16" ht="18" customHeight="1" x14ac:dyDescent="0.15">
      <c r="A2315" s="11">
        <v>2310</v>
      </c>
      <c r="B2315" s="11" t="s">
        <v>3331</v>
      </c>
      <c r="C2315" s="11" t="s">
        <v>5200</v>
      </c>
      <c r="D2315" s="11">
        <v>9</v>
      </c>
      <c r="E2315" s="33" t="s">
        <v>5195</v>
      </c>
      <c r="F2315" s="30" t="s">
        <v>3437</v>
      </c>
      <c r="G2315" s="11" t="s">
        <v>58</v>
      </c>
      <c r="H2315" s="11" t="s">
        <v>2169</v>
      </c>
      <c r="I2315" s="11" t="s">
        <v>15</v>
      </c>
      <c r="J2315" s="23">
        <v>105000000</v>
      </c>
      <c r="K2315" s="23">
        <v>669642000</v>
      </c>
      <c r="L2315" s="23"/>
      <c r="M2315" s="23">
        <f t="shared" si="36"/>
        <v>774642000</v>
      </c>
      <c r="N2315" s="30"/>
      <c r="O2315" s="11"/>
      <c r="P2315" s="11"/>
    </row>
    <row r="2316" spans="1:16" ht="18" customHeight="1" x14ac:dyDescent="0.15">
      <c r="A2316" s="11">
        <v>2311</v>
      </c>
      <c r="B2316" s="11" t="s">
        <v>3331</v>
      </c>
      <c r="C2316" s="11" t="s">
        <v>5200</v>
      </c>
      <c r="D2316" s="11">
        <v>9</v>
      </c>
      <c r="E2316" s="33" t="s">
        <v>5195</v>
      </c>
      <c r="F2316" s="30" t="s">
        <v>3438</v>
      </c>
      <c r="G2316" s="11" t="s">
        <v>58</v>
      </c>
      <c r="H2316" s="11" t="s">
        <v>2169</v>
      </c>
      <c r="I2316" s="11" t="s">
        <v>15</v>
      </c>
      <c r="J2316" s="23">
        <v>30000000</v>
      </c>
      <c r="K2316" s="23"/>
      <c r="L2316" s="23"/>
      <c r="M2316" s="23">
        <f t="shared" si="36"/>
        <v>30000000</v>
      </c>
      <c r="N2316" s="30"/>
      <c r="O2316" s="11"/>
      <c r="P2316" s="11"/>
    </row>
    <row r="2317" spans="1:16" ht="18" customHeight="1" x14ac:dyDescent="0.15">
      <c r="A2317" s="11">
        <v>2312</v>
      </c>
      <c r="B2317" s="11" t="s">
        <v>3331</v>
      </c>
      <c r="C2317" s="11" t="s">
        <v>5200</v>
      </c>
      <c r="D2317" s="11">
        <v>9</v>
      </c>
      <c r="E2317" s="33" t="s">
        <v>5195</v>
      </c>
      <c r="F2317" s="30" t="s">
        <v>3439</v>
      </c>
      <c r="G2317" s="11" t="s">
        <v>58</v>
      </c>
      <c r="H2317" s="11" t="s">
        <v>2169</v>
      </c>
      <c r="I2317" s="11" t="s">
        <v>15</v>
      </c>
      <c r="J2317" s="23">
        <v>50000000</v>
      </c>
      <c r="K2317" s="23">
        <v>245000000</v>
      </c>
      <c r="L2317" s="23"/>
      <c r="M2317" s="23">
        <f t="shared" si="36"/>
        <v>295000000</v>
      </c>
      <c r="N2317" s="30"/>
      <c r="O2317" s="11"/>
      <c r="P2317" s="11"/>
    </row>
    <row r="2318" spans="1:16" ht="18" customHeight="1" x14ac:dyDescent="0.15">
      <c r="A2318" s="11">
        <v>2313</v>
      </c>
      <c r="B2318" s="11" t="s">
        <v>3331</v>
      </c>
      <c r="C2318" s="11" t="s">
        <v>5200</v>
      </c>
      <c r="D2318" s="11">
        <v>9</v>
      </c>
      <c r="E2318" s="33" t="s">
        <v>5195</v>
      </c>
      <c r="F2318" s="30" t="s">
        <v>3440</v>
      </c>
      <c r="G2318" s="11" t="s">
        <v>58</v>
      </c>
      <c r="H2318" s="11" t="s">
        <v>2169</v>
      </c>
      <c r="I2318" s="11" t="s">
        <v>15</v>
      </c>
      <c r="J2318" s="23">
        <v>10000000</v>
      </c>
      <c r="K2318" s="23">
        <v>5000000</v>
      </c>
      <c r="L2318" s="23"/>
      <c r="M2318" s="23">
        <f t="shared" si="36"/>
        <v>15000000</v>
      </c>
      <c r="N2318" s="30"/>
      <c r="O2318" s="11"/>
      <c r="P2318" s="11"/>
    </row>
    <row r="2319" spans="1:16" ht="18" customHeight="1" x14ac:dyDescent="0.15">
      <c r="A2319" s="11">
        <v>2314</v>
      </c>
      <c r="B2319" s="11" t="s">
        <v>3331</v>
      </c>
      <c r="C2319" s="11" t="s">
        <v>5202</v>
      </c>
      <c r="D2319" s="11">
        <v>9</v>
      </c>
      <c r="E2319" s="33" t="s">
        <v>5195</v>
      </c>
      <c r="F2319" s="30" t="s">
        <v>3452</v>
      </c>
      <c r="G2319" s="11" t="s">
        <v>73</v>
      </c>
      <c r="H2319" s="11" t="s">
        <v>5265</v>
      </c>
      <c r="I2319" s="11" t="s">
        <v>22</v>
      </c>
      <c r="J2319" s="23">
        <v>40000000</v>
      </c>
      <c r="K2319" s="23"/>
      <c r="L2319" s="23"/>
      <c r="M2319" s="23">
        <f t="shared" si="36"/>
        <v>40000000</v>
      </c>
      <c r="N2319" s="30"/>
      <c r="O2319" s="11"/>
      <c r="P2319" s="11"/>
    </row>
    <row r="2320" spans="1:16" ht="18" customHeight="1" x14ac:dyDescent="0.15">
      <c r="A2320" s="11">
        <v>2315</v>
      </c>
      <c r="B2320" s="11" t="s">
        <v>3500</v>
      </c>
      <c r="C2320" s="11" t="s">
        <v>3501</v>
      </c>
      <c r="D2320" s="11">
        <v>9</v>
      </c>
      <c r="E2320" s="33" t="s">
        <v>5195</v>
      </c>
      <c r="F2320" s="30" t="s">
        <v>3504</v>
      </c>
      <c r="G2320" s="11" t="s">
        <v>532</v>
      </c>
      <c r="H2320" s="11" t="s">
        <v>3505</v>
      </c>
      <c r="I2320" s="11" t="s">
        <v>22</v>
      </c>
      <c r="J2320" s="23">
        <v>10126000000</v>
      </c>
      <c r="K2320" s="23">
        <v>4298000000</v>
      </c>
      <c r="L2320" s="23">
        <v>926000000</v>
      </c>
      <c r="M2320" s="23">
        <f t="shared" si="36"/>
        <v>15350000000</v>
      </c>
      <c r="N2320" s="96"/>
      <c r="O2320" s="11" t="s">
        <v>88</v>
      </c>
      <c r="P2320" s="11" t="s">
        <v>48</v>
      </c>
    </row>
    <row r="2321" spans="1:16" ht="18" customHeight="1" x14ac:dyDescent="0.15">
      <c r="A2321" s="11">
        <v>2316</v>
      </c>
      <c r="B2321" s="11" t="s">
        <v>3500</v>
      </c>
      <c r="C2321" s="11" t="s">
        <v>3514</v>
      </c>
      <c r="D2321" s="11">
        <v>9</v>
      </c>
      <c r="E2321" s="33" t="s">
        <v>5195</v>
      </c>
      <c r="F2321" s="30" t="s">
        <v>3529</v>
      </c>
      <c r="G2321" s="11" t="s">
        <v>52</v>
      </c>
      <c r="H2321" s="11" t="s">
        <v>1039</v>
      </c>
      <c r="I2321" s="11" t="s">
        <v>22</v>
      </c>
      <c r="J2321" s="23">
        <v>411700000</v>
      </c>
      <c r="K2321" s="23">
        <v>168100000</v>
      </c>
      <c r="L2321" s="23">
        <v>12900000</v>
      </c>
      <c r="M2321" s="23">
        <f t="shared" si="36"/>
        <v>592700000</v>
      </c>
      <c r="N2321" s="30"/>
      <c r="O2321" s="11"/>
      <c r="P2321" s="11" t="s">
        <v>48</v>
      </c>
    </row>
    <row r="2322" spans="1:16" ht="18" customHeight="1" x14ac:dyDescent="0.15">
      <c r="A2322" s="11">
        <v>2317</v>
      </c>
      <c r="B2322" s="11" t="s">
        <v>3500</v>
      </c>
      <c r="C2322" s="11" t="s">
        <v>3514</v>
      </c>
      <c r="D2322" s="11">
        <v>9</v>
      </c>
      <c r="E2322" s="33" t="s">
        <v>5195</v>
      </c>
      <c r="F2322" s="30" t="s">
        <v>3530</v>
      </c>
      <c r="G2322" s="11" t="s">
        <v>66</v>
      </c>
      <c r="H2322" s="11" t="s">
        <v>1039</v>
      </c>
      <c r="I2322" s="11" t="s">
        <v>22</v>
      </c>
      <c r="J2322" s="23">
        <v>149800000</v>
      </c>
      <c r="K2322" s="23">
        <v>0</v>
      </c>
      <c r="L2322" s="23">
        <v>0</v>
      </c>
      <c r="M2322" s="23">
        <f t="shared" si="36"/>
        <v>149800000</v>
      </c>
      <c r="N2322" s="30"/>
      <c r="O2322" s="11"/>
      <c r="P2322" s="11" t="s">
        <v>48</v>
      </c>
    </row>
    <row r="2323" spans="1:16" ht="18" customHeight="1" x14ac:dyDescent="0.15">
      <c r="A2323" s="11">
        <v>2318</v>
      </c>
      <c r="B2323" s="11" t="s">
        <v>3500</v>
      </c>
      <c r="C2323" s="11" t="s">
        <v>3531</v>
      </c>
      <c r="D2323" s="11">
        <v>9</v>
      </c>
      <c r="E2323" s="33" t="s">
        <v>5195</v>
      </c>
      <c r="F2323" s="30" t="s">
        <v>3538</v>
      </c>
      <c r="G2323" s="11" t="s">
        <v>73</v>
      </c>
      <c r="H2323" s="11" t="s">
        <v>1039</v>
      </c>
      <c r="I2323" s="11" t="s">
        <v>22</v>
      </c>
      <c r="J2323" s="23">
        <v>254300000</v>
      </c>
      <c r="K2323" s="23">
        <v>37000000</v>
      </c>
      <c r="L2323" s="23">
        <v>0</v>
      </c>
      <c r="M2323" s="23">
        <f t="shared" si="36"/>
        <v>291300000</v>
      </c>
      <c r="N2323" s="30"/>
      <c r="O2323" s="11"/>
      <c r="P2323" s="11" t="s">
        <v>48</v>
      </c>
    </row>
    <row r="2324" spans="1:16" ht="18" customHeight="1" x14ac:dyDescent="0.15">
      <c r="A2324" s="11">
        <v>2319</v>
      </c>
      <c r="B2324" s="11" t="s">
        <v>3563</v>
      </c>
      <c r="C2324" s="11" t="s">
        <v>1861</v>
      </c>
      <c r="D2324" s="11">
        <v>9</v>
      </c>
      <c r="E2324" s="33" t="s">
        <v>5195</v>
      </c>
      <c r="F2324" s="30" t="s">
        <v>3567</v>
      </c>
      <c r="G2324" s="11" t="s">
        <v>42</v>
      </c>
      <c r="H2324" s="11" t="s">
        <v>1506</v>
      </c>
      <c r="I2324" s="11" t="s">
        <v>15</v>
      </c>
      <c r="J2324" s="23">
        <v>109290000</v>
      </c>
      <c r="K2324" s="23"/>
      <c r="L2324" s="23"/>
      <c r="M2324" s="23">
        <f t="shared" si="36"/>
        <v>109290000</v>
      </c>
      <c r="N2324" s="30"/>
      <c r="O2324" s="11" t="s">
        <v>44</v>
      </c>
      <c r="P2324" s="11"/>
    </row>
    <row r="2325" spans="1:16" ht="18" customHeight="1" x14ac:dyDescent="0.15">
      <c r="A2325" s="11">
        <v>2320</v>
      </c>
      <c r="B2325" s="11" t="s">
        <v>3563</v>
      </c>
      <c r="C2325" s="11" t="s">
        <v>1861</v>
      </c>
      <c r="D2325" s="11">
        <v>9</v>
      </c>
      <c r="E2325" s="33" t="s">
        <v>5195</v>
      </c>
      <c r="F2325" s="30" t="s">
        <v>3570</v>
      </c>
      <c r="G2325" s="11" t="s">
        <v>46</v>
      </c>
      <c r="H2325" s="11" t="s">
        <v>1506</v>
      </c>
      <c r="I2325" s="11" t="s">
        <v>15</v>
      </c>
      <c r="J2325" s="23">
        <v>134958000</v>
      </c>
      <c r="K2325" s="23"/>
      <c r="L2325" s="23"/>
      <c r="M2325" s="23">
        <f t="shared" si="36"/>
        <v>134958000</v>
      </c>
      <c r="N2325" s="30"/>
      <c r="O2325" s="11" t="s">
        <v>88</v>
      </c>
      <c r="P2325" s="11"/>
    </row>
    <row r="2326" spans="1:16" ht="18" customHeight="1" x14ac:dyDescent="0.15">
      <c r="A2326" s="11">
        <v>2321</v>
      </c>
      <c r="B2326" s="11" t="s">
        <v>3563</v>
      </c>
      <c r="C2326" s="11" t="s">
        <v>1915</v>
      </c>
      <c r="D2326" s="11">
        <v>9</v>
      </c>
      <c r="E2326" s="33" t="s">
        <v>5195</v>
      </c>
      <c r="F2326" s="30" t="s">
        <v>3622</v>
      </c>
      <c r="G2326" s="11" t="s">
        <v>58</v>
      </c>
      <c r="H2326" s="11" t="s">
        <v>1506</v>
      </c>
      <c r="I2326" s="11" t="s">
        <v>15</v>
      </c>
      <c r="J2326" s="23">
        <v>901333000</v>
      </c>
      <c r="K2326" s="23">
        <v>2836000000</v>
      </c>
      <c r="L2326" s="23">
        <v>95000000</v>
      </c>
      <c r="M2326" s="23">
        <f t="shared" si="36"/>
        <v>3832333000</v>
      </c>
      <c r="N2326" s="30"/>
      <c r="O2326" s="11"/>
      <c r="P2326" s="11"/>
    </row>
    <row r="2327" spans="1:16" ht="18" customHeight="1" x14ac:dyDescent="0.15">
      <c r="A2327" s="11">
        <v>2322</v>
      </c>
      <c r="B2327" s="11" t="s">
        <v>3563</v>
      </c>
      <c r="C2327" s="11" t="s">
        <v>1915</v>
      </c>
      <c r="D2327" s="11">
        <v>9</v>
      </c>
      <c r="E2327" s="33" t="s">
        <v>5195</v>
      </c>
      <c r="F2327" s="30" t="s">
        <v>3623</v>
      </c>
      <c r="G2327" s="11" t="s">
        <v>58</v>
      </c>
      <c r="H2327" s="11" t="s">
        <v>1506</v>
      </c>
      <c r="I2327" s="11" t="s">
        <v>15</v>
      </c>
      <c r="J2327" s="23">
        <v>60000000</v>
      </c>
      <c r="K2327" s="23"/>
      <c r="L2327" s="23"/>
      <c r="M2327" s="23">
        <f t="shared" si="36"/>
        <v>60000000</v>
      </c>
      <c r="N2327" s="30"/>
      <c r="O2327" s="11"/>
      <c r="P2327" s="11"/>
    </row>
    <row r="2328" spans="1:16" ht="18" customHeight="1" x14ac:dyDescent="0.15">
      <c r="A2328" s="11">
        <v>2323</v>
      </c>
      <c r="B2328" s="11" t="s">
        <v>3765</v>
      </c>
      <c r="C2328" s="11" t="s">
        <v>3766</v>
      </c>
      <c r="D2328" s="11">
        <v>9</v>
      </c>
      <c r="E2328" s="33" t="s">
        <v>5195</v>
      </c>
      <c r="F2328" s="30" t="s">
        <v>3777</v>
      </c>
      <c r="G2328" s="11" t="s">
        <v>73</v>
      </c>
      <c r="H2328" s="11" t="s">
        <v>1506</v>
      </c>
      <c r="I2328" s="11" t="s">
        <v>22</v>
      </c>
      <c r="J2328" s="23">
        <v>8000000</v>
      </c>
      <c r="K2328" s="23">
        <v>2000000</v>
      </c>
      <c r="L2328" s="23"/>
      <c r="M2328" s="23">
        <f t="shared" si="36"/>
        <v>10000000</v>
      </c>
      <c r="N2328" s="30"/>
      <c r="O2328" s="11"/>
      <c r="P2328" s="11"/>
    </row>
    <row r="2329" spans="1:16" ht="18" customHeight="1" x14ac:dyDescent="0.15">
      <c r="A2329" s="11">
        <v>2324</v>
      </c>
      <c r="B2329" s="11" t="s">
        <v>3780</v>
      </c>
      <c r="C2329" s="11" t="s">
        <v>5199</v>
      </c>
      <c r="D2329" s="11">
        <v>9</v>
      </c>
      <c r="E2329" s="33" t="s">
        <v>5195</v>
      </c>
      <c r="F2329" s="30" t="s">
        <v>3784</v>
      </c>
      <c r="G2329" s="11" t="s">
        <v>73</v>
      </c>
      <c r="H2329" s="11" t="s">
        <v>1530</v>
      </c>
      <c r="I2329" s="11" t="s">
        <v>15</v>
      </c>
      <c r="J2329" s="23">
        <v>56000000</v>
      </c>
      <c r="K2329" s="23">
        <v>10000000</v>
      </c>
      <c r="L2329" s="23">
        <v>600000</v>
      </c>
      <c r="M2329" s="23">
        <f t="shared" si="36"/>
        <v>66600000</v>
      </c>
      <c r="N2329" s="30"/>
      <c r="O2329" s="11"/>
      <c r="P2329" s="11"/>
    </row>
    <row r="2330" spans="1:16" ht="18" customHeight="1" x14ac:dyDescent="0.15">
      <c r="A2330" s="11">
        <v>2325</v>
      </c>
      <c r="B2330" s="11" t="s">
        <v>3780</v>
      </c>
      <c r="C2330" s="11" t="s">
        <v>3813</v>
      </c>
      <c r="D2330" s="11">
        <v>9</v>
      </c>
      <c r="E2330" s="33" t="s">
        <v>5195</v>
      </c>
      <c r="F2330" s="30" t="s">
        <v>3831</v>
      </c>
      <c r="G2330" s="11" t="s">
        <v>58</v>
      </c>
      <c r="H2330" s="11" t="s">
        <v>1530</v>
      </c>
      <c r="I2330" s="11" t="s">
        <v>16</v>
      </c>
      <c r="J2330" s="23">
        <v>20000000</v>
      </c>
      <c r="K2330" s="23">
        <v>10000000</v>
      </c>
      <c r="L2330" s="23">
        <v>0</v>
      </c>
      <c r="M2330" s="23">
        <f t="shared" si="36"/>
        <v>30000000</v>
      </c>
      <c r="N2330" s="30" t="s">
        <v>143</v>
      </c>
      <c r="O2330" s="11"/>
      <c r="P2330" s="11"/>
    </row>
    <row r="2331" spans="1:16" ht="18" customHeight="1" x14ac:dyDescent="0.15">
      <c r="A2331" s="11">
        <v>2326</v>
      </c>
      <c r="B2331" s="11" t="s">
        <v>3780</v>
      </c>
      <c r="C2331" s="11" t="s">
        <v>3813</v>
      </c>
      <c r="D2331" s="11">
        <v>9</v>
      </c>
      <c r="E2331" s="33" t="s">
        <v>5195</v>
      </c>
      <c r="F2331" s="30" t="s">
        <v>3832</v>
      </c>
      <c r="G2331" s="11" t="s">
        <v>58</v>
      </c>
      <c r="H2331" s="11" t="s">
        <v>1530</v>
      </c>
      <c r="I2331" s="11" t="s">
        <v>16</v>
      </c>
      <c r="J2331" s="23">
        <v>100000000</v>
      </c>
      <c r="K2331" s="23">
        <v>0</v>
      </c>
      <c r="L2331" s="23">
        <v>0</v>
      </c>
      <c r="M2331" s="23">
        <f t="shared" si="36"/>
        <v>100000000</v>
      </c>
      <c r="N2331" s="30" t="s">
        <v>143</v>
      </c>
      <c r="O2331" s="11"/>
      <c r="P2331" s="11"/>
    </row>
    <row r="2332" spans="1:16" ht="18" customHeight="1" x14ac:dyDescent="0.15">
      <c r="A2332" s="11">
        <v>2327</v>
      </c>
      <c r="B2332" s="11" t="s">
        <v>3780</v>
      </c>
      <c r="C2332" s="11" t="s">
        <v>5197</v>
      </c>
      <c r="D2332" s="11">
        <v>9</v>
      </c>
      <c r="E2332" s="33" t="s">
        <v>5195</v>
      </c>
      <c r="F2332" s="30" t="s">
        <v>3857</v>
      </c>
      <c r="G2332" s="11" t="s">
        <v>58</v>
      </c>
      <c r="H2332" s="11" t="s">
        <v>1530</v>
      </c>
      <c r="I2332" s="11" t="s">
        <v>22</v>
      </c>
      <c r="J2332" s="23">
        <v>500000000</v>
      </c>
      <c r="K2332" s="23">
        <v>360000000</v>
      </c>
      <c r="L2332" s="23"/>
      <c r="M2332" s="23">
        <f t="shared" si="36"/>
        <v>860000000</v>
      </c>
      <c r="N2332" s="30"/>
      <c r="O2332" s="11"/>
      <c r="P2332" s="11"/>
    </row>
    <row r="2333" spans="1:16" ht="18" customHeight="1" x14ac:dyDescent="0.15">
      <c r="A2333" s="11">
        <v>2328</v>
      </c>
      <c r="B2333" s="11" t="s">
        <v>5214</v>
      </c>
      <c r="C2333" s="11" t="s">
        <v>67</v>
      </c>
      <c r="D2333" s="11">
        <v>9</v>
      </c>
      <c r="E2333" s="33" t="s">
        <v>5195</v>
      </c>
      <c r="F2333" s="30" t="s">
        <v>2445</v>
      </c>
      <c r="G2333" s="11" t="s">
        <v>58</v>
      </c>
      <c r="H2333" s="11" t="s">
        <v>1506</v>
      </c>
      <c r="I2333" s="11" t="s">
        <v>15</v>
      </c>
      <c r="J2333" s="23">
        <v>270000000</v>
      </c>
      <c r="K2333" s="23">
        <v>130000000</v>
      </c>
      <c r="L2333" s="23"/>
      <c r="M2333" s="23">
        <f t="shared" si="36"/>
        <v>400000000</v>
      </c>
      <c r="N2333" s="30"/>
      <c r="O2333" s="11"/>
      <c r="P2333" s="11"/>
    </row>
    <row r="2334" spans="1:16" ht="18" customHeight="1" x14ac:dyDescent="0.15">
      <c r="A2334" s="11">
        <v>2329</v>
      </c>
      <c r="B2334" s="11" t="s">
        <v>5215</v>
      </c>
      <c r="C2334" s="11" t="s">
        <v>3370</v>
      </c>
      <c r="D2334" s="11">
        <v>9</v>
      </c>
      <c r="E2334" s="33" t="s">
        <v>5195</v>
      </c>
      <c r="F2334" s="30" t="s">
        <v>3373</v>
      </c>
      <c r="G2334" s="11" t="s">
        <v>73</v>
      </c>
      <c r="H2334" s="11" t="s">
        <v>5220</v>
      </c>
      <c r="I2334" s="11" t="s">
        <v>16</v>
      </c>
      <c r="J2334" s="23">
        <v>500000000</v>
      </c>
      <c r="K2334" s="23">
        <v>0</v>
      </c>
      <c r="L2334" s="23">
        <v>0</v>
      </c>
      <c r="M2334" s="23">
        <f t="shared" si="36"/>
        <v>500000000</v>
      </c>
      <c r="N2334" s="30" t="s">
        <v>125</v>
      </c>
      <c r="O2334" s="11"/>
      <c r="P2334" s="11"/>
    </row>
    <row r="2335" spans="1:16" ht="18" customHeight="1" x14ac:dyDescent="0.15">
      <c r="A2335" s="11">
        <v>2330</v>
      </c>
      <c r="B2335" s="11" t="s">
        <v>4170</v>
      </c>
      <c r="C2335" s="11" t="s">
        <v>5198</v>
      </c>
      <c r="D2335" s="11">
        <v>9</v>
      </c>
      <c r="E2335" s="33" t="s">
        <v>5195</v>
      </c>
      <c r="F2335" s="30" t="s">
        <v>4218</v>
      </c>
      <c r="G2335" s="11" t="s">
        <v>73</v>
      </c>
      <c r="H2335" s="11" t="s">
        <v>3505</v>
      </c>
      <c r="I2335" s="11" t="s">
        <v>22</v>
      </c>
      <c r="J2335" s="23">
        <v>339000000</v>
      </c>
      <c r="K2335" s="23">
        <v>50000000</v>
      </c>
      <c r="L2335" s="23"/>
      <c r="M2335" s="23">
        <f t="shared" si="36"/>
        <v>389000000</v>
      </c>
      <c r="N2335" s="30"/>
      <c r="O2335" s="11"/>
      <c r="P2335" s="11"/>
    </row>
    <row r="2336" spans="1:16" ht="18" customHeight="1" x14ac:dyDescent="0.15">
      <c r="A2336" s="11">
        <v>2331</v>
      </c>
      <c r="B2336" s="11" t="s">
        <v>4170</v>
      </c>
      <c r="C2336" s="11" t="s">
        <v>126</v>
      </c>
      <c r="D2336" s="11">
        <v>9</v>
      </c>
      <c r="E2336" s="33" t="s">
        <v>5195</v>
      </c>
      <c r="F2336" s="30" t="s">
        <v>4263</v>
      </c>
      <c r="G2336" s="11" t="s">
        <v>58</v>
      </c>
      <c r="H2336" s="11" t="s">
        <v>3505</v>
      </c>
      <c r="I2336" s="11" t="s">
        <v>22</v>
      </c>
      <c r="J2336" s="23">
        <v>50000000</v>
      </c>
      <c r="K2336" s="23">
        <v>139155000</v>
      </c>
      <c r="L2336" s="23"/>
      <c r="M2336" s="23">
        <f t="shared" si="36"/>
        <v>189155000</v>
      </c>
      <c r="N2336" s="30"/>
      <c r="O2336" s="11"/>
      <c r="P2336" s="11"/>
    </row>
    <row r="2337" spans="1:16" ht="18" customHeight="1" x14ac:dyDescent="0.15">
      <c r="A2337" s="11">
        <v>2332</v>
      </c>
      <c r="B2337" s="11" t="s">
        <v>4170</v>
      </c>
      <c r="C2337" s="11" t="s">
        <v>126</v>
      </c>
      <c r="D2337" s="11">
        <v>9</v>
      </c>
      <c r="E2337" s="33" t="s">
        <v>5195</v>
      </c>
      <c r="F2337" s="30" t="s">
        <v>4264</v>
      </c>
      <c r="G2337" s="11" t="s">
        <v>58</v>
      </c>
      <c r="H2337" s="11" t="s">
        <v>3505</v>
      </c>
      <c r="I2337" s="11" t="s">
        <v>22</v>
      </c>
      <c r="J2337" s="23">
        <v>135343000</v>
      </c>
      <c r="K2337" s="23">
        <v>646230000</v>
      </c>
      <c r="L2337" s="23"/>
      <c r="M2337" s="23">
        <f t="shared" si="36"/>
        <v>781573000</v>
      </c>
      <c r="N2337" s="30"/>
      <c r="O2337" s="11"/>
      <c r="P2337" s="11"/>
    </row>
    <row r="2338" spans="1:16" ht="18" customHeight="1" x14ac:dyDescent="0.15">
      <c r="A2338" s="11">
        <v>2333</v>
      </c>
      <c r="B2338" s="11" t="s">
        <v>4170</v>
      </c>
      <c r="C2338" s="11" t="s">
        <v>126</v>
      </c>
      <c r="D2338" s="11">
        <v>9</v>
      </c>
      <c r="E2338" s="33" t="s">
        <v>5195</v>
      </c>
      <c r="F2338" s="30" t="s">
        <v>4265</v>
      </c>
      <c r="G2338" s="11" t="s">
        <v>58</v>
      </c>
      <c r="H2338" s="11" t="s">
        <v>3505</v>
      </c>
      <c r="I2338" s="11" t="s">
        <v>22</v>
      </c>
      <c r="J2338" s="23">
        <v>300000000</v>
      </c>
      <c r="K2338" s="23">
        <v>150000000</v>
      </c>
      <c r="L2338" s="23"/>
      <c r="M2338" s="23">
        <f t="shared" si="36"/>
        <v>450000000</v>
      </c>
      <c r="N2338" s="30"/>
      <c r="O2338" s="11"/>
      <c r="P2338" s="11"/>
    </row>
    <row r="2339" spans="1:16" ht="18" customHeight="1" x14ac:dyDescent="0.15">
      <c r="A2339" s="11">
        <v>2334</v>
      </c>
      <c r="B2339" s="11" t="s">
        <v>4170</v>
      </c>
      <c r="C2339" s="11" t="s">
        <v>126</v>
      </c>
      <c r="D2339" s="11">
        <v>9</v>
      </c>
      <c r="E2339" s="33" t="s">
        <v>5195</v>
      </c>
      <c r="F2339" s="30" t="s">
        <v>4266</v>
      </c>
      <c r="G2339" s="11" t="s">
        <v>58</v>
      </c>
      <c r="H2339" s="11" t="s">
        <v>3505</v>
      </c>
      <c r="I2339" s="11" t="s">
        <v>22</v>
      </c>
      <c r="J2339" s="23">
        <v>25000000</v>
      </c>
      <c r="K2339" s="23"/>
      <c r="L2339" s="23"/>
      <c r="M2339" s="23">
        <f t="shared" si="36"/>
        <v>25000000</v>
      </c>
      <c r="N2339" s="30"/>
      <c r="O2339" s="11"/>
      <c r="P2339" s="11"/>
    </row>
    <row r="2340" spans="1:16" ht="18" customHeight="1" x14ac:dyDescent="0.15">
      <c r="A2340" s="11">
        <v>2335</v>
      </c>
      <c r="B2340" s="11" t="s">
        <v>4170</v>
      </c>
      <c r="C2340" s="11" t="s">
        <v>126</v>
      </c>
      <c r="D2340" s="11">
        <v>9</v>
      </c>
      <c r="E2340" s="33" t="s">
        <v>5195</v>
      </c>
      <c r="F2340" s="30" t="s">
        <v>4267</v>
      </c>
      <c r="G2340" s="11" t="s">
        <v>58</v>
      </c>
      <c r="H2340" s="11" t="s">
        <v>3505</v>
      </c>
      <c r="I2340" s="11" t="s">
        <v>22</v>
      </c>
      <c r="J2340" s="23">
        <v>300000000</v>
      </c>
      <c r="K2340" s="23"/>
      <c r="L2340" s="23"/>
      <c r="M2340" s="23">
        <f t="shared" si="36"/>
        <v>300000000</v>
      </c>
      <c r="N2340" s="30"/>
      <c r="O2340" s="11"/>
      <c r="P2340" s="11"/>
    </row>
    <row r="2341" spans="1:16" ht="18" customHeight="1" x14ac:dyDescent="0.15">
      <c r="A2341" s="11">
        <v>2336</v>
      </c>
      <c r="B2341" s="11" t="s">
        <v>4170</v>
      </c>
      <c r="C2341" s="11" t="s">
        <v>67</v>
      </c>
      <c r="D2341" s="11">
        <v>9</v>
      </c>
      <c r="E2341" s="33" t="s">
        <v>5195</v>
      </c>
      <c r="F2341" s="30" t="s">
        <v>4273</v>
      </c>
      <c r="G2341" s="11" t="s">
        <v>58</v>
      </c>
      <c r="H2341" s="11" t="s">
        <v>3505</v>
      </c>
      <c r="I2341" s="11" t="s">
        <v>22</v>
      </c>
      <c r="J2341" s="23">
        <v>800000000</v>
      </c>
      <c r="K2341" s="23">
        <v>300000000</v>
      </c>
      <c r="L2341" s="23">
        <v>0</v>
      </c>
      <c r="M2341" s="23">
        <f t="shared" si="36"/>
        <v>1100000000</v>
      </c>
      <c r="N2341" s="30"/>
      <c r="O2341" s="11"/>
      <c r="P2341" s="11"/>
    </row>
    <row r="2342" spans="1:16" ht="18" customHeight="1" x14ac:dyDescent="0.15">
      <c r="A2342" s="11">
        <v>2337</v>
      </c>
      <c r="B2342" s="11" t="s">
        <v>4170</v>
      </c>
      <c r="C2342" s="11" t="s">
        <v>67</v>
      </c>
      <c r="D2342" s="11">
        <v>9</v>
      </c>
      <c r="E2342" s="33" t="s">
        <v>5195</v>
      </c>
      <c r="F2342" s="30" t="s">
        <v>4274</v>
      </c>
      <c r="G2342" s="11" t="s">
        <v>58</v>
      </c>
      <c r="H2342" s="11" t="s">
        <v>3505</v>
      </c>
      <c r="I2342" s="11" t="s">
        <v>22</v>
      </c>
      <c r="J2342" s="23">
        <v>900000000</v>
      </c>
      <c r="K2342" s="23">
        <v>1280000000</v>
      </c>
      <c r="L2342" s="23">
        <v>0</v>
      </c>
      <c r="M2342" s="23">
        <f t="shared" si="36"/>
        <v>2180000000</v>
      </c>
      <c r="N2342" s="30"/>
      <c r="O2342" s="11"/>
      <c r="P2342" s="11"/>
    </row>
    <row r="2343" spans="1:16" ht="18" customHeight="1" x14ac:dyDescent="0.15">
      <c r="A2343" s="11">
        <v>2338</v>
      </c>
      <c r="B2343" s="11" t="s">
        <v>4170</v>
      </c>
      <c r="C2343" s="11" t="s">
        <v>67</v>
      </c>
      <c r="D2343" s="11">
        <v>9</v>
      </c>
      <c r="E2343" s="33" t="s">
        <v>5195</v>
      </c>
      <c r="F2343" s="30" t="s">
        <v>4275</v>
      </c>
      <c r="G2343" s="11" t="s">
        <v>58</v>
      </c>
      <c r="H2343" s="11" t="s">
        <v>3505</v>
      </c>
      <c r="I2343" s="11" t="s">
        <v>22</v>
      </c>
      <c r="J2343" s="23">
        <v>10000000</v>
      </c>
      <c r="K2343" s="23">
        <v>4800000</v>
      </c>
      <c r="L2343" s="23">
        <v>0</v>
      </c>
      <c r="M2343" s="23">
        <f t="shared" si="36"/>
        <v>14800000</v>
      </c>
      <c r="N2343" s="30"/>
      <c r="O2343" s="11"/>
      <c r="P2343" s="11"/>
    </row>
    <row r="2344" spans="1:16" ht="18" customHeight="1" x14ac:dyDescent="0.15">
      <c r="A2344" s="11">
        <v>2339</v>
      </c>
      <c r="B2344" s="21" t="s">
        <v>4457</v>
      </c>
      <c r="C2344" s="21" t="s">
        <v>4458</v>
      </c>
      <c r="D2344" s="21">
        <v>9</v>
      </c>
      <c r="E2344" s="33" t="s">
        <v>5195</v>
      </c>
      <c r="F2344" s="40" t="s">
        <v>4479</v>
      </c>
      <c r="G2344" s="21" t="s">
        <v>1580</v>
      </c>
      <c r="H2344" s="21" t="s">
        <v>4463</v>
      </c>
      <c r="I2344" s="21" t="s">
        <v>17</v>
      </c>
      <c r="J2344" s="60">
        <f>3308695000*0.8</f>
        <v>2646956000</v>
      </c>
      <c r="K2344" s="60">
        <f>9319033000*0.8</f>
        <v>7455226400</v>
      </c>
      <c r="L2344" s="60">
        <f>63387000*0.8</f>
        <v>50709600</v>
      </c>
      <c r="M2344" s="23">
        <f t="shared" si="36"/>
        <v>10152892000</v>
      </c>
      <c r="N2344" s="61" t="s">
        <v>35</v>
      </c>
      <c r="O2344" s="21" t="s">
        <v>14</v>
      </c>
      <c r="P2344" s="21"/>
    </row>
    <row r="2345" spans="1:16" ht="18" customHeight="1" x14ac:dyDescent="0.15">
      <c r="A2345" s="11">
        <v>2340</v>
      </c>
      <c r="B2345" s="21" t="s">
        <v>4457</v>
      </c>
      <c r="C2345" s="21" t="s">
        <v>1619</v>
      </c>
      <c r="D2345" s="21">
        <v>9</v>
      </c>
      <c r="E2345" s="33" t="s">
        <v>5195</v>
      </c>
      <c r="F2345" s="40" t="s">
        <v>4511</v>
      </c>
      <c r="G2345" s="21" t="s">
        <v>1621</v>
      </c>
      <c r="H2345" s="21" t="s">
        <v>3073</v>
      </c>
      <c r="I2345" s="21" t="s">
        <v>9</v>
      </c>
      <c r="J2345" s="60">
        <v>3003200000</v>
      </c>
      <c r="K2345" s="60">
        <v>436000000</v>
      </c>
      <c r="L2345" s="60"/>
      <c r="M2345" s="23">
        <f t="shared" si="36"/>
        <v>3439200000</v>
      </c>
      <c r="N2345" s="15"/>
      <c r="O2345" s="21" t="s">
        <v>10</v>
      </c>
      <c r="P2345" s="21" t="s">
        <v>12</v>
      </c>
    </row>
    <row r="2346" spans="1:16" ht="18" customHeight="1" x14ac:dyDescent="0.15">
      <c r="A2346" s="11">
        <v>2341</v>
      </c>
      <c r="B2346" s="21" t="s">
        <v>4457</v>
      </c>
      <c r="C2346" s="21" t="s">
        <v>4517</v>
      </c>
      <c r="D2346" s="21">
        <v>9</v>
      </c>
      <c r="E2346" s="33" t="s">
        <v>5195</v>
      </c>
      <c r="F2346" s="40" t="s">
        <v>4518</v>
      </c>
      <c r="G2346" s="21" t="s">
        <v>1580</v>
      </c>
      <c r="H2346" s="21" t="s">
        <v>19</v>
      </c>
      <c r="I2346" s="21" t="s">
        <v>15</v>
      </c>
      <c r="J2346" s="60">
        <v>500000000</v>
      </c>
      <c r="K2346" s="60">
        <v>1500000000</v>
      </c>
      <c r="L2346" s="60">
        <v>0</v>
      </c>
      <c r="M2346" s="23">
        <f t="shared" si="36"/>
        <v>2000000000</v>
      </c>
      <c r="N2346" s="40"/>
      <c r="O2346" s="21" t="s">
        <v>14</v>
      </c>
      <c r="P2346" s="21"/>
    </row>
    <row r="2347" spans="1:16" ht="18" customHeight="1" x14ac:dyDescent="0.15">
      <c r="A2347" s="11">
        <v>2342</v>
      </c>
      <c r="B2347" s="21" t="s">
        <v>4457</v>
      </c>
      <c r="C2347" s="21" t="s">
        <v>4566</v>
      </c>
      <c r="D2347" s="21">
        <v>9</v>
      </c>
      <c r="E2347" s="33" t="s">
        <v>5195</v>
      </c>
      <c r="F2347" s="40" t="s">
        <v>4569</v>
      </c>
      <c r="G2347" s="21" t="s">
        <v>1580</v>
      </c>
      <c r="H2347" s="21" t="s">
        <v>4550</v>
      </c>
      <c r="I2347" s="21" t="s">
        <v>8</v>
      </c>
      <c r="J2347" s="60">
        <v>200000000</v>
      </c>
      <c r="K2347" s="60">
        <v>50000000</v>
      </c>
      <c r="L2347" s="60">
        <v>0</v>
      </c>
      <c r="M2347" s="23">
        <f t="shared" si="36"/>
        <v>250000000</v>
      </c>
      <c r="N2347" s="61"/>
      <c r="O2347" s="21" t="s">
        <v>14</v>
      </c>
      <c r="P2347" s="21"/>
    </row>
    <row r="2348" spans="1:16" ht="18" customHeight="1" x14ac:dyDescent="0.15">
      <c r="A2348" s="11">
        <v>2343</v>
      </c>
      <c r="B2348" s="67" t="s">
        <v>4457</v>
      </c>
      <c r="C2348" s="21" t="s">
        <v>4576</v>
      </c>
      <c r="D2348" s="67">
        <v>9</v>
      </c>
      <c r="E2348" s="33" t="s">
        <v>5195</v>
      </c>
      <c r="F2348" s="68" t="s">
        <v>4592</v>
      </c>
      <c r="G2348" s="67" t="s">
        <v>1580</v>
      </c>
      <c r="H2348" s="67" t="s">
        <v>20</v>
      </c>
      <c r="I2348" s="67" t="s">
        <v>22</v>
      </c>
      <c r="J2348" s="69">
        <v>54956000</v>
      </c>
      <c r="K2348" s="69">
        <v>0</v>
      </c>
      <c r="L2348" s="70"/>
      <c r="M2348" s="23">
        <f t="shared" si="36"/>
        <v>54956000</v>
      </c>
      <c r="N2348" s="55"/>
      <c r="O2348" s="21"/>
      <c r="P2348" s="21"/>
    </row>
    <row r="2349" spans="1:16" ht="18" customHeight="1" x14ac:dyDescent="0.15">
      <c r="A2349" s="11">
        <v>2344</v>
      </c>
      <c r="B2349" s="67" t="s">
        <v>4457</v>
      </c>
      <c r="C2349" s="21" t="s">
        <v>4576</v>
      </c>
      <c r="D2349" s="67">
        <v>9</v>
      </c>
      <c r="E2349" s="33" t="s">
        <v>5195</v>
      </c>
      <c r="F2349" s="68" t="s">
        <v>4601</v>
      </c>
      <c r="G2349" s="67" t="s">
        <v>11</v>
      </c>
      <c r="H2349" s="67" t="s">
        <v>20</v>
      </c>
      <c r="I2349" s="67" t="s">
        <v>9</v>
      </c>
      <c r="J2349" s="69">
        <v>170000000</v>
      </c>
      <c r="K2349" s="69">
        <v>450000000</v>
      </c>
      <c r="L2349" s="70"/>
      <c r="M2349" s="23">
        <f t="shared" si="36"/>
        <v>620000000</v>
      </c>
      <c r="N2349" s="55"/>
      <c r="O2349" s="67"/>
      <c r="P2349" s="67"/>
    </row>
    <row r="2350" spans="1:16" ht="18" customHeight="1" x14ac:dyDescent="0.15">
      <c r="A2350" s="11">
        <v>2345</v>
      </c>
      <c r="B2350" s="21" t="s">
        <v>4457</v>
      </c>
      <c r="C2350" s="21" t="s">
        <v>4576</v>
      </c>
      <c r="D2350" s="21">
        <v>9</v>
      </c>
      <c r="E2350" s="33" t="s">
        <v>5195</v>
      </c>
      <c r="F2350" s="40" t="s">
        <v>4602</v>
      </c>
      <c r="G2350" s="21" t="s">
        <v>1621</v>
      </c>
      <c r="H2350" s="21" t="s">
        <v>4463</v>
      </c>
      <c r="I2350" s="21" t="s">
        <v>8</v>
      </c>
      <c r="J2350" s="60">
        <v>1750000000</v>
      </c>
      <c r="K2350" s="60">
        <v>600000000</v>
      </c>
      <c r="L2350" s="60"/>
      <c r="M2350" s="23">
        <f t="shared" si="36"/>
        <v>2350000000</v>
      </c>
      <c r="N2350" s="15"/>
      <c r="O2350" s="21" t="s">
        <v>10</v>
      </c>
      <c r="P2350" s="11" t="s">
        <v>12</v>
      </c>
    </row>
    <row r="2351" spans="1:16" ht="18" customHeight="1" x14ac:dyDescent="0.15">
      <c r="A2351" s="11">
        <v>2346</v>
      </c>
      <c r="B2351" s="11" t="s">
        <v>4457</v>
      </c>
      <c r="C2351" s="11" t="s">
        <v>4605</v>
      </c>
      <c r="D2351" s="11">
        <v>9</v>
      </c>
      <c r="E2351" s="33" t="s">
        <v>5195</v>
      </c>
      <c r="F2351" s="30" t="s">
        <v>4606</v>
      </c>
      <c r="G2351" s="11" t="s">
        <v>1580</v>
      </c>
      <c r="H2351" s="11" t="s">
        <v>4475</v>
      </c>
      <c r="I2351" s="11" t="s">
        <v>22</v>
      </c>
      <c r="J2351" s="51">
        <v>2239770000</v>
      </c>
      <c r="K2351" s="51">
        <v>1654670000</v>
      </c>
      <c r="L2351" s="51">
        <v>1361590000</v>
      </c>
      <c r="M2351" s="23">
        <f t="shared" si="36"/>
        <v>5256030000</v>
      </c>
      <c r="N2351" s="30"/>
      <c r="O2351" s="11" t="s">
        <v>14</v>
      </c>
      <c r="P2351" s="11" t="s">
        <v>12</v>
      </c>
    </row>
    <row r="2352" spans="1:16" ht="18" customHeight="1" x14ac:dyDescent="0.15">
      <c r="A2352" s="11">
        <v>2347</v>
      </c>
      <c r="B2352" s="11" t="s">
        <v>4446</v>
      </c>
      <c r="C2352" s="11" t="s">
        <v>4605</v>
      </c>
      <c r="D2352" s="11">
        <v>9</v>
      </c>
      <c r="E2352" s="33" t="s">
        <v>5195</v>
      </c>
      <c r="F2352" s="30" t="s">
        <v>4455</v>
      </c>
      <c r="G2352" s="11" t="s">
        <v>58</v>
      </c>
      <c r="H2352" s="11" t="s">
        <v>3505</v>
      </c>
      <c r="I2352" s="11" t="s">
        <v>22</v>
      </c>
      <c r="J2352" s="51">
        <v>122041000</v>
      </c>
      <c r="K2352" s="51"/>
      <c r="L2352" s="51"/>
      <c r="M2352" s="23">
        <f t="shared" si="36"/>
        <v>122041000</v>
      </c>
      <c r="N2352" s="12"/>
      <c r="O2352" s="11"/>
      <c r="P2352" s="11"/>
    </row>
    <row r="2353" spans="1:16" ht="18" customHeight="1" x14ac:dyDescent="0.15">
      <c r="A2353" s="11">
        <v>2348</v>
      </c>
      <c r="B2353" s="11" t="s">
        <v>4457</v>
      </c>
      <c r="C2353" s="11" t="s">
        <v>4605</v>
      </c>
      <c r="D2353" s="33">
        <v>9</v>
      </c>
      <c r="E2353" s="33" t="s">
        <v>5195</v>
      </c>
      <c r="F2353" s="41" t="s">
        <v>4619</v>
      </c>
      <c r="G2353" s="33" t="s">
        <v>1635</v>
      </c>
      <c r="H2353" s="33" t="s">
        <v>4475</v>
      </c>
      <c r="I2353" s="33" t="s">
        <v>22</v>
      </c>
      <c r="J2353" s="72">
        <v>6603118000</v>
      </c>
      <c r="K2353" s="72">
        <v>2680530000</v>
      </c>
      <c r="L2353" s="72">
        <v>3892392000</v>
      </c>
      <c r="M2353" s="23">
        <f t="shared" si="36"/>
        <v>13176040000</v>
      </c>
      <c r="N2353" s="33"/>
      <c r="O2353" s="33" t="s">
        <v>10</v>
      </c>
      <c r="P2353" s="33" t="s">
        <v>12</v>
      </c>
    </row>
    <row r="2354" spans="1:16" ht="18" customHeight="1" x14ac:dyDescent="0.15">
      <c r="A2354" s="11">
        <v>2349</v>
      </c>
      <c r="B2354" s="33" t="s">
        <v>4457</v>
      </c>
      <c r="C2354" s="33" t="s">
        <v>4623</v>
      </c>
      <c r="D2354" s="33">
        <v>9</v>
      </c>
      <c r="E2354" s="33" t="s">
        <v>5195</v>
      </c>
      <c r="F2354" s="41" t="s">
        <v>4641</v>
      </c>
      <c r="G2354" s="33" t="s">
        <v>1580</v>
      </c>
      <c r="H2354" s="33" t="s">
        <v>4481</v>
      </c>
      <c r="I2354" s="33" t="s">
        <v>22</v>
      </c>
      <c r="J2354" s="72">
        <v>250000000</v>
      </c>
      <c r="K2354" s="72">
        <v>2860000000</v>
      </c>
      <c r="L2354" s="72"/>
      <c r="M2354" s="23">
        <f t="shared" si="36"/>
        <v>3110000000</v>
      </c>
      <c r="N2354" s="14"/>
      <c r="O2354" s="33" t="s">
        <v>14</v>
      </c>
      <c r="P2354" s="33" t="s">
        <v>12</v>
      </c>
    </row>
    <row r="2355" spans="1:16" ht="18" customHeight="1" x14ac:dyDescent="0.15">
      <c r="A2355" s="11">
        <v>2350</v>
      </c>
      <c r="B2355" s="11" t="s">
        <v>4457</v>
      </c>
      <c r="C2355" s="11" t="s">
        <v>4623</v>
      </c>
      <c r="D2355" s="11">
        <v>9</v>
      </c>
      <c r="E2355" s="33" t="s">
        <v>5195</v>
      </c>
      <c r="F2355" s="30" t="s">
        <v>4650</v>
      </c>
      <c r="G2355" s="11" t="s">
        <v>1635</v>
      </c>
      <c r="H2355" s="11" t="s">
        <v>4481</v>
      </c>
      <c r="I2355" s="11" t="s">
        <v>22</v>
      </c>
      <c r="J2355" s="51">
        <v>6868526615</v>
      </c>
      <c r="K2355" s="51">
        <v>3149393394</v>
      </c>
      <c r="L2355" s="51">
        <v>0</v>
      </c>
      <c r="M2355" s="23">
        <f t="shared" si="36"/>
        <v>10017920009</v>
      </c>
      <c r="N2355" s="13"/>
      <c r="O2355" s="11" t="s">
        <v>10</v>
      </c>
      <c r="P2355" s="11"/>
    </row>
    <row r="2356" spans="1:16" ht="18" customHeight="1" x14ac:dyDescent="0.15">
      <c r="A2356" s="11">
        <v>2351</v>
      </c>
      <c r="B2356" s="11" t="s">
        <v>4457</v>
      </c>
      <c r="C2356" s="11" t="s">
        <v>4623</v>
      </c>
      <c r="D2356" s="11">
        <v>9</v>
      </c>
      <c r="E2356" s="33" t="s">
        <v>5195</v>
      </c>
      <c r="F2356" s="30" t="s">
        <v>4651</v>
      </c>
      <c r="G2356" s="11" t="s">
        <v>1635</v>
      </c>
      <c r="H2356" s="11" t="s">
        <v>4481</v>
      </c>
      <c r="I2356" s="11" t="s">
        <v>22</v>
      </c>
      <c r="J2356" s="51">
        <v>6868526615</v>
      </c>
      <c r="K2356" s="51">
        <v>3149393394</v>
      </c>
      <c r="L2356" s="51">
        <v>0</v>
      </c>
      <c r="M2356" s="23">
        <f t="shared" si="36"/>
        <v>10017920009</v>
      </c>
      <c r="N2356" s="12"/>
      <c r="O2356" s="11" t="s">
        <v>10</v>
      </c>
      <c r="P2356" s="11"/>
    </row>
    <row r="2357" spans="1:16" ht="18" customHeight="1" x14ac:dyDescent="0.15">
      <c r="A2357" s="11">
        <v>2352</v>
      </c>
      <c r="B2357" s="11" t="s">
        <v>4457</v>
      </c>
      <c r="C2357" s="11" t="s">
        <v>4623</v>
      </c>
      <c r="D2357" s="11">
        <v>9</v>
      </c>
      <c r="E2357" s="33" t="s">
        <v>5195</v>
      </c>
      <c r="F2357" s="30" t="s">
        <v>4664</v>
      </c>
      <c r="G2357" s="11" t="s">
        <v>1580</v>
      </c>
      <c r="H2357" s="11" t="s">
        <v>4481</v>
      </c>
      <c r="I2357" s="11" t="s">
        <v>15</v>
      </c>
      <c r="J2357" s="51">
        <v>52509000000</v>
      </c>
      <c r="K2357" s="51">
        <v>65436000000</v>
      </c>
      <c r="L2357" s="51">
        <v>13119000000</v>
      </c>
      <c r="M2357" s="23">
        <f t="shared" si="36"/>
        <v>131064000000</v>
      </c>
      <c r="N2357" s="12"/>
      <c r="O2357" s="11" t="s">
        <v>14</v>
      </c>
      <c r="P2357" s="11" t="s">
        <v>12</v>
      </c>
    </row>
    <row r="2358" spans="1:16" ht="18" customHeight="1" x14ac:dyDescent="0.15">
      <c r="A2358" s="11">
        <v>2353</v>
      </c>
      <c r="B2358" s="11" t="s">
        <v>4824</v>
      </c>
      <c r="C2358" s="11" t="s">
        <v>40</v>
      </c>
      <c r="D2358" s="11">
        <v>9</v>
      </c>
      <c r="E2358" s="33" t="s">
        <v>5195</v>
      </c>
      <c r="F2358" s="30" t="s">
        <v>4950</v>
      </c>
      <c r="G2358" s="11" t="s">
        <v>532</v>
      </c>
      <c r="H2358" s="11" t="s">
        <v>3509</v>
      </c>
      <c r="I2358" s="11" t="s">
        <v>22</v>
      </c>
      <c r="J2358" s="23">
        <v>30000000</v>
      </c>
      <c r="K2358" s="23">
        <v>0</v>
      </c>
      <c r="L2358" s="23">
        <v>0</v>
      </c>
      <c r="M2358" s="23">
        <f t="shared" si="36"/>
        <v>30000000</v>
      </c>
      <c r="N2358" s="30"/>
      <c r="O2358" s="11" t="s">
        <v>44</v>
      </c>
      <c r="P2358" s="11"/>
    </row>
    <row r="2359" spans="1:16" ht="18" customHeight="1" x14ac:dyDescent="0.15">
      <c r="A2359" s="11">
        <v>2354</v>
      </c>
      <c r="B2359" s="11" t="s">
        <v>4824</v>
      </c>
      <c r="C2359" s="11" t="s">
        <v>4863</v>
      </c>
      <c r="D2359" s="11">
        <v>9</v>
      </c>
      <c r="E2359" s="33" t="s">
        <v>5195</v>
      </c>
      <c r="F2359" s="30" t="s">
        <v>4951</v>
      </c>
      <c r="G2359" s="11" t="s">
        <v>58</v>
      </c>
      <c r="H2359" s="11" t="s">
        <v>3509</v>
      </c>
      <c r="I2359" s="11" t="s">
        <v>22</v>
      </c>
      <c r="J2359" s="23">
        <v>210175000</v>
      </c>
      <c r="K2359" s="23">
        <v>0</v>
      </c>
      <c r="L2359" s="23">
        <v>0</v>
      </c>
      <c r="M2359" s="23">
        <f t="shared" si="36"/>
        <v>210175000</v>
      </c>
      <c r="N2359" s="30"/>
      <c r="O2359" s="11"/>
      <c r="P2359" s="11"/>
    </row>
    <row r="2360" spans="1:16" ht="18" customHeight="1" x14ac:dyDescent="0.15">
      <c r="A2360" s="11">
        <v>2355</v>
      </c>
      <c r="B2360" s="11" t="s">
        <v>4824</v>
      </c>
      <c r="C2360" s="11" t="s">
        <v>158</v>
      </c>
      <c r="D2360" s="11">
        <v>9</v>
      </c>
      <c r="E2360" s="33" t="s">
        <v>5195</v>
      </c>
      <c r="F2360" s="30" t="s">
        <v>4952</v>
      </c>
      <c r="G2360" s="11" t="s">
        <v>114</v>
      </c>
      <c r="H2360" s="11" t="s">
        <v>3509</v>
      </c>
      <c r="I2360" s="11" t="s">
        <v>22</v>
      </c>
      <c r="J2360" s="23">
        <v>3885725000</v>
      </c>
      <c r="K2360" s="23">
        <v>2615655000</v>
      </c>
      <c r="L2360" s="23">
        <v>0</v>
      </c>
      <c r="M2360" s="23">
        <f t="shared" si="36"/>
        <v>6501380000</v>
      </c>
      <c r="N2360" s="30"/>
      <c r="O2360" s="11" t="s">
        <v>44</v>
      </c>
      <c r="P2360" s="11" t="s">
        <v>48</v>
      </c>
    </row>
    <row r="2361" spans="1:16" ht="18" customHeight="1" x14ac:dyDescent="0.15">
      <c r="A2361" s="11">
        <v>2356</v>
      </c>
      <c r="B2361" s="11" t="s">
        <v>4824</v>
      </c>
      <c r="C2361" s="11" t="s">
        <v>158</v>
      </c>
      <c r="D2361" s="11">
        <v>9</v>
      </c>
      <c r="E2361" s="33" t="s">
        <v>5195</v>
      </c>
      <c r="F2361" s="30" t="s">
        <v>4953</v>
      </c>
      <c r="G2361" s="11" t="s">
        <v>114</v>
      </c>
      <c r="H2361" s="11" t="s">
        <v>3509</v>
      </c>
      <c r="I2361" s="11" t="s">
        <v>22</v>
      </c>
      <c r="J2361" s="23">
        <v>1500000000</v>
      </c>
      <c r="K2361" s="23">
        <v>1100000000</v>
      </c>
      <c r="L2361" s="23">
        <v>30000000</v>
      </c>
      <c r="M2361" s="23">
        <f t="shared" si="36"/>
        <v>2630000000</v>
      </c>
      <c r="N2361" s="30"/>
      <c r="O2361" s="11" t="s">
        <v>44</v>
      </c>
      <c r="P2361" s="11" t="s">
        <v>48</v>
      </c>
    </row>
    <row r="2362" spans="1:16" ht="18" customHeight="1" x14ac:dyDescent="0.15">
      <c r="A2362" s="11">
        <v>2357</v>
      </c>
      <c r="B2362" s="11" t="s">
        <v>4824</v>
      </c>
      <c r="C2362" s="11" t="s">
        <v>158</v>
      </c>
      <c r="D2362" s="11">
        <v>9</v>
      </c>
      <c r="E2362" s="33" t="s">
        <v>5195</v>
      </c>
      <c r="F2362" s="30" t="s">
        <v>4954</v>
      </c>
      <c r="G2362" s="11" t="s">
        <v>114</v>
      </c>
      <c r="H2362" s="11" t="s">
        <v>3509</v>
      </c>
      <c r="I2362" s="11" t="s">
        <v>22</v>
      </c>
      <c r="J2362" s="23">
        <v>40000000</v>
      </c>
      <c r="K2362" s="23">
        <v>0</v>
      </c>
      <c r="L2362" s="23">
        <v>0</v>
      </c>
      <c r="M2362" s="23">
        <f t="shared" si="36"/>
        <v>40000000</v>
      </c>
      <c r="N2362" s="30"/>
      <c r="O2362" s="11" t="s">
        <v>44</v>
      </c>
      <c r="P2362" s="11"/>
    </row>
    <row r="2363" spans="1:16" ht="18" customHeight="1" x14ac:dyDescent="0.15">
      <c r="A2363" s="11">
        <v>2358</v>
      </c>
      <c r="B2363" s="11" t="s">
        <v>4824</v>
      </c>
      <c r="C2363" s="11" t="s">
        <v>94</v>
      </c>
      <c r="D2363" s="11">
        <v>9</v>
      </c>
      <c r="E2363" s="33" t="s">
        <v>5195</v>
      </c>
      <c r="F2363" s="30" t="s">
        <v>4955</v>
      </c>
      <c r="G2363" s="11" t="s">
        <v>46</v>
      </c>
      <c r="H2363" s="11" t="s">
        <v>3509</v>
      </c>
      <c r="I2363" s="11" t="s">
        <v>22</v>
      </c>
      <c r="J2363" s="23">
        <v>50000000</v>
      </c>
      <c r="K2363" s="23">
        <v>0</v>
      </c>
      <c r="L2363" s="23">
        <v>0</v>
      </c>
      <c r="M2363" s="23">
        <f t="shared" si="36"/>
        <v>50000000</v>
      </c>
      <c r="N2363" s="30"/>
      <c r="O2363" s="11" t="s">
        <v>44</v>
      </c>
      <c r="P2363" s="11"/>
    </row>
    <row r="2364" spans="1:16" ht="18" customHeight="1" x14ac:dyDescent="0.15">
      <c r="A2364" s="11">
        <v>2359</v>
      </c>
      <c r="B2364" s="11" t="s">
        <v>4824</v>
      </c>
      <c r="C2364" s="11" t="s">
        <v>94</v>
      </c>
      <c r="D2364" s="11">
        <v>9</v>
      </c>
      <c r="E2364" s="33" t="s">
        <v>5195</v>
      </c>
      <c r="F2364" s="30" t="s">
        <v>4956</v>
      </c>
      <c r="G2364" s="11" t="s">
        <v>46</v>
      </c>
      <c r="H2364" s="11" t="s">
        <v>3509</v>
      </c>
      <c r="I2364" s="11" t="s">
        <v>22</v>
      </c>
      <c r="J2364" s="23">
        <v>200000000</v>
      </c>
      <c r="K2364" s="23">
        <v>0</v>
      </c>
      <c r="L2364" s="23">
        <v>0</v>
      </c>
      <c r="M2364" s="23">
        <f t="shared" si="36"/>
        <v>200000000</v>
      </c>
      <c r="N2364" s="30"/>
      <c r="O2364" s="11" t="s">
        <v>88</v>
      </c>
      <c r="P2364" s="11"/>
    </row>
    <row r="2365" spans="1:16" ht="18" customHeight="1" x14ac:dyDescent="0.15">
      <c r="A2365" s="11">
        <v>2360</v>
      </c>
      <c r="B2365" s="11" t="s">
        <v>4824</v>
      </c>
      <c r="C2365" s="11" t="s">
        <v>4886</v>
      </c>
      <c r="D2365" s="11">
        <v>9</v>
      </c>
      <c r="E2365" s="33" t="s">
        <v>5195</v>
      </c>
      <c r="F2365" s="30" t="s">
        <v>4957</v>
      </c>
      <c r="G2365" s="11" t="s">
        <v>58</v>
      </c>
      <c r="H2365" s="11" t="s">
        <v>3509</v>
      </c>
      <c r="I2365" s="11" t="s">
        <v>16</v>
      </c>
      <c r="J2365" s="23">
        <v>100000000</v>
      </c>
      <c r="K2365" s="23">
        <v>0</v>
      </c>
      <c r="L2365" s="23">
        <v>0</v>
      </c>
      <c r="M2365" s="23">
        <f t="shared" si="36"/>
        <v>100000000</v>
      </c>
      <c r="N2365" s="30" t="s">
        <v>143</v>
      </c>
      <c r="O2365" s="11"/>
      <c r="P2365" s="11"/>
    </row>
    <row r="2366" spans="1:16" ht="18" customHeight="1" x14ac:dyDescent="0.15">
      <c r="A2366" s="11">
        <v>2361</v>
      </c>
      <c r="B2366" s="11" t="s">
        <v>4824</v>
      </c>
      <c r="C2366" s="11" t="s">
        <v>4886</v>
      </c>
      <c r="D2366" s="11">
        <v>9</v>
      </c>
      <c r="E2366" s="33" t="s">
        <v>5195</v>
      </c>
      <c r="F2366" s="30" t="s">
        <v>4958</v>
      </c>
      <c r="G2366" s="11" t="s">
        <v>73</v>
      </c>
      <c r="H2366" s="11" t="s">
        <v>3509</v>
      </c>
      <c r="I2366" s="11" t="s">
        <v>16</v>
      </c>
      <c r="J2366" s="23">
        <v>70000000</v>
      </c>
      <c r="K2366" s="23">
        <v>0</v>
      </c>
      <c r="L2366" s="23">
        <v>0</v>
      </c>
      <c r="M2366" s="23">
        <f t="shared" si="36"/>
        <v>70000000</v>
      </c>
      <c r="N2366" s="30" t="s">
        <v>125</v>
      </c>
      <c r="O2366" s="11"/>
      <c r="P2366" s="11"/>
    </row>
    <row r="2367" spans="1:16" ht="18" customHeight="1" x14ac:dyDescent="0.15">
      <c r="A2367" s="11">
        <v>2362</v>
      </c>
      <c r="B2367" s="36" t="s">
        <v>1687</v>
      </c>
      <c r="C2367" s="36" t="s">
        <v>1696</v>
      </c>
      <c r="D2367" s="36">
        <v>10</v>
      </c>
      <c r="E2367" s="36" t="s">
        <v>5196</v>
      </c>
      <c r="F2367" s="37" t="s">
        <v>1700</v>
      </c>
      <c r="G2367" s="36" t="s">
        <v>1580</v>
      </c>
      <c r="H2367" s="36" t="s">
        <v>1701</v>
      </c>
      <c r="I2367" s="36" t="s">
        <v>15</v>
      </c>
      <c r="J2367" s="38">
        <v>10733860000</v>
      </c>
      <c r="K2367" s="38">
        <v>9724240000</v>
      </c>
      <c r="L2367" s="38">
        <v>5093870000</v>
      </c>
      <c r="M2367" s="23">
        <f t="shared" si="36"/>
        <v>25551970000</v>
      </c>
      <c r="N2367" s="39"/>
      <c r="O2367" s="36"/>
      <c r="P2367" s="36" t="s">
        <v>12</v>
      </c>
    </row>
    <row r="2368" spans="1:16" ht="18" customHeight="1" x14ac:dyDescent="0.15">
      <c r="A2368" s="11">
        <v>2363</v>
      </c>
      <c r="B2368" s="36" t="s">
        <v>1687</v>
      </c>
      <c r="C2368" s="36" t="s">
        <v>1696</v>
      </c>
      <c r="D2368" s="36">
        <v>10</v>
      </c>
      <c r="E2368" s="36" t="s">
        <v>5196</v>
      </c>
      <c r="F2368" s="37" t="s">
        <v>1702</v>
      </c>
      <c r="G2368" s="36" t="s">
        <v>1580</v>
      </c>
      <c r="H2368" s="36" t="s">
        <v>1701</v>
      </c>
      <c r="I2368" s="36" t="s">
        <v>15</v>
      </c>
      <c r="J2368" s="38">
        <v>7655670000</v>
      </c>
      <c r="K2368" s="38">
        <v>2168330000</v>
      </c>
      <c r="L2368" s="38">
        <v>0</v>
      </c>
      <c r="M2368" s="23">
        <f t="shared" si="36"/>
        <v>9824000000</v>
      </c>
      <c r="N2368" s="39"/>
      <c r="O2368" s="36"/>
      <c r="P2368" s="36" t="s">
        <v>12</v>
      </c>
    </row>
    <row r="2369" spans="1:16" ht="18" customHeight="1" x14ac:dyDescent="0.15">
      <c r="A2369" s="11">
        <v>2364</v>
      </c>
      <c r="B2369" s="36" t="s">
        <v>1687</v>
      </c>
      <c r="C2369" s="36" t="s">
        <v>1696</v>
      </c>
      <c r="D2369" s="36">
        <v>10</v>
      </c>
      <c r="E2369" s="36" t="s">
        <v>5196</v>
      </c>
      <c r="F2369" s="37" t="s">
        <v>1703</v>
      </c>
      <c r="G2369" s="36" t="s">
        <v>1585</v>
      </c>
      <c r="H2369" s="36" t="s">
        <v>1701</v>
      </c>
      <c r="I2369" s="36" t="s">
        <v>15</v>
      </c>
      <c r="J2369" s="38">
        <f>J2366*120%</f>
        <v>84000000</v>
      </c>
      <c r="K2369" s="38">
        <f>ROUNDDOWN(K2366*120%,-4)</f>
        <v>0</v>
      </c>
      <c r="L2369" s="38"/>
      <c r="M2369" s="23">
        <f t="shared" si="36"/>
        <v>84000000</v>
      </c>
      <c r="N2369" s="39"/>
      <c r="O2369" s="36"/>
      <c r="P2369" s="36" t="s">
        <v>12</v>
      </c>
    </row>
    <row r="2370" spans="1:16" ht="18" customHeight="1" x14ac:dyDescent="0.15">
      <c r="A2370" s="11">
        <v>2365</v>
      </c>
      <c r="B2370" s="11" t="s">
        <v>39</v>
      </c>
      <c r="C2370" s="11" t="s">
        <v>56</v>
      </c>
      <c r="D2370" s="11">
        <v>10</v>
      </c>
      <c r="E2370" s="36" t="s">
        <v>5196</v>
      </c>
      <c r="F2370" s="30" t="s">
        <v>59</v>
      </c>
      <c r="G2370" s="11" t="s">
        <v>58</v>
      </c>
      <c r="H2370" s="11" t="s">
        <v>43</v>
      </c>
      <c r="I2370" s="11" t="s">
        <v>22</v>
      </c>
      <c r="J2370" s="23">
        <v>1997000000</v>
      </c>
      <c r="K2370" s="23">
        <v>450000000</v>
      </c>
      <c r="L2370" s="23"/>
      <c r="M2370" s="23">
        <f t="shared" si="36"/>
        <v>2447000000</v>
      </c>
      <c r="N2370" s="30"/>
      <c r="O2370" s="11"/>
      <c r="P2370" s="11"/>
    </row>
    <row r="2371" spans="1:16" ht="18" customHeight="1" x14ac:dyDescent="0.15">
      <c r="A2371" s="11">
        <v>2366</v>
      </c>
      <c r="B2371" s="11" t="s">
        <v>292</v>
      </c>
      <c r="C2371" s="11" t="s">
        <v>122</v>
      </c>
      <c r="D2371" s="11">
        <v>10</v>
      </c>
      <c r="E2371" s="36" t="s">
        <v>5196</v>
      </c>
      <c r="F2371" s="30" t="s">
        <v>305</v>
      </c>
      <c r="G2371" s="11" t="s">
        <v>73</v>
      </c>
      <c r="H2371" s="11" t="s">
        <v>294</v>
      </c>
      <c r="I2371" s="11" t="s">
        <v>22</v>
      </c>
      <c r="J2371" s="23">
        <v>200000000</v>
      </c>
      <c r="K2371" s="23">
        <v>20000000</v>
      </c>
      <c r="L2371" s="23"/>
      <c r="M2371" s="23">
        <f t="shared" si="36"/>
        <v>220000000</v>
      </c>
      <c r="N2371" s="30"/>
      <c r="O2371" s="11"/>
      <c r="P2371" s="11"/>
    </row>
    <row r="2372" spans="1:16" ht="18" customHeight="1" x14ac:dyDescent="0.15">
      <c r="A2372" s="11">
        <v>2367</v>
      </c>
      <c r="B2372" s="11" t="s">
        <v>292</v>
      </c>
      <c r="C2372" s="11" t="s">
        <v>334</v>
      </c>
      <c r="D2372" s="11">
        <v>10</v>
      </c>
      <c r="E2372" s="36" t="s">
        <v>5196</v>
      </c>
      <c r="F2372" s="30" t="s">
        <v>335</v>
      </c>
      <c r="G2372" s="11" t="s">
        <v>58</v>
      </c>
      <c r="H2372" s="11" t="s">
        <v>294</v>
      </c>
      <c r="I2372" s="11" t="s">
        <v>22</v>
      </c>
      <c r="J2372" s="23">
        <v>1900000000</v>
      </c>
      <c r="K2372" s="23"/>
      <c r="L2372" s="23"/>
      <c r="M2372" s="23">
        <f t="shared" si="36"/>
        <v>1900000000</v>
      </c>
      <c r="N2372" s="30"/>
      <c r="O2372" s="11"/>
      <c r="P2372" s="11" t="s">
        <v>48</v>
      </c>
    </row>
    <row r="2373" spans="1:16" ht="18" customHeight="1" x14ac:dyDescent="0.15">
      <c r="A2373" s="11">
        <v>2368</v>
      </c>
      <c r="B2373" s="11" t="s">
        <v>292</v>
      </c>
      <c r="C2373" s="11" t="s">
        <v>402</v>
      </c>
      <c r="D2373" s="11">
        <v>10</v>
      </c>
      <c r="E2373" s="36" t="s">
        <v>5196</v>
      </c>
      <c r="F2373" s="30" t="s">
        <v>435</v>
      </c>
      <c r="G2373" s="11" t="s">
        <v>58</v>
      </c>
      <c r="H2373" s="11" t="s">
        <v>294</v>
      </c>
      <c r="I2373" s="11" t="s">
        <v>22</v>
      </c>
      <c r="J2373" s="23">
        <v>90000000</v>
      </c>
      <c r="K2373" s="23">
        <v>400000000</v>
      </c>
      <c r="L2373" s="23">
        <v>0</v>
      </c>
      <c r="M2373" s="23">
        <f t="shared" si="36"/>
        <v>490000000</v>
      </c>
      <c r="N2373" s="30"/>
      <c r="O2373" s="11"/>
      <c r="P2373" s="11"/>
    </row>
    <row r="2374" spans="1:16" ht="18" customHeight="1" x14ac:dyDescent="0.15">
      <c r="A2374" s="11">
        <v>2369</v>
      </c>
      <c r="B2374" s="11" t="s">
        <v>292</v>
      </c>
      <c r="C2374" s="11" t="s">
        <v>402</v>
      </c>
      <c r="D2374" s="11">
        <v>10</v>
      </c>
      <c r="E2374" s="36" t="s">
        <v>5196</v>
      </c>
      <c r="F2374" s="30" t="s">
        <v>436</v>
      </c>
      <c r="G2374" s="11" t="s">
        <v>58</v>
      </c>
      <c r="H2374" s="11" t="s">
        <v>294</v>
      </c>
      <c r="I2374" s="11" t="s">
        <v>22</v>
      </c>
      <c r="J2374" s="23">
        <v>80000000</v>
      </c>
      <c r="K2374" s="23">
        <v>20000000</v>
      </c>
      <c r="L2374" s="23">
        <v>0</v>
      </c>
      <c r="M2374" s="23">
        <f t="shared" ref="M2374:M2437" si="37">J2374+K2374+L2374</f>
        <v>100000000</v>
      </c>
      <c r="N2374" s="30"/>
      <c r="O2374" s="11"/>
      <c r="P2374" s="11"/>
    </row>
    <row r="2375" spans="1:16" ht="18" customHeight="1" x14ac:dyDescent="0.15">
      <c r="A2375" s="11">
        <v>2370</v>
      </c>
      <c r="B2375" s="11" t="s">
        <v>292</v>
      </c>
      <c r="C2375" s="11" t="s">
        <v>402</v>
      </c>
      <c r="D2375" s="11">
        <v>10</v>
      </c>
      <c r="E2375" s="36" t="s">
        <v>5196</v>
      </c>
      <c r="F2375" s="30" t="s">
        <v>440</v>
      </c>
      <c r="G2375" s="11" t="s">
        <v>58</v>
      </c>
      <c r="H2375" s="11" t="s">
        <v>294</v>
      </c>
      <c r="I2375" s="11" t="s">
        <v>22</v>
      </c>
      <c r="J2375" s="23">
        <v>150000000</v>
      </c>
      <c r="K2375" s="23">
        <v>550000000</v>
      </c>
      <c r="L2375" s="23">
        <v>0</v>
      </c>
      <c r="M2375" s="23">
        <f t="shared" si="37"/>
        <v>700000000</v>
      </c>
      <c r="N2375" s="30"/>
      <c r="O2375" s="11"/>
      <c r="P2375" s="11"/>
    </row>
    <row r="2376" spans="1:16" ht="18" customHeight="1" x14ac:dyDescent="0.15">
      <c r="A2376" s="11">
        <v>2371</v>
      </c>
      <c r="B2376" s="11" t="s">
        <v>292</v>
      </c>
      <c r="C2376" s="11" t="s">
        <v>402</v>
      </c>
      <c r="D2376" s="11">
        <v>10</v>
      </c>
      <c r="E2376" s="36" t="s">
        <v>5196</v>
      </c>
      <c r="F2376" s="30" t="s">
        <v>441</v>
      </c>
      <c r="G2376" s="11" t="s">
        <v>58</v>
      </c>
      <c r="H2376" s="11" t="s">
        <v>294</v>
      </c>
      <c r="I2376" s="11" t="s">
        <v>22</v>
      </c>
      <c r="J2376" s="23">
        <v>100000000</v>
      </c>
      <c r="K2376" s="23">
        <v>140000000</v>
      </c>
      <c r="L2376" s="23">
        <v>0</v>
      </c>
      <c r="M2376" s="23">
        <f t="shared" si="37"/>
        <v>240000000</v>
      </c>
      <c r="N2376" s="30"/>
      <c r="O2376" s="11"/>
      <c r="P2376" s="11"/>
    </row>
    <row r="2377" spans="1:16" ht="18" customHeight="1" x14ac:dyDescent="0.15">
      <c r="A2377" s="11">
        <v>2372</v>
      </c>
      <c r="B2377" s="11" t="s">
        <v>292</v>
      </c>
      <c r="C2377" s="11" t="s">
        <v>447</v>
      </c>
      <c r="D2377" s="11">
        <v>10</v>
      </c>
      <c r="E2377" s="36" t="s">
        <v>5196</v>
      </c>
      <c r="F2377" s="30" t="s">
        <v>455</v>
      </c>
      <c r="G2377" s="11" t="s">
        <v>58</v>
      </c>
      <c r="H2377" s="11" t="s">
        <v>294</v>
      </c>
      <c r="I2377" s="11" t="s">
        <v>22</v>
      </c>
      <c r="J2377" s="23">
        <v>300000000</v>
      </c>
      <c r="K2377" s="23">
        <v>7500000</v>
      </c>
      <c r="L2377" s="23"/>
      <c r="M2377" s="23">
        <f t="shared" si="37"/>
        <v>307500000</v>
      </c>
      <c r="N2377" s="30"/>
      <c r="O2377" s="11"/>
      <c r="P2377" s="11"/>
    </row>
    <row r="2378" spans="1:16" ht="18" customHeight="1" x14ac:dyDescent="0.15">
      <c r="A2378" s="11">
        <v>2373</v>
      </c>
      <c r="B2378" s="11" t="s">
        <v>292</v>
      </c>
      <c r="C2378" s="11" t="s">
        <v>447</v>
      </c>
      <c r="D2378" s="11">
        <v>10</v>
      </c>
      <c r="E2378" s="36" t="s">
        <v>5196</v>
      </c>
      <c r="F2378" s="30" t="s">
        <v>456</v>
      </c>
      <c r="G2378" s="11" t="s">
        <v>58</v>
      </c>
      <c r="H2378" s="11" t="s">
        <v>294</v>
      </c>
      <c r="I2378" s="11" t="s">
        <v>22</v>
      </c>
      <c r="J2378" s="23">
        <v>450000000</v>
      </c>
      <c r="K2378" s="23">
        <v>0</v>
      </c>
      <c r="L2378" s="23">
        <v>0</v>
      </c>
      <c r="M2378" s="23">
        <f t="shared" si="37"/>
        <v>450000000</v>
      </c>
      <c r="N2378" s="30"/>
      <c r="O2378" s="11"/>
      <c r="P2378" s="11"/>
    </row>
    <row r="2379" spans="1:16" ht="18" customHeight="1" x14ac:dyDescent="0.15">
      <c r="A2379" s="11">
        <v>2374</v>
      </c>
      <c r="B2379" s="11" t="s">
        <v>292</v>
      </c>
      <c r="C2379" s="11" t="s">
        <v>447</v>
      </c>
      <c r="D2379" s="11">
        <v>10</v>
      </c>
      <c r="E2379" s="36" t="s">
        <v>5196</v>
      </c>
      <c r="F2379" s="30" t="s">
        <v>458</v>
      </c>
      <c r="G2379" s="11" t="s">
        <v>58</v>
      </c>
      <c r="H2379" s="11" t="s">
        <v>294</v>
      </c>
      <c r="I2379" s="11" t="s">
        <v>22</v>
      </c>
      <c r="J2379" s="23">
        <v>1800000000</v>
      </c>
      <c r="K2379" s="23">
        <v>0</v>
      </c>
      <c r="L2379" s="23">
        <v>0</v>
      </c>
      <c r="M2379" s="23">
        <f t="shared" si="37"/>
        <v>1800000000</v>
      </c>
      <c r="N2379" s="30" t="s">
        <v>459</v>
      </c>
      <c r="O2379" s="11"/>
      <c r="P2379" s="11" t="s">
        <v>48</v>
      </c>
    </row>
    <row r="2380" spans="1:16" ht="18" customHeight="1" x14ac:dyDescent="0.15">
      <c r="A2380" s="11">
        <v>2375</v>
      </c>
      <c r="B2380" s="11" t="s">
        <v>292</v>
      </c>
      <c r="C2380" s="11" t="s">
        <v>447</v>
      </c>
      <c r="D2380" s="11">
        <v>10</v>
      </c>
      <c r="E2380" s="36" t="s">
        <v>5196</v>
      </c>
      <c r="F2380" s="30" t="s">
        <v>460</v>
      </c>
      <c r="G2380" s="11" t="s">
        <v>58</v>
      </c>
      <c r="H2380" s="11" t="s">
        <v>294</v>
      </c>
      <c r="I2380" s="11" t="s">
        <v>22</v>
      </c>
      <c r="J2380" s="23">
        <v>800000000</v>
      </c>
      <c r="K2380" s="23"/>
      <c r="L2380" s="23"/>
      <c r="M2380" s="23">
        <f t="shared" si="37"/>
        <v>800000000</v>
      </c>
      <c r="N2380" s="30"/>
      <c r="O2380" s="11"/>
      <c r="P2380" s="11" t="s">
        <v>48</v>
      </c>
    </row>
    <row r="2381" spans="1:16" ht="18" customHeight="1" x14ac:dyDescent="0.15">
      <c r="A2381" s="11">
        <v>2376</v>
      </c>
      <c r="B2381" s="11" t="s">
        <v>292</v>
      </c>
      <c r="C2381" s="11" t="s">
        <v>67</v>
      </c>
      <c r="D2381" s="11">
        <v>10</v>
      </c>
      <c r="E2381" s="36" t="s">
        <v>5196</v>
      </c>
      <c r="F2381" s="30" t="s">
        <v>474</v>
      </c>
      <c r="G2381" s="11" t="s">
        <v>58</v>
      </c>
      <c r="H2381" s="11" t="s">
        <v>294</v>
      </c>
      <c r="I2381" s="11" t="s">
        <v>22</v>
      </c>
      <c r="J2381" s="23">
        <v>1600000000</v>
      </c>
      <c r="K2381" s="23">
        <v>100000000</v>
      </c>
      <c r="L2381" s="23"/>
      <c r="M2381" s="23">
        <f t="shared" si="37"/>
        <v>1700000000</v>
      </c>
      <c r="N2381" s="30"/>
      <c r="O2381" s="11"/>
      <c r="P2381" s="11" t="s">
        <v>48</v>
      </c>
    </row>
    <row r="2382" spans="1:16" ht="18" customHeight="1" x14ac:dyDescent="0.15">
      <c r="A2382" s="11">
        <v>2377</v>
      </c>
      <c r="B2382" s="11" t="s">
        <v>292</v>
      </c>
      <c r="C2382" s="11" t="s">
        <v>537</v>
      </c>
      <c r="D2382" s="11">
        <v>10</v>
      </c>
      <c r="E2382" s="36" t="s">
        <v>5196</v>
      </c>
      <c r="F2382" s="30" t="s">
        <v>545</v>
      </c>
      <c r="G2382" s="11" t="s">
        <v>58</v>
      </c>
      <c r="H2382" s="11" t="s">
        <v>5226</v>
      </c>
      <c r="I2382" s="11" t="s">
        <v>546</v>
      </c>
      <c r="J2382" s="23">
        <v>7600000000</v>
      </c>
      <c r="K2382" s="23"/>
      <c r="L2382" s="23"/>
      <c r="M2382" s="23">
        <f t="shared" si="37"/>
        <v>7600000000</v>
      </c>
      <c r="N2382" s="30"/>
      <c r="O2382" s="11"/>
      <c r="P2382" s="11" t="s">
        <v>48</v>
      </c>
    </row>
    <row r="2383" spans="1:16" ht="18" customHeight="1" x14ac:dyDescent="0.15">
      <c r="A2383" s="11">
        <v>2378</v>
      </c>
      <c r="B2383" s="11" t="s">
        <v>696</v>
      </c>
      <c r="C2383" s="11" t="s">
        <v>158</v>
      </c>
      <c r="D2383" s="11">
        <v>10</v>
      </c>
      <c r="E2383" s="36" t="s">
        <v>5196</v>
      </c>
      <c r="F2383" s="30" t="s">
        <v>737</v>
      </c>
      <c r="G2383" s="11" t="s">
        <v>114</v>
      </c>
      <c r="H2383" s="11" t="s">
        <v>294</v>
      </c>
      <c r="I2383" s="11" t="s">
        <v>22</v>
      </c>
      <c r="J2383" s="23">
        <v>813629000</v>
      </c>
      <c r="K2383" s="23">
        <v>979116000</v>
      </c>
      <c r="L2383" s="23"/>
      <c r="M2383" s="23">
        <f t="shared" si="37"/>
        <v>1792745000</v>
      </c>
      <c r="N2383" s="30"/>
      <c r="O2383" s="11"/>
      <c r="P2383" s="11" t="s">
        <v>48</v>
      </c>
    </row>
    <row r="2384" spans="1:16" ht="18" customHeight="1" x14ac:dyDescent="0.15">
      <c r="A2384" s="11">
        <v>2379</v>
      </c>
      <c r="B2384" s="11" t="s">
        <v>696</v>
      </c>
      <c r="C2384" s="11" t="s">
        <v>158</v>
      </c>
      <c r="D2384" s="11">
        <v>10</v>
      </c>
      <c r="E2384" s="36" t="s">
        <v>5196</v>
      </c>
      <c r="F2384" s="30" t="s">
        <v>738</v>
      </c>
      <c r="G2384" s="11" t="s">
        <v>114</v>
      </c>
      <c r="H2384" s="11" t="s">
        <v>294</v>
      </c>
      <c r="I2384" s="11" t="s">
        <v>22</v>
      </c>
      <c r="J2384" s="23">
        <v>18091000</v>
      </c>
      <c r="K2384" s="23"/>
      <c r="L2384" s="23"/>
      <c r="M2384" s="23">
        <f t="shared" si="37"/>
        <v>18091000</v>
      </c>
      <c r="N2384" s="30"/>
      <c r="O2384" s="11"/>
      <c r="P2384" s="11" t="s">
        <v>48</v>
      </c>
    </row>
    <row r="2385" spans="1:16" ht="18" customHeight="1" x14ac:dyDescent="0.15">
      <c r="A2385" s="11">
        <v>2380</v>
      </c>
      <c r="B2385" s="11" t="s">
        <v>696</v>
      </c>
      <c r="C2385" s="11" t="s">
        <v>158</v>
      </c>
      <c r="D2385" s="11">
        <v>10</v>
      </c>
      <c r="E2385" s="36" t="s">
        <v>5196</v>
      </c>
      <c r="F2385" s="30" t="s">
        <v>739</v>
      </c>
      <c r="G2385" s="11" t="s">
        <v>114</v>
      </c>
      <c r="H2385" s="11" t="s">
        <v>294</v>
      </c>
      <c r="I2385" s="11" t="s">
        <v>22</v>
      </c>
      <c r="J2385" s="23">
        <v>905559000</v>
      </c>
      <c r="K2385" s="23">
        <v>1614967000</v>
      </c>
      <c r="L2385" s="23"/>
      <c r="M2385" s="23">
        <f t="shared" si="37"/>
        <v>2520526000</v>
      </c>
      <c r="N2385" s="30"/>
      <c r="O2385" s="11"/>
      <c r="P2385" s="11" t="s">
        <v>48</v>
      </c>
    </row>
    <row r="2386" spans="1:16" ht="18" customHeight="1" x14ac:dyDescent="0.15">
      <c r="A2386" s="11">
        <v>2381</v>
      </c>
      <c r="B2386" s="11" t="s">
        <v>696</v>
      </c>
      <c r="C2386" s="11" t="s">
        <v>158</v>
      </c>
      <c r="D2386" s="11">
        <v>10</v>
      </c>
      <c r="E2386" s="36" t="s">
        <v>5196</v>
      </c>
      <c r="F2386" s="30" t="s">
        <v>740</v>
      </c>
      <c r="G2386" s="11" t="s">
        <v>114</v>
      </c>
      <c r="H2386" s="11" t="s">
        <v>294</v>
      </c>
      <c r="I2386" s="11" t="s">
        <v>22</v>
      </c>
      <c r="J2386" s="23">
        <v>33279000</v>
      </c>
      <c r="K2386" s="23"/>
      <c r="L2386" s="23"/>
      <c r="M2386" s="23">
        <f t="shared" si="37"/>
        <v>33279000</v>
      </c>
      <c r="N2386" s="30"/>
      <c r="O2386" s="11"/>
      <c r="P2386" s="11" t="s">
        <v>48</v>
      </c>
    </row>
    <row r="2387" spans="1:16" ht="18" customHeight="1" x14ac:dyDescent="0.15">
      <c r="A2387" s="11">
        <v>2382</v>
      </c>
      <c r="B2387" s="11" t="s">
        <v>696</v>
      </c>
      <c r="C2387" s="11" t="s">
        <v>67</v>
      </c>
      <c r="D2387" s="11">
        <v>10</v>
      </c>
      <c r="E2387" s="36" t="s">
        <v>5196</v>
      </c>
      <c r="F2387" s="30" t="s">
        <v>754</v>
      </c>
      <c r="G2387" s="11" t="s">
        <v>58</v>
      </c>
      <c r="H2387" s="11" t="s">
        <v>294</v>
      </c>
      <c r="I2387" s="11" t="s">
        <v>22</v>
      </c>
      <c r="J2387" s="23">
        <v>950000000</v>
      </c>
      <c r="K2387" s="23">
        <v>0</v>
      </c>
      <c r="L2387" s="23">
        <v>0</v>
      </c>
      <c r="M2387" s="23">
        <f t="shared" si="37"/>
        <v>950000000</v>
      </c>
      <c r="N2387" s="30"/>
      <c r="O2387" s="11" t="s">
        <v>88</v>
      </c>
      <c r="P2387" s="11" t="s">
        <v>48</v>
      </c>
    </row>
    <row r="2388" spans="1:16" ht="18" customHeight="1" x14ac:dyDescent="0.15">
      <c r="A2388" s="11">
        <v>2383</v>
      </c>
      <c r="B2388" s="11" t="s">
        <v>696</v>
      </c>
      <c r="C2388" s="11" t="s">
        <v>67</v>
      </c>
      <c r="D2388" s="11">
        <v>10</v>
      </c>
      <c r="E2388" s="36" t="s">
        <v>5196</v>
      </c>
      <c r="F2388" s="30" t="s">
        <v>755</v>
      </c>
      <c r="G2388" s="11" t="s">
        <v>58</v>
      </c>
      <c r="H2388" s="11" t="s">
        <v>294</v>
      </c>
      <c r="I2388" s="11" t="s">
        <v>15</v>
      </c>
      <c r="J2388" s="23">
        <v>250000000</v>
      </c>
      <c r="K2388" s="23">
        <v>0</v>
      </c>
      <c r="L2388" s="23">
        <v>0</v>
      </c>
      <c r="M2388" s="23">
        <f t="shared" si="37"/>
        <v>250000000</v>
      </c>
      <c r="N2388" s="30"/>
      <c r="O2388" s="11" t="s">
        <v>88</v>
      </c>
      <c r="P2388" s="11"/>
    </row>
    <row r="2389" spans="1:16" ht="18" customHeight="1" x14ac:dyDescent="0.15">
      <c r="A2389" s="11">
        <v>2384</v>
      </c>
      <c r="B2389" s="11" t="s">
        <v>696</v>
      </c>
      <c r="C2389" s="11" t="s">
        <v>126</v>
      </c>
      <c r="D2389" s="11">
        <v>10</v>
      </c>
      <c r="E2389" s="36" t="s">
        <v>5196</v>
      </c>
      <c r="F2389" s="30" t="s">
        <v>771</v>
      </c>
      <c r="G2389" s="11" t="s">
        <v>58</v>
      </c>
      <c r="H2389" s="11" t="s">
        <v>294</v>
      </c>
      <c r="I2389" s="11" t="s">
        <v>22</v>
      </c>
      <c r="J2389" s="23">
        <v>70000000</v>
      </c>
      <c r="K2389" s="23">
        <v>0</v>
      </c>
      <c r="L2389" s="23">
        <v>0</v>
      </c>
      <c r="M2389" s="23">
        <f t="shared" si="37"/>
        <v>70000000</v>
      </c>
      <c r="N2389" s="30"/>
      <c r="O2389" s="11" t="s">
        <v>44</v>
      </c>
      <c r="P2389" s="11"/>
    </row>
    <row r="2390" spans="1:16" ht="18" customHeight="1" x14ac:dyDescent="0.15">
      <c r="A2390" s="11">
        <v>2385</v>
      </c>
      <c r="B2390" s="11" t="s">
        <v>696</v>
      </c>
      <c r="C2390" s="11" t="s">
        <v>71</v>
      </c>
      <c r="D2390" s="11">
        <v>10</v>
      </c>
      <c r="E2390" s="36" t="s">
        <v>5196</v>
      </c>
      <c r="F2390" s="30" t="s">
        <v>784</v>
      </c>
      <c r="G2390" s="11" t="s">
        <v>73</v>
      </c>
      <c r="H2390" s="11" t="s">
        <v>294</v>
      </c>
      <c r="I2390" s="11" t="s">
        <v>22</v>
      </c>
      <c r="J2390" s="23">
        <v>36000000</v>
      </c>
      <c r="K2390" s="23">
        <v>30000000</v>
      </c>
      <c r="L2390" s="23">
        <v>0</v>
      </c>
      <c r="M2390" s="23">
        <f t="shared" si="37"/>
        <v>66000000</v>
      </c>
      <c r="N2390" s="30"/>
      <c r="O2390" s="11"/>
      <c r="P2390" s="11"/>
    </row>
    <row r="2391" spans="1:16" ht="18" customHeight="1" x14ac:dyDescent="0.15">
      <c r="A2391" s="11">
        <v>2386</v>
      </c>
      <c r="B2391" s="11" t="s">
        <v>696</v>
      </c>
      <c r="C2391" s="11" t="s">
        <v>71</v>
      </c>
      <c r="D2391" s="11">
        <v>10</v>
      </c>
      <c r="E2391" s="36" t="s">
        <v>5196</v>
      </c>
      <c r="F2391" s="30" t="s">
        <v>785</v>
      </c>
      <c r="G2391" s="11" t="s">
        <v>73</v>
      </c>
      <c r="H2391" s="11" t="s">
        <v>294</v>
      </c>
      <c r="I2391" s="11" t="s">
        <v>22</v>
      </c>
      <c r="J2391" s="23">
        <v>70000000</v>
      </c>
      <c r="K2391" s="23">
        <v>0</v>
      </c>
      <c r="L2391" s="23">
        <v>0</v>
      </c>
      <c r="M2391" s="23">
        <f t="shared" si="37"/>
        <v>70000000</v>
      </c>
      <c r="N2391" s="30"/>
      <c r="O2391" s="11"/>
      <c r="P2391" s="11" t="s">
        <v>48</v>
      </c>
    </row>
    <row r="2392" spans="1:16" ht="18" customHeight="1" x14ac:dyDescent="0.15">
      <c r="A2392" s="11">
        <v>2387</v>
      </c>
      <c r="B2392" s="11" t="s">
        <v>696</v>
      </c>
      <c r="C2392" s="11" t="s">
        <v>864</v>
      </c>
      <c r="D2392" s="11">
        <v>10</v>
      </c>
      <c r="E2392" s="36" t="s">
        <v>5196</v>
      </c>
      <c r="F2392" s="30" t="s">
        <v>873</v>
      </c>
      <c r="G2392" s="11" t="s">
        <v>58</v>
      </c>
      <c r="H2392" s="11" t="s">
        <v>294</v>
      </c>
      <c r="I2392" s="11" t="s">
        <v>22</v>
      </c>
      <c r="J2392" s="23">
        <v>4500000000</v>
      </c>
      <c r="K2392" s="23">
        <v>50000000</v>
      </c>
      <c r="L2392" s="23">
        <v>50000000</v>
      </c>
      <c r="M2392" s="23">
        <f t="shared" si="37"/>
        <v>4600000000</v>
      </c>
      <c r="N2392" s="30"/>
      <c r="O2392" s="11"/>
      <c r="P2392" s="11" t="s">
        <v>48</v>
      </c>
    </row>
    <row r="2393" spans="1:16" ht="18" customHeight="1" x14ac:dyDescent="0.15">
      <c r="A2393" s="11">
        <v>2388</v>
      </c>
      <c r="B2393" s="11" t="s">
        <v>1036</v>
      </c>
      <c r="C2393" s="11" t="s">
        <v>67</v>
      </c>
      <c r="D2393" s="11">
        <v>10</v>
      </c>
      <c r="E2393" s="36" t="s">
        <v>5196</v>
      </c>
      <c r="F2393" s="30" t="s">
        <v>1051</v>
      </c>
      <c r="G2393" s="11" t="s">
        <v>58</v>
      </c>
      <c r="H2393" s="11" t="s">
        <v>1039</v>
      </c>
      <c r="I2393" s="11" t="s">
        <v>15</v>
      </c>
      <c r="J2393" s="23">
        <v>1000000000</v>
      </c>
      <c r="K2393" s="23">
        <v>300000000</v>
      </c>
      <c r="L2393" s="23">
        <v>200000000</v>
      </c>
      <c r="M2393" s="23">
        <f t="shared" si="37"/>
        <v>1500000000</v>
      </c>
      <c r="N2393" s="30"/>
      <c r="O2393" s="11"/>
      <c r="P2393" s="11"/>
    </row>
    <row r="2394" spans="1:16" ht="18" customHeight="1" x14ac:dyDescent="0.15">
      <c r="A2394" s="11">
        <v>2389</v>
      </c>
      <c r="B2394" s="11" t="s">
        <v>1036</v>
      </c>
      <c r="C2394" s="11" t="s">
        <v>67</v>
      </c>
      <c r="D2394" s="11">
        <v>10</v>
      </c>
      <c r="E2394" s="36" t="s">
        <v>5196</v>
      </c>
      <c r="F2394" s="30" t="s">
        <v>1052</v>
      </c>
      <c r="G2394" s="11" t="s">
        <v>58</v>
      </c>
      <c r="H2394" s="11" t="s">
        <v>1039</v>
      </c>
      <c r="I2394" s="11" t="s">
        <v>15</v>
      </c>
      <c r="J2394" s="23">
        <v>2000000000</v>
      </c>
      <c r="K2394" s="23"/>
      <c r="L2394" s="23"/>
      <c r="M2394" s="23">
        <f t="shared" si="37"/>
        <v>2000000000</v>
      </c>
      <c r="N2394" s="30"/>
      <c r="O2394" s="11"/>
      <c r="P2394" s="11" t="s">
        <v>48</v>
      </c>
    </row>
    <row r="2395" spans="1:16" ht="18" customHeight="1" x14ac:dyDescent="0.15">
      <c r="A2395" s="11">
        <v>2390</v>
      </c>
      <c r="B2395" s="11" t="s">
        <v>1036</v>
      </c>
      <c r="C2395" s="11" t="s">
        <v>1062</v>
      </c>
      <c r="D2395" s="11">
        <v>10</v>
      </c>
      <c r="E2395" s="36" t="s">
        <v>5196</v>
      </c>
      <c r="F2395" s="30" t="s">
        <v>1065</v>
      </c>
      <c r="G2395" s="11" t="s">
        <v>58</v>
      </c>
      <c r="H2395" s="11" t="s">
        <v>1039</v>
      </c>
      <c r="I2395" s="11" t="s">
        <v>15</v>
      </c>
      <c r="J2395" s="23">
        <v>1900000000</v>
      </c>
      <c r="K2395" s="23"/>
      <c r="L2395" s="23"/>
      <c r="M2395" s="23">
        <f t="shared" si="37"/>
        <v>1900000000</v>
      </c>
      <c r="N2395" s="30"/>
      <c r="O2395" s="11"/>
      <c r="P2395" s="11" t="s">
        <v>48</v>
      </c>
    </row>
    <row r="2396" spans="1:16" ht="18" customHeight="1" x14ac:dyDescent="0.15">
      <c r="A2396" s="11">
        <v>2391</v>
      </c>
      <c r="B2396" s="11" t="s">
        <v>1036</v>
      </c>
      <c r="C2396" s="11" t="s">
        <v>94</v>
      </c>
      <c r="D2396" s="11">
        <v>10</v>
      </c>
      <c r="E2396" s="36" t="s">
        <v>5196</v>
      </c>
      <c r="F2396" s="30" t="s">
        <v>1164</v>
      </c>
      <c r="G2396" s="11" t="s">
        <v>5182</v>
      </c>
      <c r="H2396" s="11" t="s">
        <v>1039</v>
      </c>
      <c r="I2396" s="11" t="s">
        <v>22</v>
      </c>
      <c r="J2396" s="23">
        <v>20000000</v>
      </c>
      <c r="K2396" s="23">
        <v>0</v>
      </c>
      <c r="L2396" s="23">
        <v>0</v>
      </c>
      <c r="M2396" s="23">
        <f t="shared" si="37"/>
        <v>20000000</v>
      </c>
      <c r="N2396" s="30"/>
      <c r="O2396" s="11" t="s">
        <v>44</v>
      </c>
      <c r="P2396" s="11"/>
    </row>
    <row r="2397" spans="1:16" ht="18" customHeight="1" x14ac:dyDescent="0.15">
      <c r="A2397" s="11">
        <v>2392</v>
      </c>
      <c r="B2397" s="11" t="s">
        <v>1281</v>
      </c>
      <c r="C2397" s="11" t="s">
        <v>67</v>
      </c>
      <c r="D2397" s="11">
        <v>10</v>
      </c>
      <c r="E2397" s="36" t="s">
        <v>5196</v>
      </c>
      <c r="F2397" s="30" t="s">
        <v>1317</v>
      </c>
      <c r="G2397" s="11" t="s">
        <v>58</v>
      </c>
      <c r="H2397" s="11" t="s">
        <v>1283</v>
      </c>
      <c r="I2397" s="11" t="s">
        <v>15</v>
      </c>
      <c r="J2397" s="23">
        <v>3767085000</v>
      </c>
      <c r="K2397" s="23">
        <v>1328054958</v>
      </c>
      <c r="L2397" s="23">
        <v>114840042</v>
      </c>
      <c r="M2397" s="23">
        <f t="shared" si="37"/>
        <v>5209980000</v>
      </c>
      <c r="N2397" s="30"/>
      <c r="O2397" s="11" t="s">
        <v>44</v>
      </c>
      <c r="P2397" s="11"/>
    </row>
    <row r="2398" spans="1:16" ht="18" customHeight="1" x14ac:dyDescent="0.15">
      <c r="A2398" s="11">
        <v>2393</v>
      </c>
      <c r="B2398" s="11" t="s">
        <v>1281</v>
      </c>
      <c r="C2398" s="11" t="s">
        <v>71</v>
      </c>
      <c r="D2398" s="11">
        <v>10</v>
      </c>
      <c r="E2398" s="36" t="s">
        <v>5196</v>
      </c>
      <c r="F2398" s="30" t="s">
        <v>1348</v>
      </c>
      <c r="G2398" s="11" t="s">
        <v>73</v>
      </c>
      <c r="H2398" s="11" t="s">
        <v>1283</v>
      </c>
      <c r="I2398" s="11" t="s">
        <v>16</v>
      </c>
      <c r="J2398" s="23">
        <v>100000000</v>
      </c>
      <c r="K2398" s="23">
        <v>20000000</v>
      </c>
      <c r="L2398" s="23"/>
      <c r="M2398" s="23">
        <f t="shared" si="37"/>
        <v>120000000</v>
      </c>
      <c r="N2398" s="30" t="s">
        <v>1344</v>
      </c>
      <c r="O2398" s="11" t="s">
        <v>44</v>
      </c>
      <c r="P2398" s="11"/>
    </row>
    <row r="2399" spans="1:16" ht="18" customHeight="1" x14ac:dyDescent="0.15">
      <c r="A2399" s="11">
        <v>2394</v>
      </c>
      <c r="B2399" s="11" t="s">
        <v>1281</v>
      </c>
      <c r="C2399" s="11" t="s">
        <v>1383</v>
      </c>
      <c r="D2399" s="11">
        <v>10</v>
      </c>
      <c r="E2399" s="36" t="s">
        <v>5196</v>
      </c>
      <c r="F2399" s="30" t="s">
        <v>1389</v>
      </c>
      <c r="G2399" s="11" t="s">
        <v>58</v>
      </c>
      <c r="H2399" s="11" t="s">
        <v>1283</v>
      </c>
      <c r="I2399" s="11" t="s">
        <v>22</v>
      </c>
      <c r="J2399" s="23">
        <v>2000000000</v>
      </c>
      <c r="K2399" s="23">
        <v>800000000</v>
      </c>
      <c r="L2399" s="23"/>
      <c r="M2399" s="23">
        <f t="shared" si="37"/>
        <v>2800000000</v>
      </c>
      <c r="N2399" s="30"/>
      <c r="O2399" s="11" t="s">
        <v>44</v>
      </c>
      <c r="P2399" s="11" t="s">
        <v>48</v>
      </c>
    </row>
    <row r="2400" spans="1:16" ht="18" customHeight="1" x14ac:dyDescent="0.15">
      <c r="A2400" s="11">
        <v>2395</v>
      </c>
      <c r="B2400" s="11" t="s">
        <v>1281</v>
      </c>
      <c r="C2400" s="11" t="s">
        <v>122</v>
      </c>
      <c r="D2400" s="11">
        <v>10</v>
      </c>
      <c r="E2400" s="36" t="s">
        <v>5196</v>
      </c>
      <c r="F2400" s="30" t="s">
        <v>1402</v>
      </c>
      <c r="G2400" s="11" t="s">
        <v>73</v>
      </c>
      <c r="H2400" s="11" t="s">
        <v>1283</v>
      </c>
      <c r="I2400" s="11" t="s">
        <v>16</v>
      </c>
      <c r="J2400" s="23">
        <v>100000000</v>
      </c>
      <c r="K2400" s="23">
        <v>0</v>
      </c>
      <c r="L2400" s="23">
        <v>0</v>
      </c>
      <c r="M2400" s="23">
        <f t="shared" si="37"/>
        <v>100000000</v>
      </c>
      <c r="N2400" s="30" t="s">
        <v>74</v>
      </c>
      <c r="O2400" s="11"/>
      <c r="P2400" s="11"/>
    </row>
    <row r="2401" spans="1:16" ht="18" customHeight="1" x14ac:dyDescent="0.15">
      <c r="A2401" s="11">
        <v>2396</v>
      </c>
      <c r="B2401" s="11" t="s">
        <v>1589</v>
      </c>
      <c r="C2401" s="11" t="s">
        <v>1590</v>
      </c>
      <c r="D2401" s="11">
        <v>10</v>
      </c>
      <c r="E2401" s="36" t="s">
        <v>5196</v>
      </c>
      <c r="F2401" s="30" t="s">
        <v>1611</v>
      </c>
      <c r="G2401" s="11" t="s">
        <v>1580</v>
      </c>
      <c r="H2401" s="11" t="s">
        <v>1609</v>
      </c>
      <c r="I2401" s="11" t="s">
        <v>22</v>
      </c>
      <c r="J2401" s="23">
        <v>200000000</v>
      </c>
      <c r="K2401" s="23">
        <v>2000000000</v>
      </c>
      <c r="L2401" s="23"/>
      <c r="M2401" s="23">
        <f t="shared" si="37"/>
        <v>2200000000</v>
      </c>
      <c r="N2401" s="12"/>
      <c r="O2401" s="11" t="s">
        <v>14</v>
      </c>
      <c r="P2401" s="11" t="s">
        <v>12</v>
      </c>
    </row>
    <row r="2402" spans="1:16" ht="18" customHeight="1" x14ac:dyDescent="0.15">
      <c r="A2402" s="11">
        <v>2397</v>
      </c>
      <c r="B2402" s="11" t="s">
        <v>1589</v>
      </c>
      <c r="C2402" s="11" t="s">
        <v>1619</v>
      </c>
      <c r="D2402" s="11">
        <v>10</v>
      </c>
      <c r="E2402" s="36" t="s">
        <v>5196</v>
      </c>
      <c r="F2402" s="40" t="s">
        <v>1629</v>
      </c>
      <c r="G2402" s="11" t="s">
        <v>1621</v>
      </c>
      <c r="H2402" s="11" t="s">
        <v>19</v>
      </c>
      <c r="I2402" s="11" t="s">
        <v>17</v>
      </c>
      <c r="J2402" s="23">
        <v>23000000000</v>
      </c>
      <c r="K2402" s="23">
        <v>1700000000</v>
      </c>
      <c r="L2402" s="23"/>
      <c r="M2402" s="23">
        <f t="shared" si="37"/>
        <v>24700000000</v>
      </c>
      <c r="N2402" s="15" t="s">
        <v>125</v>
      </c>
      <c r="O2402" s="11" t="s">
        <v>10</v>
      </c>
      <c r="P2402" s="11" t="s">
        <v>12</v>
      </c>
    </row>
    <row r="2403" spans="1:16" ht="18" customHeight="1" x14ac:dyDescent="0.15">
      <c r="A2403" s="11">
        <v>2398</v>
      </c>
      <c r="B2403" s="11" t="s">
        <v>1589</v>
      </c>
      <c r="C2403" s="11" t="s">
        <v>1637</v>
      </c>
      <c r="D2403" s="11">
        <v>10</v>
      </c>
      <c r="E2403" s="36" t="s">
        <v>5196</v>
      </c>
      <c r="F2403" s="30" t="s">
        <v>1641</v>
      </c>
      <c r="G2403" s="11" t="s">
        <v>1635</v>
      </c>
      <c r="H2403" s="11" t="s">
        <v>1609</v>
      </c>
      <c r="I2403" s="11" t="s">
        <v>22</v>
      </c>
      <c r="J2403" s="23">
        <v>39252000000</v>
      </c>
      <c r="K2403" s="23">
        <v>14406000000</v>
      </c>
      <c r="L2403" s="23">
        <v>14406000000</v>
      </c>
      <c r="M2403" s="23">
        <f t="shared" si="37"/>
        <v>68064000000</v>
      </c>
      <c r="N2403" s="12"/>
      <c r="O2403" s="11" t="s">
        <v>10</v>
      </c>
      <c r="P2403" s="11"/>
    </row>
    <row r="2404" spans="1:16" ht="18" customHeight="1" x14ac:dyDescent="0.15">
      <c r="A2404" s="11">
        <v>2399</v>
      </c>
      <c r="B2404" s="33" t="s">
        <v>1589</v>
      </c>
      <c r="C2404" s="33" t="s">
        <v>1643</v>
      </c>
      <c r="D2404" s="33">
        <v>10</v>
      </c>
      <c r="E2404" s="36" t="s">
        <v>5196</v>
      </c>
      <c r="F2404" s="41" t="s">
        <v>1665</v>
      </c>
      <c r="G2404" s="33" t="s">
        <v>1580</v>
      </c>
      <c r="H2404" s="33" t="s">
        <v>19</v>
      </c>
      <c r="I2404" s="33" t="s">
        <v>9</v>
      </c>
      <c r="J2404" s="42">
        <v>1829000000</v>
      </c>
      <c r="K2404" s="42">
        <v>4362000000</v>
      </c>
      <c r="L2404" s="42">
        <v>502000000</v>
      </c>
      <c r="M2404" s="23">
        <f t="shared" si="37"/>
        <v>6693000000</v>
      </c>
      <c r="N2404" s="14"/>
      <c r="O2404" s="33"/>
      <c r="P2404" s="33"/>
    </row>
    <row r="2405" spans="1:16" ht="18" customHeight="1" x14ac:dyDescent="0.15">
      <c r="A2405" s="11">
        <v>2400</v>
      </c>
      <c r="B2405" s="33" t="s">
        <v>1589</v>
      </c>
      <c r="C2405" s="33" t="s">
        <v>1668</v>
      </c>
      <c r="D2405" s="33">
        <v>10</v>
      </c>
      <c r="E2405" s="36" t="s">
        <v>5196</v>
      </c>
      <c r="F2405" s="41" t="s">
        <v>1673</v>
      </c>
      <c r="G2405" s="33" t="s">
        <v>1580</v>
      </c>
      <c r="H2405" s="33" t="s">
        <v>19</v>
      </c>
      <c r="I2405" s="33" t="s">
        <v>9</v>
      </c>
      <c r="J2405" s="42">
        <v>900000000</v>
      </c>
      <c r="K2405" s="42">
        <v>2300000000</v>
      </c>
      <c r="L2405" s="42">
        <v>100000000</v>
      </c>
      <c r="M2405" s="23">
        <f t="shared" si="37"/>
        <v>3300000000</v>
      </c>
      <c r="N2405" s="14"/>
      <c r="O2405" s="33" t="s">
        <v>14</v>
      </c>
      <c r="P2405" s="33"/>
    </row>
    <row r="2406" spans="1:16" ht="18" customHeight="1" x14ac:dyDescent="0.15">
      <c r="A2406" s="11">
        <v>2401</v>
      </c>
      <c r="B2406" s="85" t="s">
        <v>1528</v>
      </c>
      <c r="C2406" s="85" t="s">
        <v>1679</v>
      </c>
      <c r="D2406" s="85">
        <v>10</v>
      </c>
      <c r="E2406" s="36" t="s">
        <v>5196</v>
      </c>
      <c r="F2406" s="87" t="s">
        <v>1544</v>
      </c>
      <c r="G2406" s="85" t="s">
        <v>58</v>
      </c>
      <c r="H2406" s="85" t="s">
        <v>294</v>
      </c>
      <c r="I2406" s="85" t="s">
        <v>22</v>
      </c>
      <c r="J2406" s="89">
        <v>166000000</v>
      </c>
      <c r="K2406" s="89">
        <v>36000000</v>
      </c>
      <c r="L2406" s="89"/>
      <c r="M2406" s="23">
        <f t="shared" si="37"/>
        <v>202000000</v>
      </c>
      <c r="N2406" s="94"/>
      <c r="O2406" s="85"/>
      <c r="P2406" s="85"/>
    </row>
    <row r="2407" spans="1:16" ht="18" customHeight="1" x14ac:dyDescent="0.15">
      <c r="A2407" s="11">
        <v>2402</v>
      </c>
      <c r="B2407" s="85" t="s">
        <v>1528</v>
      </c>
      <c r="C2407" s="85" t="s">
        <v>1679</v>
      </c>
      <c r="D2407" s="85">
        <v>10</v>
      </c>
      <c r="E2407" s="36" t="s">
        <v>5196</v>
      </c>
      <c r="F2407" s="87" t="s">
        <v>1547</v>
      </c>
      <c r="G2407" s="85" t="s">
        <v>58</v>
      </c>
      <c r="H2407" s="85" t="s">
        <v>294</v>
      </c>
      <c r="I2407" s="85" t="s">
        <v>22</v>
      </c>
      <c r="J2407" s="89">
        <v>721000000</v>
      </c>
      <c r="K2407" s="89">
        <v>4559000000</v>
      </c>
      <c r="L2407" s="89"/>
      <c r="M2407" s="23">
        <f t="shared" si="37"/>
        <v>5280000000</v>
      </c>
      <c r="N2407" s="94"/>
      <c r="O2407" s="85"/>
      <c r="P2407" s="85" t="s">
        <v>48</v>
      </c>
    </row>
    <row r="2408" spans="1:16" ht="18" customHeight="1" x14ac:dyDescent="0.15">
      <c r="A2408" s="11">
        <v>2403</v>
      </c>
      <c r="B2408" s="85" t="s">
        <v>1528</v>
      </c>
      <c r="C2408" s="85" t="s">
        <v>1679</v>
      </c>
      <c r="D2408" s="85">
        <v>10</v>
      </c>
      <c r="E2408" s="36" t="s">
        <v>5196</v>
      </c>
      <c r="F2408" s="87" t="s">
        <v>1550</v>
      </c>
      <c r="G2408" s="85" t="s">
        <v>58</v>
      </c>
      <c r="H2408" s="85" t="s">
        <v>294</v>
      </c>
      <c r="I2408" s="85" t="s">
        <v>22</v>
      </c>
      <c r="J2408" s="89">
        <v>721000000</v>
      </c>
      <c r="K2408" s="89">
        <v>4559000000</v>
      </c>
      <c r="L2408" s="89"/>
      <c r="M2408" s="23">
        <f t="shared" si="37"/>
        <v>5280000000</v>
      </c>
      <c r="N2408" s="94"/>
      <c r="O2408" s="85"/>
      <c r="P2408" s="85" t="s">
        <v>48</v>
      </c>
    </row>
    <row r="2409" spans="1:16" ht="18" customHeight="1" x14ac:dyDescent="0.15">
      <c r="A2409" s="11">
        <v>2404</v>
      </c>
      <c r="B2409" s="11" t="s">
        <v>1589</v>
      </c>
      <c r="C2409" s="11" t="s">
        <v>1681</v>
      </c>
      <c r="D2409" s="11">
        <v>10</v>
      </c>
      <c r="E2409" s="36" t="s">
        <v>5196</v>
      </c>
      <c r="F2409" s="30" t="s">
        <v>1684</v>
      </c>
      <c r="G2409" s="11" t="s">
        <v>1588</v>
      </c>
      <c r="H2409" s="11" t="s">
        <v>19</v>
      </c>
      <c r="I2409" s="11" t="s">
        <v>22</v>
      </c>
      <c r="J2409" s="23">
        <v>49900000</v>
      </c>
      <c r="K2409" s="23"/>
      <c r="L2409" s="23"/>
      <c r="M2409" s="23">
        <f t="shared" si="37"/>
        <v>49900000</v>
      </c>
      <c r="N2409" s="30"/>
      <c r="O2409" s="11" t="s">
        <v>14</v>
      </c>
      <c r="P2409" s="11"/>
    </row>
    <row r="2410" spans="1:16" ht="18" customHeight="1" x14ac:dyDescent="0.15">
      <c r="A2410" s="11">
        <v>2405</v>
      </c>
      <c r="B2410" s="11" t="s">
        <v>1983</v>
      </c>
      <c r="C2410" s="11" t="s">
        <v>158</v>
      </c>
      <c r="D2410" s="11">
        <v>10</v>
      </c>
      <c r="E2410" s="36" t="s">
        <v>5196</v>
      </c>
      <c r="F2410" s="30" t="s">
        <v>1880</v>
      </c>
      <c r="G2410" s="11" t="s">
        <v>114</v>
      </c>
      <c r="H2410" s="11" t="s">
        <v>1497</v>
      </c>
      <c r="I2410" s="11" t="s">
        <v>22</v>
      </c>
      <c r="J2410" s="23">
        <v>3000000000</v>
      </c>
      <c r="K2410" s="23">
        <v>1500000000</v>
      </c>
      <c r="L2410" s="23"/>
      <c r="M2410" s="23">
        <f t="shared" si="37"/>
        <v>4500000000</v>
      </c>
      <c r="N2410" s="30"/>
      <c r="O2410" s="11"/>
      <c r="P2410" s="11"/>
    </row>
    <row r="2411" spans="1:16" ht="18" customHeight="1" x14ac:dyDescent="0.15">
      <c r="A2411" s="11">
        <v>2406</v>
      </c>
      <c r="B2411" s="11" t="s">
        <v>1983</v>
      </c>
      <c r="C2411" s="11" t="s">
        <v>158</v>
      </c>
      <c r="D2411" s="11">
        <v>10</v>
      </c>
      <c r="E2411" s="36" t="s">
        <v>5196</v>
      </c>
      <c r="F2411" s="30" t="s">
        <v>1887</v>
      </c>
      <c r="G2411" s="11" t="s">
        <v>114</v>
      </c>
      <c r="H2411" s="11" t="s">
        <v>1497</v>
      </c>
      <c r="I2411" s="11" t="s">
        <v>22</v>
      </c>
      <c r="J2411" s="23">
        <v>764135000</v>
      </c>
      <c r="K2411" s="23">
        <v>423075000</v>
      </c>
      <c r="L2411" s="23"/>
      <c r="M2411" s="23">
        <f t="shared" si="37"/>
        <v>1187210000</v>
      </c>
      <c r="N2411" s="30"/>
      <c r="O2411" s="11"/>
      <c r="P2411" s="11"/>
    </row>
    <row r="2412" spans="1:16" ht="18" customHeight="1" x14ac:dyDescent="0.15">
      <c r="A2412" s="11">
        <v>2407</v>
      </c>
      <c r="B2412" s="11" t="s">
        <v>1983</v>
      </c>
      <c r="C2412" s="11" t="s">
        <v>126</v>
      </c>
      <c r="D2412" s="11">
        <v>10</v>
      </c>
      <c r="E2412" s="36" t="s">
        <v>5196</v>
      </c>
      <c r="F2412" s="30" t="s">
        <v>1929</v>
      </c>
      <c r="G2412" s="11" t="s">
        <v>58</v>
      </c>
      <c r="H2412" s="11" t="s">
        <v>1865</v>
      </c>
      <c r="I2412" s="11" t="s">
        <v>16</v>
      </c>
      <c r="J2412" s="23">
        <v>32000000</v>
      </c>
      <c r="K2412" s="23">
        <v>194550000</v>
      </c>
      <c r="L2412" s="23"/>
      <c r="M2412" s="23">
        <f t="shared" si="37"/>
        <v>226550000</v>
      </c>
      <c r="N2412" s="30" t="s">
        <v>143</v>
      </c>
      <c r="O2412" s="11"/>
      <c r="P2412" s="11"/>
    </row>
    <row r="2413" spans="1:16" ht="18" customHeight="1" x14ac:dyDescent="0.15">
      <c r="A2413" s="11">
        <v>2408</v>
      </c>
      <c r="B2413" s="11" t="s">
        <v>1983</v>
      </c>
      <c r="C2413" s="11" t="s">
        <v>2026</v>
      </c>
      <c r="D2413" s="11">
        <v>10</v>
      </c>
      <c r="E2413" s="36" t="s">
        <v>5196</v>
      </c>
      <c r="F2413" s="30" t="s">
        <v>2040</v>
      </c>
      <c r="G2413" s="11" t="s">
        <v>73</v>
      </c>
      <c r="H2413" s="11" t="s">
        <v>1497</v>
      </c>
      <c r="I2413" s="11" t="s">
        <v>15</v>
      </c>
      <c r="J2413" s="23">
        <v>9000000</v>
      </c>
      <c r="K2413" s="23">
        <v>110000000</v>
      </c>
      <c r="L2413" s="23">
        <v>0</v>
      </c>
      <c r="M2413" s="23">
        <f t="shared" si="37"/>
        <v>119000000</v>
      </c>
      <c r="N2413" s="30"/>
      <c r="O2413" s="11" t="s">
        <v>44</v>
      </c>
      <c r="P2413" s="11"/>
    </row>
    <row r="2414" spans="1:16" ht="18" customHeight="1" x14ac:dyDescent="0.15">
      <c r="A2414" s="11">
        <v>2409</v>
      </c>
      <c r="B2414" s="11" t="s">
        <v>1983</v>
      </c>
      <c r="C2414" s="11" t="s">
        <v>2042</v>
      </c>
      <c r="D2414" s="11">
        <v>10</v>
      </c>
      <c r="E2414" s="36" t="s">
        <v>5196</v>
      </c>
      <c r="F2414" s="30" t="s">
        <v>2045</v>
      </c>
      <c r="G2414" s="11" t="s">
        <v>58</v>
      </c>
      <c r="H2414" s="11" t="s">
        <v>5227</v>
      </c>
      <c r="I2414" s="11" t="s">
        <v>546</v>
      </c>
      <c r="J2414" s="23">
        <v>4307881958</v>
      </c>
      <c r="K2414" s="23">
        <v>0</v>
      </c>
      <c r="L2414" s="23">
        <v>0</v>
      </c>
      <c r="M2414" s="23">
        <f t="shared" si="37"/>
        <v>4307881958</v>
      </c>
      <c r="N2414" s="30"/>
      <c r="O2414" s="11"/>
      <c r="P2414" s="11" t="s">
        <v>48</v>
      </c>
    </row>
    <row r="2415" spans="1:16" ht="18" customHeight="1" x14ac:dyDescent="0.15">
      <c r="A2415" s="11">
        <v>2410</v>
      </c>
      <c r="B2415" s="11" t="s">
        <v>2160</v>
      </c>
      <c r="C2415" s="11" t="s">
        <v>1538</v>
      </c>
      <c r="D2415" s="11">
        <v>10</v>
      </c>
      <c r="E2415" s="36" t="s">
        <v>5196</v>
      </c>
      <c r="F2415" s="30" t="s">
        <v>2164</v>
      </c>
      <c r="G2415" s="11" t="s">
        <v>532</v>
      </c>
      <c r="H2415" s="11" t="s">
        <v>1039</v>
      </c>
      <c r="I2415" s="11" t="s">
        <v>22</v>
      </c>
      <c r="J2415" s="23">
        <v>4076800000</v>
      </c>
      <c r="K2415" s="23">
        <v>2195200000</v>
      </c>
      <c r="L2415" s="23">
        <v>400000000</v>
      </c>
      <c r="M2415" s="23">
        <f t="shared" si="37"/>
        <v>6672000000</v>
      </c>
      <c r="N2415" s="30"/>
      <c r="O2415" s="11" t="s">
        <v>88</v>
      </c>
      <c r="P2415" s="11" t="s">
        <v>48</v>
      </c>
    </row>
    <row r="2416" spans="1:16" ht="18" customHeight="1" x14ac:dyDescent="0.15">
      <c r="A2416" s="11">
        <v>2411</v>
      </c>
      <c r="B2416" s="11" t="s">
        <v>2160</v>
      </c>
      <c r="C2416" s="11" t="s">
        <v>2171</v>
      </c>
      <c r="D2416" s="11">
        <v>10</v>
      </c>
      <c r="E2416" s="36" t="s">
        <v>5196</v>
      </c>
      <c r="F2416" s="30" t="s">
        <v>2196</v>
      </c>
      <c r="G2416" s="11" t="s">
        <v>58</v>
      </c>
      <c r="H2416" s="11" t="s">
        <v>1283</v>
      </c>
      <c r="I2416" s="11" t="s">
        <v>22</v>
      </c>
      <c r="J2416" s="23">
        <v>900000000</v>
      </c>
      <c r="K2416" s="23">
        <v>1500000000</v>
      </c>
      <c r="L2416" s="23">
        <v>100000000</v>
      </c>
      <c r="M2416" s="23">
        <f t="shared" si="37"/>
        <v>2500000000</v>
      </c>
      <c r="N2416" s="30"/>
      <c r="O2416" s="11"/>
      <c r="P2416" s="11" t="s">
        <v>48</v>
      </c>
    </row>
    <row r="2417" spans="1:16" ht="18" customHeight="1" x14ac:dyDescent="0.15">
      <c r="A2417" s="11">
        <v>2412</v>
      </c>
      <c r="B2417" s="11" t="s">
        <v>2160</v>
      </c>
      <c r="C2417" s="11" t="s">
        <v>2171</v>
      </c>
      <c r="D2417" s="11">
        <v>10</v>
      </c>
      <c r="E2417" s="36" t="s">
        <v>5196</v>
      </c>
      <c r="F2417" s="30" t="s">
        <v>2197</v>
      </c>
      <c r="G2417" s="11" t="s">
        <v>58</v>
      </c>
      <c r="H2417" s="11" t="s">
        <v>2192</v>
      </c>
      <c r="I2417" s="11" t="s">
        <v>22</v>
      </c>
      <c r="J2417" s="23">
        <v>900000000</v>
      </c>
      <c r="K2417" s="23">
        <v>1500000000</v>
      </c>
      <c r="L2417" s="23">
        <v>100000000</v>
      </c>
      <c r="M2417" s="23">
        <f t="shared" si="37"/>
        <v>2500000000</v>
      </c>
      <c r="N2417" s="30"/>
      <c r="O2417" s="11"/>
      <c r="P2417" s="11" t="s">
        <v>48</v>
      </c>
    </row>
    <row r="2418" spans="1:16" ht="18" customHeight="1" x14ac:dyDescent="0.15">
      <c r="A2418" s="11">
        <v>2413</v>
      </c>
      <c r="B2418" s="11" t="s">
        <v>2160</v>
      </c>
      <c r="C2418" s="11" t="s">
        <v>1743</v>
      </c>
      <c r="D2418" s="11">
        <v>10</v>
      </c>
      <c r="E2418" s="36" t="s">
        <v>5196</v>
      </c>
      <c r="F2418" s="30" t="s">
        <v>2221</v>
      </c>
      <c r="G2418" s="11" t="s">
        <v>52</v>
      </c>
      <c r="H2418" s="11" t="s">
        <v>1039</v>
      </c>
      <c r="I2418" s="11" t="s">
        <v>22</v>
      </c>
      <c r="J2418" s="23">
        <v>600000000</v>
      </c>
      <c r="K2418" s="23">
        <v>100000000</v>
      </c>
      <c r="L2418" s="23">
        <v>0</v>
      </c>
      <c r="M2418" s="23">
        <f t="shared" si="37"/>
        <v>700000000</v>
      </c>
      <c r="N2418" s="30"/>
      <c r="O2418" s="11"/>
      <c r="P2418" s="11"/>
    </row>
    <row r="2419" spans="1:16" ht="18" customHeight="1" x14ac:dyDescent="0.15">
      <c r="A2419" s="11">
        <v>2414</v>
      </c>
      <c r="B2419" s="11" t="s">
        <v>2160</v>
      </c>
      <c r="C2419" s="11" t="s">
        <v>1743</v>
      </c>
      <c r="D2419" s="11">
        <v>10</v>
      </c>
      <c r="E2419" s="36" t="s">
        <v>5196</v>
      </c>
      <c r="F2419" s="30" t="s">
        <v>2222</v>
      </c>
      <c r="G2419" s="11" t="s">
        <v>66</v>
      </c>
      <c r="H2419" s="11" t="s">
        <v>1039</v>
      </c>
      <c r="I2419" s="11" t="s">
        <v>22</v>
      </c>
      <c r="J2419" s="23">
        <v>700000000</v>
      </c>
      <c r="K2419" s="23">
        <v>100000000</v>
      </c>
      <c r="L2419" s="23">
        <v>0</v>
      </c>
      <c r="M2419" s="23">
        <f t="shared" si="37"/>
        <v>800000000</v>
      </c>
      <c r="N2419" s="30"/>
      <c r="O2419" s="11"/>
      <c r="P2419" s="11"/>
    </row>
    <row r="2420" spans="1:16" ht="18" customHeight="1" x14ac:dyDescent="0.15">
      <c r="A2420" s="11">
        <v>2415</v>
      </c>
      <c r="B2420" s="11" t="s">
        <v>2160</v>
      </c>
      <c r="C2420" s="11" t="s">
        <v>1532</v>
      </c>
      <c r="D2420" s="11">
        <v>10</v>
      </c>
      <c r="E2420" s="36" t="s">
        <v>5196</v>
      </c>
      <c r="F2420" s="30" t="s">
        <v>2234</v>
      </c>
      <c r="G2420" s="11" t="s">
        <v>73</v>
      </c>
      <c r="H2420" s="11" t="s">
        <v>1039</v>
      </c>
      <c r="I2420" s="11" t="s">
        <v>16</v>
      </c>
      <c r="J2420" s="23">
        <v>474000000</v>
      </c>
      <c r="K2420" s="23">
        <v>0</v>
      </c>
      <c r="L2420" s="23">
        <v>0</v>
      </c>
      <c r="M2420" s="23">
        <f t="shared" si="37"/>
        <v>474000000</v>
      </c>
      <c r="N2420" s="30" t="s">
        <v>74</v>
      </c>
      <c r="O2420" s="11"/>
      <c r="P2420" s="11"/>
    </row>
    <row r="2421" spans="1:16" ht="18" customHeight="1" x14ac:dyDescent="0.15">
      <c r="A2421" s="11">
        <v>2416</v>
      </c>
      <c r="B2421" s="11" t="s">
        <v>2160</v>
      </c>
      <c r="C2421" s="11" t="s">
        <v>1532</v>
      </c>
      <c r="D2421" s="11">
        <v>10</v>
      </c>
      <c r="E2421" s="36" t="s">
        <v>5196</v>
      </c>
      <c r="F2421" s="30" t="s">
        <v>2235</v>
      </c>
      <c r="G2421" s="11" t="s">
        <v>73</v>
      </c>
      <c r="H2421" s="11" t="s">
        <v>1039</v>
      </c>
      <c r="I2421" s="11" t="s">
        <v>16</v>
      </c>
      <c r="J2421" s="23">
        <v>341000000</v>
      </c>
      <c r="K2421" s="23">
        <v>0</v>
      </c>
      <c r="L2421" s="23">
        <v>0</v>
      </c>
      <c r="M2421" s="23">
        <f t="shared" si="37"/>
        <v>341000000</v>
      </c>
      <c r="N2421" s="30" t="s">
        <v>74</v>
      </c>
      <c r="O2421" s="11"/>
      <c r="P2421" s="11"/>
    </row>
    <row r="2422" spans="1:16" ht="18" customHeight="1" x14ac:dyDescent="0.15">
      <c r="A2422" s="11">
        <v>2417</v>
      </c>
      <c r="B2422" s="11" t="s">
        <v>2311</v>
      </c>
      <c r="C2422" s="11" t="s">
        <v>2337</v>
      </c>
      <c r="D2422" s="11">
        <v>10</v>
      </c>
      <c r="E2422" s="36" t="s">
        <v>5196</v>
      </c>
      <c r="F2422" s="30" t="s">
        <v>2345</v>
      </c>
      <c r="G2422" s="11" t="s">
        <v>114</v>
      </c>
      <c r="H2422" s="11" t="s">
        <v>1506</v>
      </c>
      <c r="I2422" s="11" t="s">
        <v>22</v>
      </c>
      <c r="J2422" s="23">
        <v>112596545</v>
      </c>
      <c r="K2422" s="23">
        <v>78451215</v>
      </c>
      <c r="L2422" s="23">
        <v>0</v>
      </c>
      <c r="M2422" s="23">
        <f t="shared" si="37"/>
        <v>191047760</v>
      </c>
      <c r="N2422" s="30"/>
      <c r="O2422" s="11" t="s">
        <v>44</v>
      </c>
      <c r="P2422" s="11"/>
    </row>
    <row r="2423" spans="1:16" ht="18" customHeight="1" x14ac:dyDescent="0.15">
      <c r="A2423" s="11">
        <v>2418</v>
      </c>
      <c r="B2423" s="11" t="s">
        <v>2311</v>
      </c>
      <c r="C2423" s="11" t="s">
        <v>2374</v>
      </c>
      <c r="D2423" s="11">
        <v>10</v>
      </c>
      <c r="E2423" s="36" t="s">
        <v>5196</v>
      </c>
      <c r="F2423" s="30" t="s">
        <v>2378</v>
      </c>
      <c r="G2423" s="11" t="s">
        <v>58</v>
      </c>
      <c r="H2423" s="11" t="s">
        <v>5229</v>
      </c>
      <c r="I2423" s="11" t="s">
        <v>22</v>
      </c>
      <c r="J2423" s="23">
        <v>2500000000</v>
      </c>
      <c r="K2423" s="23"/>
      <c r="L2423" s="23"/>
      <c r="M2423" s="23">
        <f t="shared" si="37"/>
        <v>2500000000</v>
      </c>
      <c r="N2423" s="30"/>
      <c r="O2423" s="11"/>
      <c r="P2423" s="11" t="s">
        <v>48</v>
      </c>
    </row>
    <row r="2424" spans="1:16" ht="18" customHeight="1" x14ac:dyDescent="0.15">
      <c r="A2424" s="11">
        <v>2419</v>
      </c>
      <c r="B2424" s="11" t="s">
        <v>2311</v>
      </c>
      <c r="C2424" s="11" t="s">
        <v>700</v>
      </c>
      <c r="D2424" s="11">
        <v>10</v>
      </c>
      <c r="E2424" s="36" t="s">
        <v>5196</v>
      </c>
      <c r="F2424" s="30" t="s">
        <v>2406</v>
      </c>
      <c r="G2424" s="11" t="s">
        <v>114</v>
      </c>
      <c r="H2424" s="11" t="s">
        <v>1506</v>
      </c>
      <c r="I2424" s="11" t="s">
        <v>22</v>
      </c>
      <c r="J2424" s="23">
        <v>676584000</v>
      </c>
      <c r="K2424" s="23">
        <v>367400000</v>
      </c>
      <c r="L2424" s="23">
        <v>0</v>
      </c>
      <c r="M2424" s="23">
        <f t="shared" si="37"/>
        <v>1043984000</v>
      </c>
      <c r="N2424" s="30"/>
      <c r="O2424" s="11"/>
      <c r="P2424" s="11" t="s">
        <v>48</v>
      </c>
    </row>
    <row r="2425" spans="1:16" ht="18" customHeight="1" x14ac:dyDescent="0.15">
      <c r="A2425" s="11">
        <v>2420</v>
      </c>
      <c r="B2425" s="11" t="s">
        <v>2311</v>
      </c>
      <c r="C2425" s="11" t="s">
        <v>700</v>
      </c>
      <c r="D2425" s="11">
        <v>10</v>
      </c>
      <c r="E2425" s="36" t="s">
        <v>5196</v>
      </c>
      <c r="F2425" s="30" t="s">
        <v>2407</v>
      </c>
      <c r="G2425" s="11" t="s">
        <v>114</v>
      </c>
      <c r="H2425" s="11" t="s">
        <v>1506</v>
      </c>
      <c r="I2425" s="11" t="s">
        <v>22</v>
      </c>
      <c r="J2425" s="23">
        <v>15868000</v>
      </c>
      <c r="K2425" s="23">
        <v>0</v>
      </c>
      <c r="L2425" s="23">
        <v>0</v>
      </c>
      <c r="M2425" s="23">
        <f t="shared" si="37"/>
        <v>15868000</v>
      </c>
      <c r="N2425" s="30"/>
      <c r="O2425" s="11"/>
      <c r="P2425" s="11" t="s">
        <v>48</v>
      </c>
    </row>
    <row r="2426" spans="1:16" ht="18" customHeight="1" x14ac:dyDescent="0.15">
      <c r="A2426" s="11">
        <v>2421</v>
      </c>
      <c r="B2426" s="11" t="s">
        <v>2311</v>
      </c>
      <c r="C2426" s="11" t="s">
        <v>700</v>
      </c>
      <c r="D2426" s="11">
        <v>10</v>
      </c>
      <c r="E2426" s="36" t="s">
        <v>5196</v>
      </c>
      <c r="F2426" s="30" t="s">
        <v>2410</v>
      </c>
      <c r="G2426" s="11" t="s">
        <v>114</v>
      </c>
      <c r="H2426" s="11" t="s">
        <v>1506</v>
      </c>
      <c r="I2426" s="11" t="s">
        <v>22</v>
      </c>
      <c r="J2426" s="23">
        <v>774401000</v>
      </c>
      <c r="K2426" s="23">
        <v>434702000</v>
      </c>
      <c r="L2426" s="23">
        <v>0</v>
      </c>
      <c r="M2426" s="23">
        <f t="shared" si="37"/>
        <v>1209103000</v>
      </c>
      <c r="N2426" s="30"/>
      <c r="O2426" s="11"/>
      <c r="P2426" s="11" t="s">
        <v>48</v>
      </c>
    </row>
    <row r="2427" spans="1:16" ht="18" customHeight="1" x14ac:dyDescent="0.15">
      <c r="A2427" s="11">
        <v>2422</v>
      </c>
      <c r="B2427" s="11" t="s">
        <v>2311</v>
      </c>
      <c r="C2427" s="11" t="s">
        <v>700</v>
      </c>
      <c r="D2427" s="11">
        <v>10</v>
      </c>
      <c r="E2427" s="36" t="s">
        <v>5196</v>
      </c>
      <c r="F2427" s="30" t="s">
        <v>2411</v>
      </c>
      <c r="G2427" s="11" t="s">
        <v>114</v>
      </c>
      <c r="H2427" s="11" t="s">
        <v>1506</v>
      </c>
      <c r="I2427" s="11" t="s">
        <v>22</v>
      </c>
      <c r="J2427" s="23">
        <v>16485000</v>
      </c>
      <c r="K2427" s="23">
        <v>0</v>
      </c>
      <c r="L2427" s="23">
        <v>0</v>
      </c>
      <c r="M2427" s="23">
        <f t="shared" si="37"/>
        <v>16485000</v>
      </c>
      <c r="N2427" s="30"/>
      <c r="O2427" s="11"/>
      <c r="P2427" s="11" t="s">
        <v>48</v>
      </c>
    </row>
    <row r="2428" spans="1:16" ht="18" customHeight="1" x14ac:dyDescent="0.15">
      <c r="A2428" s="11">
        <v>2423</v>
      </c>
      <c r="B2428" s="11" t="s">
        <v>2311</v>
      </c>
      <c r="C2428" s="11" t="s">
        <v>517</v>
      </c>
      <c r="D2428" s="11">
        <v>10</v>
      </c>
      <c r="E2428" s="36" t="s">
        <v>5196</v>
      </c>
      <c r="F2428" s="30" t="s">
        <v>2434</v>
      </c>
      <c r="G2428" s="11" t="s">
        <v>114</v>
      </c>
      <c r="H2428" s="11" t="s">
        <v>1506</v>
      </c>
      <c r="I2428" s="11" t="s">
        <v>22</v>
      </c>
      <c r="J2428" s="23">
        <v>54050519</v>
      </c>
      <c r="K2428" s="23">
        <v>0</v>
      </c>
      <c r="L2428" s="23">
        <v>0</v>
      </c>
      <c r="M2428" s="23">
        <f t="shared" si="37"/>
        <v>54050519</v>
      </c>
      <c r="N2428" s="30"/>
      <c r="O2428" s="11"/>
      <c r="P2428" s="11"/>
    </row>
    <row r="2429" spans="1:16" ht="18" customHeight="1" x14ac:dyDescent="0.15">
      <c r="A2429" s="11">
        <v>2424</v>
      </c>
      <c r="B2429" s="11" t="s">
        <v>2311</v>
      </c>
      <c r="C2429" s="11" t="s">
        <v>122</v>
      </c>
      <c r="D2429" s="11">
        <v>10</v>
      </c>
      <c r="E2429" s="36" t="s">
        <v>5196</v>
      </c>
      <c r="F2429" s="30" t="s">
        <v>2439</v>
      </c>
      <c r="G2429" s="11" t="s">
        <v>73</v>
      </c>
      <c r="H2429" s="11" t="s">
        <v>1506</v>
      </c>
      <c r="I2429" s="11" t="s">
        <v>15</v>
      </c>
      <c r="J2429" s="23">
        <v>100000000</v>
      </c>
      <c r="K2429" s="23">
        <v>30000000</v>
      </c>
      <c r="L2429" s="23"/>
      <c r="M2429" s="23">
        <f t="shared" si="37"/>
        <v>130000000</v>
      </c>
      <c r="N2429" s="30"/>
      <c r="O2429" s="11"/>
      <c r="P2429" s="11"/>
    </row>
    <row r="2430" spans="1:16" ht="18" customHeight="1" x14ac:dyDescent="0.15">
      <c r="A2430" s="11">
        <v>2425</v>
      </c>
      <c r="B2430" s="11" t="s">
        <v>2697</v>
      </c>
      <c r="C2430" s="11" t="s">
        <v>2744</v>
      </c>
      <c r="D2430" s="11">
        <v>10</v>
      </c>
      <c r="E2430" s="36" t="s">
        <v>5196</v>
      </c>
      <c r="F2430" s="30" t="s">
        <v>2747</v>
      </c>
      <c r="G2430" s="11" t="s">
        <v>58</v>
      </c>
      <c r="H2430" s="11" t="s">
        <v>2748</v>
      </c>
      <c r="I2430" s="11" t="s">
        <v>22</v>
      </c>
      <c r="J2430" s="23">
        <v>800000000</v>
      </c>
      <c r="K2430" s="23">
        <v>200000000</v>
      </c>
      <c r="L2430" s="23">
        <v>40000000</v>
      </c>
      <c r="M2430" s="23">
        <f t="shared" si="37"/>
        <v>1040000000</v>
      </c>
      <c r="N2430" s="30"/>
      <c r="O2430" s="11"/>
      <c r="P2430" s="11" t="s">
        <v>48</v>
      </c>
    </row>
    <row r="2431" spans="1:16" ht="18" customHeight="1" x14ac:dyDescent="0.15">
      <c r="A2431" s="11">
        <v>2426</v>
      </c>
      <c r="B2431" s="11" t="s">
        <v>2697</v>
      </c>
      <c r="C2431" s="11" t="s">
        <v>2796</v>
      </c>
      <c r="D2431" s="11">
        <v>10</v>
      </c>
      <c r="E2431" s="36" t="s">
        <v>5196</v>
      </c>
      <c r="F2431" s="30" t="s">
        <v>2798</v>
      </c>
      <c r="G2431" s="11" t="s">
        <v>58</v>
      </c>
      <c r="H2431" s="11" t="s">
        <v>2748</v>
      </c>
      <c r="I2431" s="11" t="s">
        <v>22</v>
      </c>
      <c r="J2431" s="23">
        <v>600000000</v>
      </c>
      <c r="K2431" s="23"/>
      <c r="L2431" s="23"/>
      <c r="M2431" s="23">
        <f t="shared" si="37"/>
        <v>600000000</v>
      </c>
      <c r="N2431" s="30"/>
      <c r="O2431" s="11"/>
      <c r="P2431" s="11" t="s">
        <v>48</v>
      </c>
    </row>
    <row r="2432" spans="1:16" ht="18" customHeight="1" x14ac:dyDescent="0.15">
      <c r="A2432" s="11">
        <v>2427</v>
      </c>
      <c r="B2432" s="11" t="s">
        <v>2697</v>
      </c>
      <c r="C2432" s="11" t="s">
        <v>2796</v>
      </c>
      <c r="D2432" s="11">
        <v>10</v>
      </c>
      <c r="E2432" s="36" t="s">
        <v>5196</v>
      </c>
      <c r="F2432" s="30" t="s">
        <v>2800</v>
      </c>
      <c r="G2432" s="11" t="s">
        <v>58</v>
      </c>
      <c r="H2432" s="11" t="s">
        <v>2748</v>
      </c>
      <c r="I2432" s="11" t="s">
        <v>22</v>
      </c>
      <c r="J2432" s="23">
        <v>1900000000</v>
      </c>
      <c r="K2432" s="23">
        <v>70000000</v>
      </c>
      <c r="L2432" s="23"/>
      <c r="M2432" s="23">
        <f t="shared" si="37"/>
        <v>1970000000</v>
      </c>
      <c r="N2432" s="30"/>
      <c r="O2432" s="11"/>
      <c r="P2432" s="11" t="s">
        <v>48</v>
      </c>
    </row>
    <row r="2433" spans="1:16" ht="18" customHeight="1" x14ac:dyDescent="0.15">
      <c r="A2433" s="11">
        <v>2428</v>
      </c>
      <c r="B2433" s="11" t="s">
        <v>2697</v>
      </c>
      <c r="C2433" s="11" t="s">
        <v>2796</v>
      </c>
      <c r="D2433" s="11">
        <v>10</v>
      </c>
      <c r="E2433" s="36" t="s">
        <v>5196</v>
      </c>
      <c r="F2433" s="30" t="s">
        <v>2803</v>
      </c>
      <c r="G2433" s="11" t="s">
        <v>58</v>
      </c>
      <c r="H2433" s="11" t="s">
        <v>2192</v>
      </c>
      <c r="I2433" s="11" t="s">
        <v>22</v>
      </c>
      <c r="J2433" s="23">
        <v>240000000</v>
      </c>
      <c r="K2433" s="23">
        <v>1600000000</v>
      </c>
      <c r="L2433" s="23">
        <v>0</v>
      </c>
      <c r="M2433" s="23">
        <f t="shared" si="37"/>
        <v>1840000000</v>
      </c>
      <c r="N2433" s="30"/>
      <c r="O2433" s="11"/>
      <c r="P2433" s="11"/>
    </row>
    <row r="2434" spans="1:16" ht="18" customHeight="1" x14ac:dyDescent="0.15">
      <c r="A2434" s="11">
        <v>2429</v>
      </c>
      <c r="B2434" s="11" t="s">
        <v>2697</v>
      </c>
      <c r="C2434" s="11" t="s">
        <v>2796</v>
      </c>
      <c r="D2434" s="11">
        <v>10</v>
      </c>
      <c r="E2434" s="36" t="s">
        <v>5196</v>
      </c>
      <c r="F2434" s="30" t="s">
        <v>2806</v>
      </c>
      <c r="G2434" s="11" t="s">
        <v>58</v>
      </c>
      <c r="H2434" s="11" t="s">
        <v>2748</v>
      </c>
      <c r="I2434" s="11" t="s">
        <v>15</v>
      </c>
      <c r="J2434" s="23">
        <v>3500000000</v>
      </c>
      <c r="K2434" s="23">
        <v>2500000000</v>
      </c>
      <c r="L2434" s="23"/>
      <c r="M2434" s="23">
        <f t="shared" si="37"/>
        <v>6000000000</v>
      </c>
      <c r="N2434" s="30"/>
      <c r="O2434" s="11"/>
      <c r="P2434" s="11" t="s">
        <v>48</v>
      </c>
    </row>
    <row r="2435" spans="1:16" ht="18" customHeight="1" x14ac:dyDescent="0.15">
      <c r="A2435" s="11">
        <v>2430</v>
      </c>
      <c r="B2435" s="11" t="s">
        <v>2697</v>
      </c>
      <c r="C2435" s="11" t="s">
        <v>2812</v>
      </c>
      <c r="D2435" s="11">
        <v>10</v>
      </c>
      <c r="E2435" s="36" t="s">
        <v>5196</v>
      </c>
      <c r="F2435" s="30" t="s">
        <v>2816</v>
      </c>
      <c r="G2435" s="11" t="s">
        <v>58</v>
      </c>
      <c r="H2435" s="11" t="s">
        <v>1283</v>
      </c>
      <c r="I2435" s="11" t="s">
        <v>22</v>
      </c>
      <c r="J2435" s="23">
        <v>1500000000</v>
      </c>
      <c r="K2435" s="23">
        <v>500000000</v>
      </c>
      <c r="L2435" s="23"/>
      <c r="M2435" s="23">
        <f t="shared" si="37"/>
        <v>2000000000</v>
      </c>
      <c r="N2435" s="30"/>
      <c r="O2435" s="11"/>
      <c r="P2435" s="11" t="s">
        <v>48</v>
      </c>
    </row>
    <row r="2436" spans="1:16" ht="18" customHeight="1" x14ac:dyDescent="0.15">
      <c r="A2436" s="11">
        <v>2431</v>
      </c>
      <c r="B2436" s="11" t="s">
        <v>2697</v>
      </c>
      <c r="C2436" s="11" t="s">
        <v>2812</v>
      </c>
      <c r="D2436" s="11">
        <v>10</v>
      </c>
      <c r="E2436" s="36" t="s">
        <v>5196</v>
      </c>
      <c r="F2436" s="30" t="s">
        <v>2833</v>
      </c>
      <c r="G2436" s="11" t="s">
        <v>58</v>
      </c>
      <c r="H2436" s="11" t="s">
        <v>2192</v>
      </c>
      <c r="I2436" s="11" t="s">
        <v>22</v>
      </c>
      <c r="J2436" s="23">
        <v>30000000</v>
      </c>
      <c r="K2436" s="23">
        <v>30000000</v>
      </c>
      <c r="L2436" s="23"/>
      <c r="M2436" s="23">
        <f t="shared" si="37"/>
        <v>60000000</v>
      </c>
      <c r="N2436" s="30"/>
      <c r="O2436" s="11"/>
      <c r="P2436" s="11"/>
    </row>
    <row r="2437" spans="1:16" ht="18" customHeight="1" x14ac:dyDescent="0.15">
      <c r="A2437" s="11">
        <v>2432</v>
      </c>
      <c r="B2437" s="11" t="s">
        <v>2697</v>
      </c>
      <c r="C2437" s="11" t="s">
        <v>2812</v>
      </c>
      <c r="D2437" s="11">
        <v>10</v>
      </c>
      <c r="E2437" s="36" t="s">
        <v>5196</v>
      </c>
      <c r="F2437" s="30" t="s">
        <v>2834</v>
      </c>
      <c r="G2437" s="11" t="s">
        <v>58</v>
      </c>
      <c r="H2437" s="11" t="s">
        <v>2192</v>
      </c>
      <c r="I2437" s="11" t="s">
        <v>22</v>
      </c>
      <c r="J2437" s="23">
        <v>105000000</v>
      </c>
      <c r="K2437" s="23">
        <v>669642000</v>
      </c>
      <c r="L2437" s="23"/>
      <c r="M2437" s="23">
        <f t="shared" si="37"/>
        <v>774642000</v>
      </c>
      <c r="N2437" s="30"/>
      <c r="O2437" s="11"/>
      <c r="P2437" s="11"/>
    </row>
    <row r="2438" spans="1:16" ht="18" customHeight="1" x14ac:dyDescent="0.15">
      <c r="A2438" s="11">
        <v>2433</v>
      </c>
      <c r="B2438" s="11" t="s">
        <v>2697</v>
      </c>
      <c r="C2438" s="11" t="s">
        <v>2852</v>
      </c>
      <c r="D2438" s="11">
        <v>10</v>
      </c>
      <c r="E2438" s="36" t="s">
        <v>5196</v>
      </c>
      <c r="F2438" s="30" t="s">
        <v>2853</v>
      </c>
      <c r="G2438" s="11" t="s">
        <v>58</v>
      </c>
      <c r="H2438" s="11" t="s">
        <v>1283</v>
      </c>
      <c r="I2438" s="11" t="s">
        <v>15</v>
      </c>
      <c r="J2438" s="23">
        <v>1500000000</v>
      </c>
      <c r="K2438" s="23">
        <v>500000000</v>
      </c>
      <c r="L2438" s="23"/>
      <c r="M2438" s="23">
        <f t="shared" ref="M2438:M2501" si="38">J2438+K2438+L2438</f>
        <v>2000000000</v>
      </c>
      <c r="N2438" s="30"/>
      <c r="O2438" s="11"/>
      <c r="P2438" s="11" t="s">
        <v>48</v>
      </c>
    </row>
    <row r="2439" spans="1:16" ht="18" customHeight="1" x14ac:dyDescent="0.15">
      <c r="A2439" s="11">
        <v>2434</v>
      </c>
      <c r="B2439" s="11" t="s">
        <v>2697</v>
      </c>
      <c r="C2439" s="11" t="s">
        <v>2852</v>
      </c>
      <c r="D2439" s="11">
        <v>10</v>
      </c>
      <c r="E2439" s="36" t="s">
        <v>5196</v>
      </c>
      <c r="F2439" s="30" t="s">
        <v>2860</v>
      </c>
      <c r="G2439" s="11" t="s">
        <v>58</v>
      </c>
      <c r="H2439" s="11" t="s">
        <v>5263</v>
      </c>
      <c r="I2439" s="11" t="s">
        <v>15</v>
      </c>
      <c r="J2439" s="23">
        <v>2500000000</v>
      </c>
      <c r="K2439" s="23">
        <v>1000000000</v>
      </c>
      <c r="L2439" s="23"/>
      <c r="M2439" s="23">
        <f t="shared" si="38"/>
        <v>3500000000</v>
      </c>
      <c r="N2439" s="30"/>
      <c r="O2439" s="11"/>
      <c r="P2439" s="11"/>
    </row>
    <row r="2440" spans="1:16" ht="18" customHeight="1" x14ac:dyDescent="0.15">
      <c r="A2440" s="11">
        <v>2435</v>
      </c>
      <c r="B2440" s="11" t="s">
        <v>3069</v>
      </c>
      <c r="C2440" s="11" t="s">
        <v>3070</v>
      </c>
      <c r="D2440" s="46">
        <v>10</v>
      </c>
      <c r="E2440" s="36" t="s">
        <v>5196</v>
      </c>
      <c r="F2440" s="30" t="s">
        <v>3083</v>
      </c>
      <c r="G2440" s="11" t="s">
        <v>3072</v>
      </c>
      <c r="H2440" s="11" t="s">
        <v>3073</v>
      </c>
      <c r="I2440" s="11" t="s">
        <v>22</v>
      </c>
      <c r="J2440" s="23">
        <v>4300000000</v>
      </c>
      <c r="K2440" s="23">
        <v>2500000000</v>
      </c>
      <c r="L2440" s="23">
        <v>0</v>
      </c>
      <c r="M2440" s="23">
        <f t="shared" si="38"/>
        <v>6800000000</v>
      </c>
      <c r="N2440" s="30"/>
      <c r="O2440" s="11"/>
      <c r="P2440" s="11" t="s">
        <v>48</v>
      </c>
    </row>
    <row r="2441" spans="1:16" ht="18" customHeight="1" x14ac:dyDescent="0.15">
      <c r="A2441" s="11">
        <v>2436</v>
      </c>
      <c r="B2441" s="11" t="s">
        <v>3069</v>
      </c>
      <c r="C2441" s="11" t="s">
        <v>3070</v>
      </c>
      <c r="D2441" s="46">
        <v>10</v>
      </c>
      <c r="E2441" s="36" t="s">
        <v>5196</v>
      </c>
      <c r="F2441" s="30" t="s">
        <v>3085</v>
      </c>
      <c r="G2441" s="11" t="s">
        <v>3072</v>
      </c>
      <c r="H2441" s="11" t="s">
        <v>3073</v>
      </c>
      <c r="I2441" s="11" t="s">
        <v>22</v>
      </c>
      <c r="J2441" s="23">
        <v>50000000</v>
      </c>
      <c r="K2441" s="23"/>
      <c r="L2441" s="23"/>
      <c r="M2441" s="23">
        <f t="shared" si="38"/>
        <v>50000000</v>
      </c>
      <c r="N2441" s="30"/>
      <c r="O2441" s="11"/>
      <c r="P2441" s="11"/>
    </row>
    <row r="2442" spans="1:16" ht="18" customHeight="1" x14ac:dyDescent="0.15">
      <c r="A2442" s="11">
        <v>2437</v>
      </c>
      <c r="B2442" s="11" t="s">
        <v>3069</v>
      </c>
      <c r="C2442" s="11" t="s">
        <v>402</v>
      </c>
      <c r="D2442" s="11">
        <v>10</v>
      </c>
      <c r="E2442" s="36" t="s">
        <v>5196</v>
      </c>
      <c r="F2442" s="30" t="s">
        <v>3038</v>
      </c>
      <c r="G2442" s="11" t="s">
        <v>58</v>
      </c>
      <c r="H2442" s="11" t="s">
        <v>3015</v>
      </c>
      <c r="I2442" s="11" t="s">
        <v>22</v>
      </c>
      <c r="J2442" s="51">
        <v>650000000</v>
      </c>
      <c r="K2442" s="51">
        <v>0</v>
      </c>
      <c r="L2442" s="51"/>
      <c r="M2442" s="23">
        <f t="shared" si="38"/>
        <v>650000000</v>
      </c>
      <c r="N2442" s="12"/>
      <c r="O2442" s="11"/>
      <c r="P2442" s="11" t="s">
        <v>48</v>
      </c>
    </row>
    <row r="2443" spans="1:16" ht="18" customHeight="1" x14ac:dyDescent="0.15">
      <c r="A2443" s="11">
        <v>2438</v>
      </c>
      <c r="B2443" s="11" t="s">
        <v>3069</v>
      </c>
      <c r="C2443" s="11" t="s">
        <v>402</v>
      </c>
      <c r="D2443" s="11">
        <v>10</v>
      </c>
      <c r="E2443" s="36" t="s">
        <v>5196</v>
      </c>
      <c r="F2443" s="30" t="s">
        <v>3039</v>
      </c>
      <c r="G2443" s="11" t="s">
        <v>58</v>
      </c>
      <c r="H2443" s="11" t="s">
        <v>3015</v>
      </c>
      <c r="I2443" s="11" t="s">
        <v>22</v>
      </c>
      <c r="J2443" s="51">
        <v>500000000</v>
      </c>
      <c r="K2443" s="51">
        <v>0</v>
      </c>
      <c r="L2443" s="51"/>
      <c r="M2443" s="23">
        <f t="shared" si="38"/>
        <v>500000000</v>
      </c>
      <c r="N2443" s="12"/>
      <c r="O2443" s="11"/>
      <c r="P2443" s="11" t="s">
        <v>48</v>
      </c>
    </row>
    <row r="2444" spans="1:16" ht="18" customHeight="1" x14ac:dyDescent="0.15">
      <c r="A2444" s="11">
        <v>2439</v>
      </c>
      <c r="B2444" s="11" t="s">
        <v>3331</v>
      </c>
      <c r="C2444" s="11" t="s">
        <v>3346</v>
      </c>
      <c r="D2444" s="11">
        <v>10</v>
      </c>
      <c r="E2444" s="36" t="s">
        <v>5196</v>
      </c>
      <c r="F2444" s="30" t="s">
        <v>3357</v>
      </c>
      <c r="G2444" s="11" t="s">
        <v>73</v>
      </c>
      <c r="H2444" s="11" t="s">
        <v>2163</v>
      </c>
      <c r="I2444" s="11" t="s">
        <v>16</v>
      </c>
      <c r="J2444" s="23">
        <v>15000000</v>
      </c>
      <c r="K2444" s="23">
        <v>35000000</v>
      </c>
      <c r="L2444" s="23"/>
      <c r="M2444" s="23">
        <f t="shared" si="38"/>
        <v>50000000</v>
      </c>
      <c r="N2444" s="30" t="s">
        <v>74</v>
      </c>
      <c r="O2444" s="11"/>
      <c r="P2444" s="11"/>
    </row>
    <row r="2445" spans="1:16" ht="18" customHeight="1" x14ac:dyDescent="0.15">
      <c r="A2445" s="11">
        <v>2440</v>
      </c>
      <c r="B2445" s="11" t="s">
        <v>3331</v>
      </c>
      <c r="C2445" s="11" t="s">
        <v>3385</v>
      </c>
      <c r="D2445" s="11">
        <v>10</v>
      </c>
      <c r="E2445" s="36" t="s">
        <v>5196</v>
      </c>
      <c r="F2445" s="30" t="s">
        <v>3400</v>
      </c>
      <c r="G2445" s="11" t="s">
        <v>58</v>
      </c>
      <c r="H2445" s="11" t="s">
        <v>5223</v>
      </c>
      <c r="I2445" s="11" t="s">
        <v>15</v>
      </c>
      <c r="J2445" s="23">
        <v>2000000000</v>
      </c>
      <c r="K2445" s="23">
        <v>50000000</v>
      </c>
      <c r="L2445" s="23"/>
      <c r="M2445" s="23">
        <f t="shared" si="38"/>
        <v>2050000000</v>
      </c>
      <c r="N2445" s="30"/>
      <c r="O2445" s="11"/>
      <c r="P2445" s="11" t="s">
        <v>48</v>
      </c>
    </row>
    <row r="2446" spans="1:16" ht="18" customHeight="1" x14ac:dyDescent="0.15">
      <c r="A2446" s="11">
        <v>2441</v>
      </c>
      <c r="B2446" s="11" t="s">
        <v>3331</v>
      </c>
      <c r="C2446" s="11" t="s">
        <v>5197</v>
      </c>
      <c r="D2446" s="11">
        <v>10</v>
      </c>
      <c r="E2446" s="36" t="s">
        <v>5196</v>
      </c>
      <c r="F2446" s="30" t="s">
        <v>3408</v>
      </c>
      <c r="G2446" s="11" t="s">
        <v>58</v>
      </c>
      <c r="H2446" s="11" t="s">
        <v>2163</v>
      </c>
      <c r="I2446" s="11" t="s">
        <v>15</v>
      </c>
      <c r="J2446" s="23">
        <v>200000000</v>
      </c>
      <c r="K2446" s="23">
        <v>0</v>
      </c>
      <c r="L2446" s="23"/>
      <c r="M2446" s="23">
        <f t="shared" si="38"/>
        <v>200000000</v>
      </c>
      <c r="N2446" s="30"/>
      <c r="O2446" s="11"/>
      <c r="P2446" s="11"/>
    </row>
    <row r="2447" spans="1:16" ht="18" customHeight="1" x14ac:dyDescent="0.15">
      <c r="A2447" s="11">
        <v>2442</v>
      </c>
      <c r="B2447" s="11" t="s">
        <v>3331</v>
      </c>
      <c r="C2447" s="11" t="s">
        <v>5202</v>
      </c>
      <c r="D2447" s="11">
        <v>10</v>
      </c>
      <c r="E2447" s="36" t="s">
        <v>5196</v>
      </c>
      <c r="F2447" s="30" t="s">
        <v>3453</v>
      </c>
      <c r="G2447" s="11" t="s">
        <v>73</v>
      </c>
      <c r="H2447" s="11" t="s">
        <v>2163</v>
      </c>
      <c r="I2447" s="11" t="s">
        <v>15</v>
      </c>
      <c r="J2447" s="23">
        <v>30000000</v>
      </c>
      <c r="K2447" s="23">
        <v>300000000</v>
      </c>
      <c r="L2447" s="23"/>
      <c r="M2447" s="23">
        <f t="shared" si="38"/>
        <v>330000000</v>
      </c>
      <c r="N2447" s="30"/>
      <c r="O2447" s="11"/>
      <c r="P2447" s="11"/>
    </row>
    <row r="2448" spans="1:16" ht="18" customHeight="1" x14ac:dyDescent="0.15">
      <c r="A2448" s="11">
        <v>2443</v>
      </c>
      <c r="B2448" s="11" t="s">
        <v>3563</v>
      </c>
      <c r="C2448" s="11" t="s">
        <v>1861</v>
      </c>
      <c r="D2448" s="11">
        <v>10</v>
      </c>
      <c r="E2448" s="36" t="s">
        <v>5196</v>
      </c>
      <c r="F2448" s="30" t="s">
        <v>3564</v>
      </c>
      <c r="G2448" s="11" t="s">
        <v>46</v>
      </c>
      <c r="H2448" s="11" t="s">
        <v>1506</v>
      </c>
      <c r="I2448" s="11" t="s">
        <v>15</v>
      </c>
      <c r="J2448" s="23">
        <v>133900000</v>
      </c>
      <c r="K2448" s="23"/>
      <c r="L2448" s="23"/>
      <c r="M2448" s="23">
        <f t="shared" si="38"/>
        <v>133900000</v>
      </c>
      <c r="N2448" s="30"/>
      <c r="O2448" s="11" t="s">
        <v>88</v>
      </c>
      <c r="P2448" s="11"/>
    </row>
    <row r="2449" spans="1:16" ht="18" customHeight="1" x14ac:dyDescent="0.15">
      <c r="A2449" s="11">
        <v>2444</v>
      </c>
      <c r="B2449" s="11" t="s">
        <v>3563</v>
      </c>
      <c r="C2449" s="11" t="s">
        <v>1861</v>
      </c>
      <c r="D2449" s="11">
        <v>10</v>
      </c>
      <c r="E2449" s="36" t="s">
        <v>5196</v>
      </c>
      <c r="F2449" s="30" t="s">
        <v>3565</v>
      </c>
      <c r="G2449" s="11" t="s">
        <v>46</v>
      </c>
      <c r="H2449" s="11" t="s">
        <v>1506</v>
      </c>
      <c r="I2449" s="11" t="s">
        <v>15</v>
      </c>
      <c r="J2449" s="23">
        <v>10951000</v>
      </c>
      <c r="K2449" s="23"/>
      <c r="L2449" s="23"/>
      <c r="M2449" s="23">
        <f t="shared" si="38"/>
        <v>10951000</v>
      </c>
      <c r="N2449" s="30"/>
      <c r="O2449" s="11" t="s">
        <v>88</v>
      </c>
      <c r="P2449" s="11"/>
    </row>
    <row r="2450" spans="1:16" ht="18" customHeight="1" x14ac:dyDescent="0.15">
      <c r="A2450" s="11">
        <v>2445</v>
      </c>
      <c r="B2450" s="11" t="s">
        <v>3563</v>
      </c>
      <c r="C2450" s="11" t="s">
        <v>1861</v>
      </c>
      <c r="D2450" s="11">
        <v>10</v>
      </c>
      <c r="E2450" s="36" t="s">
        <v>5196</v>
      </c>
      <c r="F2450" s="30" t="s">
        <v>3566</v>
      </c>
      <c r="G2450" s="11" t="s">
        <v>46</v>
      </c>
      <c r="H2450" s="11" t="s">
        <v>1506</v>
      </c>
      <c r="I2450" s="11" t="s">
        <v>15</v>
      </c>
      <c r="J2450" s="23">
        <v>61750000</v>
      </c>
      <c r="K2450" s="23"/>
      <c r="L2450" s="23"/>
      <c r="M2450" s="23">
        <f t="shared" si="38"/>
        <v>61750000</v>
      </c>
      <c r="N2450" s="30"/>
      <c r="O2450" s="11" t="s">
        <v>88</v>
      </c>
      <c r="P2450" s="11"/>
    </row>
    <row r="2451" spans="1:16" ht="18" customHeight="1" x14ac:dyDescent="0.15">
      <c r="A2451" s="11">
        <v>2446</v>
      </c>
      <c r="B2451" s="11" t="s">
        <v>3563</v>
      </c>
      <c r="C2451" s="11" t="s">
        <v>1861</v>
      </c>
      <c r="D2451" s="11">
        <v>10</v>
      </c>
      <c r="E2451" s="36" t="s">
        <v>5196</v>
      </c>
      <c r="F2451" s="30" t="s">
        <v>3568</v>
      </c>
      <c r="G2451" s="11" t="s">
        <v>46</v>
      </c>
      <c r="H2451" s="11" t="s">
        <v>1506</v>
      </c>
      <c r="I2451" s="11" t="s">
        <v>15</v>
      </c>
      <c r="J2451" s="23">
        <v>124026000</v>
      </c>
      <c r="K2451" s="23"/>
      <c r="L2451" s="23"/>
      <c r="M2451" s="23">
        <f t="shared" si="38"/>
        <v>124026000</v>
      </c>
      <c r="N2451" s="30"/>
      <c r="O2451" s="11" t="s">
        <v>88</v>
      </c>
      <c r="P2451" s="11"/>
    </row>
    <row r="2452" spans="1:16" ht="18" customHeight="1" x14ac:dyDescent="0.15">
      <c r="A2452" s="11">
        <v>2447</v>
      </c>
      <c r="B2452" s="11" t="s">
        <v>3563</v>
      </c>
      <c r="C2452" s="11" t="s">
        <v>1915</v>
      </c>
      <c r="D2452" s="11">
        <v>10</v>
      </c>
      <c r="E2452" s="36" t="s">
        <v>5196</v>
      </c>
      <c r="F2452" s="30" t="s">
        <v>3609</v>
      </c>
      <c r="G2452" s="11" t="s">
        <v>58</v>
      </c>
      <c r="H2452" s="11" t="s">
        <v>1506</v>
      </c>
      <c r="I2452" s="11" t="s">
        <v>15</v>
      </c>
      <c r="J2452" s="23">
        <v>2400000000</v>
      </c>
      <c r="K2452" s="23">
        <v>1300000000</v>
      </c>
      <c r="L2452" s="23">
        <v>0</v>
      </c>
      <c r="M2452" s="23">
        <f t="shared" si="38"/>
        <v>3700000000</v>
      </c>
      <c r="N2452" s="30"/>
      <c r="O2452" s="11"/>
      <c r="P2452" s="11" t="s">
        <v>48</v>
      </c>
    </row>
    <row r="2453" spans="1:16" ht="18" customHeight="1" x14ac:dyDescent="0.15">
      <c r="A2453" s="11">
        <v>2448</v>
      </c>
      <c r="B2453" s="11" t="s">
        <v>4365</v>
      </c>
      <c r="C2453" s="11" t="s">
        <v>4392</v>
      </c>
      <c r="D2453" s="11">
        <v>10</v>
      </c>
      <c r="E2453" s="36" t="s">
        <v>5196</v>
      </c>
      <c r="F2453" s="30" t="s">
        <v>4393</v>
      </c>
      <c r="G2453" s="11" t="s">
        <v>58</v>
      </c>
      <c r="H2453" s="11" t="s">
        <v>4394</v>
      </c>
      <c r="I2453" s="11" t="s">
        <v>546</v>
      </c>
      <c r="J2453" s="23">
        <v>4000000000</v>
      </c>
      <c r="K2453" s="23">
        <v>0</v>
      </c>
      <c r="L2453" s="23">
        <v>0</v>
      </c>
      <c r="M2453" s="23">
        <f t="shared" si="38"/>
        <v>4000000000</v>
      </c>
      <c r="N2453" s="30"/>
      <c r="O2453" s="11"/>
      <c r="P2453" s="11" t="s">
        <v>48</v>
      </c>
    </row>
    <row r="2454" spans="1:16" ht="18" customHeight="1" x14ac:dyDescent="0.15">
      <c r="A2454" s="11">
        <v>2449</v>
      </c>
      <c r="B2454" s="11" t="s">
        <v>4365</v>
      </c>
      <c r="C2454" s="11" t="s">
        <v>4392</v>
      </c>
      <c r="D2454" s="11">
        <v>10</v>
      </c>
      <c r="E2454" s="36" t="s">
        <v>5196</v>
      </c>
      <c r="F2454" s="30" t="s">
        <v>4397</v>
      </c>
      <c r="G2454" s="11" t="s">
        <v>58</v>
      </c>
      <c r="H2454" s="11" t="s">
        <v>4394</v>
      </c>
      <c r="I2454" s="11" t="s">
        <v>546</v>
      </c>
      <c r="J2454" s="23">
        <v>5000000000</v>
      </c>
      <c r="K2454" s="23">
        <v>0</v>
      </c>
      <c r="L2454" s="23">
        <v>0</v>
      </c>
      <c r="M2454" s="23">
        <f t="shared" si="38"/>
        <v>5000000000</v>
      </c>
      <c r="N2454" s="30"/>
      <c r="O2454" s="11"/>
      <c r="P2454" s="11" t="s">
        <v>48</v>
      </c>
    </row>
    <row r="2455" spans="1:16" ht="18" customHeight="1" x14ac:dyDescent="0.15">
      <c r="A2455" s="11">
        <v>2450</v>
      </c>
      <c r="B2455" s="21" t="s">
        <v>4457</v>
      </c>
      <c r="C2455" s="21" t="s">
        <v>4458</v>
      </c>
      <c r="D2455" s="21">
        <v>10</v>
      </c>
      <c r="E2455" s="36" t="s">
        <v>5196</v>
      </c>
      <c r="F2455" s="40" t="s">
        <v>4477</v>
      </c>
      <c r="G2455" s="21" t="s">
        <v>1580</v>
      </c>
      <c r="H2455" s="21" t="s">
        <v>3073</v>
      </c>
      <c r="I2455" s="21" t="s">
        <v>15</v>
      </c>
      <c r="J2455" s="60">
        <v>882000000</v>
      </c>
      <c r="K2455" s="60">
        <v>1233000000</v>
      </c>
      <c r="L2455" s="60">
        <v>30000000</v>
      </c>
      <c r="M2455" s="23">
        <f t="shared" si="38"/>
        <v>2145000000</v>
      </c>
      <c r="N2455" s="15"/>
      <c r="O2455" s="21"/>
      <c r="P2455" s="21"/>
    </row>
    <row r="2456" spans="1:16" ht="18" customHeight="1" x14ac:dyDescent="0.15">
      <c r="A2456" s="11">
        <v>2451</v>
      </c>
      <c r="B2456" s="21" t="s">
        <v>4457</v>
      </c>
      <c r="C2456" s="21" t="s">
        <v>4458</v>
      </c>
      <c r="D2456" s="21">
        <v>10</v>
      </c>
      <c r="E2456" s="36" t="s">
        <v>5196</v>
      </c>
      <c r="F2456" s="40" t="s">
        <v>4478</v>
      </c>
      <c r="G2456" s="21" t="s">
        <v>1580</v>
      </c>
      <c r="H2456" s="21" t="s">
        <v>4463</v>
      </c>
      <c r="I2456" s="21" t="s">
        <v>15</v>
      </c>
      <c r="J2456" s="60">
        <v>3030000000</v>
      </c>
      <c r="K2456" s="60">
        <v>8533000000</v>
      </c>
      <c r="L2456" s="60">
        <v>58000000</v>
      </c>
      <c r="M2456" s="23">
        <f t="shared" si="38"/>
        <v>11621000000</v>
      </c>
      <c r="N2456" s="15"/>
      <c r="O2456" s="21"/>
      <c r="P2456" s="21"/>
    </row>
    <row r="2457" spans="1:16" ht="18" customHeight="1" x14ac:dyDescent="0.15">
      <c r="A2457" s="11">
        <v>2452</v>
      </c>
      <c r="B2457" s="21" t="s">
        <v>4457</v>
      </c>
      <c r="C2457" s="21" t="s">
        <v>1633</v>
      </c>
      <c r="D2457" s="21">
        <v>10</v>
      </c>
      <c r="E2457" s="36" t="s">
        <v>5196</v>
      </c>
      <c r="F2457" s="40" t="s">
        <v>4516</v>
      </c>
      <c r="G2457" s="21" t="s">
        <v>1707</v>
      </c>
      <c r="H2457" s="21" t="s">
        <v>4463</v>
      </c>
      <c r="I2457" s="62" t="s">
        <v>8</v>
      </c>
      <c r="J2457" s="60">
        <v>700000000</v>
      </c>
      <c r="K2457" s="60"/>
      <c r="L2457" s="60"/>
      <c r="M2457" s="23">
        <f t="shared" si="38"/>
        <v>700000000</v>
      </c>
      <c r="N2457" s="21"/>
      <c r="O2457" s="21" t="s">
        <v>14</v>
      </c>
      <c r="P2457" s="21"/>
    </row>
    <row r="2458" spans="1:16" ht="18" customHeight="1" x14ac:dyDescent="0.15">
      <c r="A2458" s="11">
        <v>2453</v>
      </c>
      <c r="B2458" s="67" t="s">
        <v>4457</v>
      </c>
      <c r="C2458" s="21" t="s">
        <v>4576</v>
      </c>
      <c r="D2458" s="67">
        <v>10</v>
      </c>
      <c r="E2458" s="36" t="s">
        <v>5196</v>
      </c>
      <c r="F2458" s="68" t="s">
        <v>4585</v>
      </c>
      <c r="G2458" s="67" t="s">
        <v>1580</v>
      </c>
      <c r="H2458" s="67" t="s">
        <v>4463</v>
      </c>
      <c r="I2458" s="67" t="s">
        <v>8</v>
      </c>
      <c r="J2458" s="69">
        <v>20000000</v>
      </c>
      <c r="K2458" s="69">
        <v>100000000</v>
      </c>
      <c r="L2458" s="71">
        <v>0</v>
      </c>
      <c r="M2458" s="23">
        <f t="shared" si="38"/>
        <v>120000000</v>
      </c>
      <c r="N2458" s="55"/>
      <c r="O2458" s="21"/>
      <c r="P2458" s="21" t="s">
        <v>12</v>
      </c>
    </row>
    <row r="2459" spans="1:16" ht="18" customHeight="1" x14ac:dyDescent="0.15">
      <c r="A2459" s="11">
        <v>2454</v>
      </c>
      <c r="B2459" s="11" t="s">
        <v>4457</v>
      </c>
      <c r="C2459" s="11" t="s">
        <v>4605</v>
      </c>
      <c r="D2459" s="11">
        <v>10</v>
      </c>
      <c r="E2459" s="36" t="s">
        <v>5196</v>
      </c>
      <c r="F2459" s="30" t="s">
        <v>4609</v>
      </c>
      <c r="G2459" s="11" t="s">
        <v>1580</v>
      </c>
      <c r="H2459" s="11" t="s">
        <v>4475</v>
      </c>
      <c r="I2459" s="11" t="s">
        <v>22</v>
      </c>
      <c r="J2459" s="51">
        <v>1058000000</v>
      </c>
      <c r="K2459" s="51">
        <v>1479000000</v>
      </c>
      <c r="L2459" s="51">
        <v>35000000</v>
      </c>
      <c r="M2459" s="23">
        <f t="shared" si="38"/>
        <v>2572000000</v>
      </c>
      <c r="N2459" s="12"/>
      <c r="O2459" s="11" t="s">
        <v>14</v>
      </c>
      <c r="P2459" s="11"/>
    </row>
    <row r="2460" spans="1:16" ht="18" customHeight="1" x14ac:dyDescent="0.15">
      <c r="A2460" s="11">
        <v>2455</v>
      </c>
      <c r="B2460" s="11" t="s">
        <v>4457</v>
      </c>
      <c r="C2460" s="11" t="s">
        <v>4605</v>
      </c>
      <c r="D2460" s="11">
        <v>10</v>
      </c>
      <c r="E2460" s="36" t="s">
        <v>5196</v>
      </c>
      <c r="F2460" s="30" t="s">
        <v>4615</v>
      </c>
      <c r="G2460" s="11" t="s">
        <v>1580</v>
      </c>
      <c r="H2460" s="11" t="s">
        <v>4475</v>
      </c>
      <c r="I2460" s="11" t="s">
        <v>8</v>
      </c>
      <c r="J2460" s="51">
        <v>1091852000</v>
      </c>
      <c r="K2460" s="51">
        <v>2021294000</v>
      </c>
      <c r="L2460" s="51">
        <v>87000000</v>
      </c>
      <c r="M2460" s="23">
        <f t="shared" si="38"/>
        <v>3200146000</v>
      </c>
      <c r="N2460" s="13"/>
      <c r="O2460" s="11"/>
      <c r="P2460" s="11" t="s">
        <v>12</v>
      </c>
    </row>
    <row r="2461" spans="1:16" ht="18" customHeight="1" x14ac:dyDescent="0.15">
      <c r="A2461" s="11">
        <v>2456</v>
      </c>
      <c r="B2461" s="11" t="s">
        <v>4457</v>
      </c>
      <c r="C2461" s="11" t="s">
        <v>4605</v>
      </c>
      <c r="D2461" s="11">
        <v>10</v>
      </c>
      <c r="E2461" s="36" t="s">
        <v>5196</v>
      </c>
      <c r="F2461" s="30" t="s">
        <v>4616</v>
      </c>
      <c r="G2461" s="11" t="s">
        <v>1585</v>
      </c>
      <c r="H2461" s="11" t="s">
        <v>4475</v>
      </c>
      <c r="I2461" s="11" t="s">
        <v>8</v>
      </c>
      <c r="J2461" s="51">
        <v>782429000</v>
      </c>
      <c r="K2461" s="51">
        <v>81580000</v>
      </c>
      <c r="L2461" s="51">
        <v>20000000</v>
      </c>
      <c r="M2461" s="23">
        <f t="shared" si="38"/>
        <v>884009000</v>
      </c>
      <c r="N2461" s="13"/>
      <c r="O2461" s="11"/>
      <c r="P2461" s="11" t="s">
        <v>12</v>
      </c>
    </row>
    <row r="2462" spans="1:16" ht="18" customHeight="1" x14ac:dyDescent="0.15">
      <c r="A2462" s="11">
        <v>2457</v>
      </c>
      <c r="B2462" s="11" t="s">
        <v>4457</v>
      </c>
      <c r="C2462" s="11" t="s">
        <v>4605</v>
      </c>
      <c r="D2462" s="11">
        <v>10</v>
      </c>
      <c r="E2462" s="36" t="s">
        <v>5196</v>
      </c>
      <c r="F2462" s="30" t="s">
        <v>4617</v>
      </c>
      <c r="G2462" s="11" t="s">
        <v>1580</v>
      </c>
      <c r="H2462" s="11" t="s">
        <v>4475</v>
      </c>
      <c r="I2462" s="11" t="s">
        <v>8</v>
      </c>
      <c r="J2462" s="51">
        <v>702000000</v>
      </c>
      <c r="K2462" s="51">
        <v>1738000000</v>
      </c>
      <c r="L2462" s="51"/>
      <c r="M2462" s="23">
        <f t="shared" si="38"/>
        <v>2440000000</v>
      </c>
      <c r="N2462" s="30"/>
      <c r="O2462" s="11"/>
      <c r="P2462" s="11" t="s">
        <v>12</v>
      </c>
    </row>
    <row r="2463" spans="1:16" ht="18" customHeight="1" x14ac:dyDescent="0.15">
      <c r="A2463" s="11">
        <v>2458</v>
      </c>
      <c r="B2463" s="11" t="s">
        <v>4457</v>
      </c>
      <c r="C2463" s="11" t="s">
        <v>4605</v>
      </c>
      <c r="D2463" s="11">
        <v>10</v>
      </c>
      <c r="E2463" s="36" t="s">
        <v>5196</v>
      </c>
      <c r="F2463" s="30" t="s">
        <v>4618</v>
      </c>
      <c r="G2463" s="11" t="s">
        <v>1585</v>
      </c>
      <c r="H2463" s="11" t="s">
        <v>4475</v>
      </c>
      <c r="I2463" s="11" t="s">
        <v>8</v>
      </c>
      <c r="J2463" s="51">
        <v>870000000</v>
      </c>
      <c r="K2463" s="51">
        <v>105000000</v>
      </c>
      <c r="L2463" s="51"/>
      <c r="M2463" s="23">
        <f t="shared" si="38"/>
        <v>975000000</v>
      </c>
      <c r="N2463" s="12"/>
      <c r="O2463" s="11"/>
      <c r="P2463" s="11" t="s">
        <v>12</v>
      </c>
    </row>
    <row r="2464" spans="1:16" ht="18" customHeight="1" x14ac:dyDescent="0.15">
      <c r="A2464" s="11">
        <v>2459</v>
      </c>
      <c r="B2464" s="11" t="s">
        <v>4457</v>
      </c>
      <c r="C2464" s="11" t="s">
        <v>4605</v>
      </c>
      <c r="D2464" s="33">
        <v>10</v>
      </c>
      <c r="E2464" s="36" t="s">
        <v>5196</v>
      </c>
      <c r="F2464" s="41" t="s">
        <v>4620</v>
      </c>
      <c r="G2464" s="33" t="s">
        <v>1635</v>
      </c>
      <c r="H2464" s="33" t="s">
        <v>4475</v>
      </c>
      <c r="I2464" s="33" t="s">
        <v>8</v>
      </c>
      <c r="J2464" s="72">
        <v>8999547000</v>
      </c>
      <c r="K2464" s="72">
        <v>3749308000</v>
      </c>
      <c r="L2464" s="72">
        <v>2248782000</v>
      </c>
      <c r="M2464" s="23">
        <f t="shared" si="38"/>
        <v>14997637000</v>
      </c>
      <c r="N2464" s="33"/>
      <c r="O2464" s="33" t="s">
        <v>10</v>
      </c>
      <c r="P2464" s="33" t="s">
        <v>12</v>
      </c>
    </row>
    <row r="2465" spans="1:16" ht="18" customHeight="1" x14ac:dyDescent="0.15">
      <c r="A2465" s="11">
        <v>2460</v>
      </c>
      <c r="B2465" s="11" t="s">
        <v>4457</v>
      </c>
      <c r="C2465" s="11" t="s">
        <v>4623</v>
      </c>
      <c r="D2465" s="11">
        <v>10</v>
      </c>
      <c r="E2465" s="36" t="s">
        <v>5196</v>
      </c>
      <c r="F2465" s="30" t="s">
        <v>4654</v>
      </c>
      <c r="G2465" s="11" t="s">
        <v>1580</v>
      </c>
      <c r="H2465" s="11" t="s">
        <v>4481</v>
      </c>
      <c r="I2465" s="11" t="s">
        <v>9</v>
      </c>
      <c r="J2465" s="51">
        <v>720000000</v>
      </c>
      <c r="K2465" s="51">
        <v>1766000000</v>
      </c>
      <c r="L2465" s="51">
        <v>0</v>
      </c>
      <c r="M2465" s="23">
        <f t="shared" si="38"/>
        <v>2486000000</v>
      </c>
      <c r="N2465" s="12"/>
      <c r="O2465" s="11" t="s">
        <v>14</v>
      </c>
      <c r="P2465" s="11"/>
    </row>
    <row r="2466" spans="1:16" ht="18" customHeight="1" x14ac:dyDescent="0.15">
      <c r="A2466" s="11">
        <v>2461</v>
      </c>
      <c r="B2466" s="21" t="s">
        <v>4575</v>
      </c>
      <c r="C2466" s="21" t="s">
        <v>4576</v>
      </c>
      <c r="D2466" s="21">
        <v>10</v>
      </c>
      <c r="E2466" s="36" t="s">
        <v>5196</v>
      </c>
      <c r="F2466" s="40" t="s">
        <v>4578</v>
      </c>
      <c r="G2466" s="21" t="s">
        <v>1580</v>
      </c>
      <c r="H2466" s="21" t="s">
        <v>4463</v>
      </c>
      <c r="I2466" s="21" t="s">
        <v>22</v>
      </c>
      <c r="J2466" s="60">
        <v>35458304000</v>
      </c>
      <c r="K2466" s="60">
        <v>8808834000</v>
      </c>
      <c r="L2466" s="60">
        <v>16867595000</v>
      </c>
      <c r="M2466" s="23">
        <f t="shared" si="38"/>
        <v>61134733000</v>
      </c>
      <c r="N2466" s="40"/>
      <c r="O2466" s="21"/>
      <c r="P2466" s="21"/>
    </row>
    <row r="2467" spans="1:16" ht="18" customHeight="1" x14ac:dyDescent="0.15">
      <c r="A2467" s="11">
        <v>2462</v>
      </c>
      <c r="B2467" s="11" t="s">
        <v>4824</v>
      </c>
      <c r="C2467" s="11" t="s">
        <v>158</v>
      </c>
      <c r="D2467" s="11">
        <v>10</v>
      </c>
      <c r="E2467" s="36" t="s">
        <v>5196</v>
      </c>
      <c r="F2467" s="30" t="s">
        <v>4959</v>
      </c>
      <c r="G2467" s="11" t="s">
        <v>114</v>
      </c>
      <c r="H2467" s="11" t="s">
        <v>3509</v>
      </c>
      <c r="I2467" s="11" t="s">
        <v>22</v>
      </c>
      <c r="J2467" s="23">
        <v>1600000000</v>
      </c>
      <c r="K2467" s="23">
        <v>1100000000</v>
      </c>
      <c r="L2467" s="23">
        <v>0</v>
      </c>
      <c r="M2467" s="23">
        <f t="shared" si="38"/>
        <v>2700000000</v>
      </c>
      <c r="N2467" s="30"/>
      <c r="O2467" s="11" t="s">
        <v>44</v>
      </c>
      <c r="P2467" s="11" t="s">
        <v>48</v>
      </c>
    </row>
    <row r="2468" spans="1:16" ht="18" customHeight="1" x14ac:dyDescent="0.15">
      <c r="A2468" s="11">
        <v>2463</v>
      </c>
      <c r="B2468" s="33" t="s">
        <v>1687</v>
      </c>
      <c r="C2468" s="11" t="s">
        <v>1695</v>
      </c>
      <c r="D2468" s="11">
        <v>11</v>
      </c>
      <c r="E2468" s="36" t="s">
        <v>5196</v>
      </c>
      <c r="F2468" s="30" t="s">
        <v>5293</v>
      </c>
      <c r="G2468" s="11" t="s">
        <v>1580</v>
      </c>
      <c r="H2468" s="11" t="s">
        <v>20</v>
      </c>
      <c r="I2468" s="11" t="s">
        <v>22</v>
      </c>
      <c r="J2468" s="23">
        <v>72692730000</v>
      </c>
      <c r="K2468" s="23">
        <v>42075792000</v>
      </c>
      <c r="L2468" s="23">
        <v>18718128000</v>
      </c>
      <c r="M2468" s="23">
        <f t="shared" si="38"/>
        <v>133486650000</v>
      </c>
      <c r="N2468" s="30"/>
      <c r="O2468" s="11"/>
      <c r="P2468" s="11" t="s">
        <v>12</v>
      </c>
    </row>
    <row r="2469" spans="1:16" ht="18" customHeight="1" x14ac:dyDescent="0.15">
      <c r="A2469" s="11">
        <v>2464</v>
      </c>
      <c r="B2469" s="33" t="s">
        <v>1687</v>
      </c>
      <c r="C2469" s="11" t="s">
        <v>1695</v>
      </c>
      <c r="D2469" s="11">
        <v>11</v>
      </c>
      <c r="E2469" s="36" t="s">
        <v>5196</v>
      </c>
      <c r="F2469" s="30" t="s">
        <v>5294</v>
      </c>
      <c r="G2469" s="11" t="s">
        <v>1580</v>
      </c>
      <c r="H2469" s="11" t="s">
        <v>20</v>
      </c>
      <c r="I2469" s="11" t="s">
        <v>8</v>
      </c>
      <c r="J2469" s="23">
        <v>98010505000</v>
      </c>
      <c r="K2469" s="23">
        <v>56730152000</v>
      </c>
      <c r="L2469" s="23">
        <v>25237368000</v>
      </c>
      <c r="M2469" s="23">
        <f t="shared" si="38"/>
        <v>179978025000</v>
      </c>
      <c r="N2469" s="13"/>
      <c r="O2469" s="11"/>
      <c r="P2469" s="11" t="s">
        <v>12</v>
      </c>
    </row>
    <row r="2470" spans="1:16" ht="18" customHeight="1" x14ac:dyDescent="0.15">
      <c r="A2470" s="11">
        <v>2465</v>
      </c>
      <c r="B2470" s="33" t="s">
        <v>1687</v>
      </c>
      <c r="C2470" s="11" t="s">
        <v>1695</v>
      </c>
      <c r="D2470" s="11">
        <v>11</v>
      </c>
      <c r="E2470" s="36" t="s">
        <v>5196</v>
      </c>
      <c r="F2470" s="30" t="s">
        <v>5295</v>
      </c>
      <c r="G2470" s="11" t="s">
        <v>1580</v>
      </c>
      <c r="H2470" s="11" t="s">
        <v>5264</v>
      </c>
      <c r="I2470" s="11" t="s">
        <v>8</v>
      </c>
      <c r="J2470" s="23">
        <v>78112515000</v>
      </c>
      <c r="K2470" s="23">
        <v>45212856000</v>
      </c>
      <c r="L2470" s="23">
        <v>20113704000</v>
      </c>
      <c r="M2470" s="23">
        <f t="shared" si="38"/>
        <v>143439075000</v>
      </c>
      <c r="N2470" s="12"/>
      <c r="O2470" s="11"/>
      <c r="P2470" s="11" t="s">
        <v>12</v>
      </c>
    </row>
    <row r="2471" spans="1:16" ht="18" customHeight="1" x14ac:dyDescent="0.15">
      <c r="A2471" s="11">
        <v>2466</v>
      </c>
      <c r="B2471" s="33" t="s">
        <v>1687</v>
      </c>
      <c r="C2471" s="11" t="s">
        <v>1695</v>
      </c>
      <c r="D2471" s="11">
        <v>11</v>
      </c>
      <c r="E2471" s="36" t="s">
        <v>5196</v>
      </c>
      <c r="F2471" s="30" t="s">
        <v>5296</v>
      </c>
      <c r="G2471" s="11" t="s">
        <v>1580</v>
      </c>
      <c r="H2471" s="11" t="s">
        <v>19</v>
      </c>
      <c r="I2471" s="11" t="s">
        <v>8</v>
      </c>
      <c r="J2471" s="23">
        <v>52449415000</v>
      </c>
      <c r="K2471" s="23">
        <v>30358616000</v>
      </c>
      <c r="L2471" s="23">
        <v>13505544000</v>
      </c>
      <c r="M2471" s="23">
        <f t="shared" si="38"/>
        <v>96313575000</v>
      </c>
      <c r="N2471" s="12"/>
      <c r="O2471" s="11"/>
      <c r="P2471" s="11" t="s">
        <v>12</v>
      </c>
    </row>
    <row r="2472" spans="1:16" ht="18" customHeight="1" x14ac:dyDescent="0.15">
      <c r="A2472" s="11">
        <v>2467</v>
      </c>
      <c r="B2472" s="36" t="s">
        <v>1687</v>
      </c>
      <c r="C2472" s="36" t="s">
        <v>1696</v>
      </c>
      <c r="D2472" s="36">
        <v>11</v>
      </c>
      <c r="E2472" s="36" t="s">
        <v>5196</v>
      </c>
      <c r="F2472" s="37" t="s">
        <v>1722</v>
      </c>
      <c r="G2472" s="36" t="s">
        <v>11</v>
      </c>
      <c r="H2472" s="36" t="s">
        <v>1701</v>
      </c>
      <c r="I2472" s="36" t="s">
        <v>9</v>
      </c>
      <c r="J2472" s="38">
        <v>870000000</v>
      </c>
      <c r="K2472" s="38"/>
      <c r="L2472" s="38"/>
      <c r="M2472" s="23">
        <f t="shared" si="38"/>
        <v>870000000</v>
      </c>
      <c r="N2472" s="39"/>
      <c r="O2472" s="36"/>
      <c r="P2472" s="36" t="s">
        <v>12</v>
      </c>
    </row>
    <row r="2473" spans="1:16" ht="18" customHeight="1" x14ac:dyDescent="0.15">
      <c r="A2473" s="11">
        <v>2468</v>
      </c>
      <c r="B2473" s="11" t="s">
        <v>39</v>
      </c>
      <c r="C2473" s="11" t="s">
        <v>56</v>
      </c>
      <c r="D2473" s="11">
        <v>11</v>
      </c>
      <c r="E2473" s="36" t="s">
        <v>5196</v>
      </c>
      <c r="F2473" s="30" t="s">
        <v>64</v>
      </c>
      <c r="G2473" s="11" t="s">
        <v>58</v>
      </c>
      <c r="H2473" s="11" t="s">
        <v>43</v>
      </c>
      <c r="I2473" s="11" t="s">
        <v>22</v>
      </c>
      <c r="J2473" s="23">
        <v>985000000</v>
      </c>
      <c r="K2473" s="23">
        <v>480000000</v>
      </c>
      <c r="L2473" s="23">
        <v>0</v>
      </c>
      <c r="M2473" s="23">
        <f t="shared" si="38"/>
        <v>1465000000</v>
      </c>
      <c r="N2473" s="30"/>
      <c r="O2473" s="11" t="s">
        <v>44</v>
      </c>
      <c r="P2473" s="11" t="s">
        <v>48</v>
      </c>
    </row>
    <row r="2474" spans="1:16" ht="18" customHeight="1" x14ac:dyDescent="0.15">
      <c r="A2474" s="11">
        <v>2469</v>
      </c>
      <c r="B2474" s="11" t="s">
        <v>39</v>
      </c>
      <c r="C2474" s="11" t="s">
        <v>56</v>
      </c>
      <c r="D2474" s="11">
        <v>11</v>
      </c>
      <c r="E2474" s="36" t="s">
        <v>5196</v>
      </c>
      <c r="F2474" s="30" t="s">
        <v>65</v>
      </c>
      <c r="G2474" s="11" t="s">
        <v>66</v>
      </c>
      <c r="H2474" s="11" t="s">
        <v>43</v>
      </c>
      <c r="I2474" s="11" t="s">
        <v>22</v>
      </c>
      <c r="J2474" s="23">
        <v>30000000</v>
      </c>
      <c r="K2474" s="23">
        <v>0</v>
      </c>
      <c r="L2474" s="23"/>
      <c r="M2474" s="23">
        <f t="shared" si="38"/>
        <v>30000000</v>
      </c>
      <c r="N2474" s="30"/>
      <c r="O2474" s="11"/>
      <c r="P2474" s="11"/>
    </row>
    <row r="2475" spans="1:16" ht="18" customHeight="1" x14ac:dyDescent="0.15">
      <c r="A2475" s="11">
        <v>2470</v>
      </c>
      <c r="B2475" s="11" t="s">
        <v>39</v>
      </c>
      <c r="C2475" s="11" t="s">
        <v>67</v>
      </c>
      <c r="D2475" s="11">
        <v>11</v>
      </c>
      <c r="E2475" s="36" t="s">
        <v>5196</v>
      </c>
      <c r="F2475" s="30" t="s">
        <v>70</v>
      </c>
      <c r="G2475" s="11" t="s">
        <v>58</v>
      </c>
      <c r="H2475" s="11" t="s">
        <v>43</v>
      </c>
      <c r="I2475" s="11" t="s">
        <v>22</v>
      </c>
      <c r="J2475" s="23">
        <v>250000000</v>
      </c>
      <c r="K2475" s="23">
        <v>0</v>
      </c>
      <c r="L2475" s="23">
        <v>0</v>
      </c>
      <c r="M2475" s="23">
        <f t="shared" si="38"/>
        <v>250000000</v>
      </c>
      <c r="N2475" s="30"/>
      <c r="O2475" s="11"/>
      <c r="P2475" s="11" t="s">
        <v>48</v>
      </c>
    </row>
    <row r="2476" spans="1:16" ht="18" customHeight="1" x14ac:dyDescent="0.15">
      <c r="A2476" s="11">
        <v>2471</v>
      </c>
      <c r="B2476" s="11" t="s">
        <v>39</v>
      </c>
      <c r="C2476" s="11" t="s">
        <v>78</v>
      </c>
      <c r="D2476" s="11">
        <v>11</v>
      </c>
      <c r="E2476" s="36" t="s">
        <v>5196</v>
      </c>
      <c r="F2476" s="30" t="s">
        <v>79</v>
      </c>
      <c r="G2476" s="11" t="s">
        <v>58</v>
      </c>
      <c r="H2476" s="11" t="s">
        <v>43</v>
      </c>
      <c r="I2476" s="11" t="s">
        <v>22</v>
      </c>
      <c r="J2476" s="23">
        <v>2000000000</v>
      </c>
      <c r="K2476" s="23">
        <v>400000000</v>
      </c>
      <c r="L2476" s="23">
        <v>0</v>
      </c>
      <c r="M2476" s="23">
        <f t="shared" si="38"/>
        <v>2400000000</v>
      </c>
      <c r="N2476" s="30"/>
      <c r="O2476" s="11"/>
      <c r="P2476" s="11" t="s">
        <v>48</v>
      </c>
    </row>
    <row r="2477" spans="1:16" ht="18" customHeight="1" x14ac:dyDescent="0.15">
      <c r="A2477" s="11">
        <v>2472</v>
      </c>
      <c r="B2477" s="11" t="s">
        <v>39</v>
      </c>
      <c r="C2477" s="11" t="s">
        <v>78</v>
      </c>
      <c r="D2477" s="11">
        <v>11</v>
      </c>
      <c r="E2477" s="36" t="s">
        <v>5196</v>
      </c>
      <c r="F2477" s="30" t="s">
        <v>84</v>
      </c>
      <c r="G2477" s="11" t="s">
        <v>58</v>
      </c>
      <c r="H2477" s="11" t="s">
        <v>43</v>
      </c>
      <c r="I2477" s="11" t="s">
        <v>22</v>
      </c>
      <c r="J2477" s="23">
        <v>1850000000</v>
      </c>
      <c r="K2477" s="23">
        <v>0</v>
      </c>
      <c r="L2477" s="23">
        <v>0</v>
      </c>
      <c r="M2477" s="23">
        <f t="shared" si="38"/>
        <v>1850000000</v>
      </c>
      <c r="N2477" s="30"/>
      <c r="O2477" s="11"/>
      <c r="P2477" s="11" t="s">
        <v>48</v>
      </c>
    </row>
    <row r="2478" spans="1:16" ht="18" customHeight="1" x14ac:dyDescent="0.15">
      <c r="A2478" s="11">
        <v>2473</v>
      </c>
      <c r="B2478" s="11" t="s">
        <v>39</v>
      </c>
      <c r="C2478" s="11" t="s">
        <v>86</v>
      </c>
      <c r="D2478" s="11">
        <v>11</v>
      </c>
      <c r="E2478" s="36" t="s">
        <v>5196</v>
      </c>
      <c r="F2478" s="30" t="s">
        <v>92</v>
      </c>
      <c r="G2478" s="11" t="s">
        <v>58</v>
      </c>
      <c r="H2478" s="11" t="s">
        <v>43</v>
      </c>
      <c r="I2478" s="11" t="s">
        <v>15</v>
      </c>
      <c r="J2478" s="23">
        <v>1350000000</v>
      </c>
      <c r="K2478" s="23"/>
      <c r="L2478" s="23"/>
      <c r="M2478" s="23">
        <f t="shared" si="38"/>
        <v>1350000000</v>
      </c>
      <c r="N2478" s="30"/>
      <c r="O2478" s="11" t="s">
        <v>44</v>
      </c>
      <c r="P2478" s="11"/>
    </row>
    <row r="2479" spans="1:16" ht="18" customHeight="1" x14ac:dyDescent="0.15">
      <c r="A2479" s="11">
        <v>2474</v>
      </c>
      <c r="B2479" s="11" t="s">
        <v>39</v>
      </c>
      <c r="C2479" s="11" t="s">
        <v>150</v>
      </c>
      <c r="D2479" s="11">
        <v>11</v>
      </c>
      <c r="E2479" s="36" t="s">
        <v>5196</v>
      </c>
      <c r="F2479" s="30" t="s">
        <v>152</v>
      </c>
      <c r="G2479" s="11" t="s">
        <v>58</v>
      </c>
      <c r="H2479" s="11" t="s">
        <v>43</v>
      </c>
      <c r="I2479" s="11" t="s">
        <v>22</v>
      </c>
      <c r="J2479" s="23">
        <v>2000000000</v>
      </c>
      <c r="K2479" s="23">
        <v>500000000</v>
      </c>
      <c r="L2479" s="23"/>
      <c r="M2479" s="23">
        <f t="shared" si="38"/>
        <v>2500000000</v>
      </c>
      <c r="N2479" s="30"/>
      <c r="O2479" s="11"/>
      <c r="P2479" s="11"/>
    </row>
    <row r="2480" spans="1:16" ht="18" customHeight="1" x14ac:dyDescent="0.15">
      <c r="A2480" s="11">
        <v>2475</v>
      </c>
      <c r="B2480" s="11" t="s">
        <v>39</v>
      </c>
      <c r="C2480" s="11" t="s">
        <v>150</v>
      </c>
      <c r="D2480" s="11">
        <v>11</v>
      </c>
      <c r="E2480" s="36" t="s">
        <v>5196</v>
      </c>
      <c r="F2480" s="30" t="s">
        <v>157</v>
      </c>
      <c r="G2480" s="11" t="s">
        <v>58</v>
      </c>
      <c r="H2480" s="11" t="s">
        <v>43</v>
      </c>
      <c r="I2480" s="11" t="s">
        <v>22</v>
      </c>
      <c r="J2480" s="23">
        <v>2100000000</v>
      </c>
      <c r="K2480" s="23">
        <v>900000000</v>
      </c>
      <c r="L2480" s="23">
        <v>0</v>
      </c>
      <c r="M2480" s="23">
        <f t="shared" si="38"/>
        <v>3000000000</v>
      </c>
      <c r="N2480" s="30"/>
      <c r="O2480" s="11"/>
      <c r="P2480" s="11"/>
    </row>
    <row r="2481" spans="1:16" ht="18" customHeight="1" x14ac:dyDescent="0.15">
      <c r="A2481" s="11">
        <v>2476</v>
      </c>
      <c r="B2481" s="11" t="s">
        <v>292</v>
      </c>
      <c r="C2481" s="11" t="s">
        <v>334</v>
      </c>
      <c r="D2481" s="11">
        <v>11</v>
      </c>
      <c r="E2481" s="36" t="s">
        <v>5196</v>
      </c>
      <c r="F2481" s="30" t="s">
        <v>336</v>
      </c>
      <c r="G2481" s="11" t="s">
        <v>58</v>
      </c>
      <c r="H2481" s="11" t="s">
        <v>294</v>
      </c>
      <c r="I2481" s="11" t="s">
        <v>22</v>
      </c>
      <c r="J2481" s="23">
        <v>600000000</v>
      </c>
      <c r="K2481" s="23"/>
      <c r="L2481" s="23"/>
      <c r="M2481" s="23">
        <f t="shared" si="38"/>
        <v>600000000</v>
      </c>
      <c r="N2481" s="30"/>
      <c r="O2481" s="11"/>
      <c r="P2481" s="11" t="s">
        <v>48</v>
      </c>
    </row>
    <row r="2482" spans="1:16" ht="18" customHeight="1" x14ac:dyDescent="0.15">
      <c r="A2482" s="11">
        <v>2477</v>
      </c>
      <c r="B2482" s="11" t="s">
        <v>292</v>
      </c>
      <c r="C2482" s="11" t="s">
        <v>342</v>
      </c>
      <c r="D2482" s="11">
        <v>11</v>
      </c>
      <c r="E2482" s="36" t="s">
        <v>5196</v>
      </c>
      <c r="F2482" s="30" t="s">
        <v>343</v>
      </c>
      <c r="G2482" s="11" t="s">
        <v>58</v>
      </c>
      <c r="H2482" s="11" t="s">
        <v>294</v>
      </c>
      <c r="I2482" s="11" t="s">
        <v>22</v>
      </c>
      <c r="J2482" s="23">
        <v>1990000000</v>
      </c>
      <c r="K2482" s="23">
        <v>1510000000</v>
      </c>
      <c r="L2482" s="23">
        <v>20000000</v>
      </c>
      <c r="M2482" s="23">
        <f t="shared" si="38"/>
        <v>3520000000</v>
      </c>
      <c r="N2482" s="30"/>
      <c r="O2482" s="11"/>
      <c r="P2482" s="11" t="s">
        <v>48</v>
      </c>
    </row>
    <row r="2483" spans="1:16" ht="18" customHeight="1" x14ac:dyDescent="0.15">
      <c r="A2483" s="11">
        <v>2478</v>
      </c>
      <c r="B2483" s="11" t="s">
        <v>292</v>
      </c>
      <c r="C2483" s="11" t="s">
        <v>342</v>
      </c>
      <c r="D2483" s="11">
        <v>11</v>
      </c>
      <c r="E2483" s="36" t="s">
        <v>5196</v>
      </c>
      <c r="F2483" s="30" t="s">
        <v>348</v>
      </c>
      <c r="G2483" s="11" t="s">
        <v>58</v>
      </c>
      <c r="H2483" s="11" t="s">
        <v>294</v>
      </c>
      <c r="I2483" s="11" t="s">
        <v>22</v>
      </c>
      <c r="J2483" s="23">
        <v>3000000000</v>
      </c>
      <c r="K2483" s="23">
        <v>1900000000</v>
      </c>
      <c r="L2483" s="23">
        <v>0</v>
      </c>
      <c r="M2483" s="23">
        <f t="shared" si="38"/>
        <v>4900000000</v>
      </c>
      <c r="N2483" s="30"/>
      <c r="O2483" s="11"/>
      <c r="P2483" s="11" t="s">
        <v>48</v>
      </c>
    </row>
    <row r="2484" spans="1:16" ht="18" customHeight="1" x14ac:dyDescent="0.15">
      <c r="A2484" s="11">
        <v>2479</v>
      </c>
      <c r="B2484" s="11" t="s">
        <v>292</v>
      </c>
      <c r="C2484" s="11" t="s">
        <v>126</v>
      </c>
      <c r="D2484" s="11">
        <v>11</v>
      </c>
      <c r="E2484" s="36" t="s">
        <v>5196</v>
      </c>
      <c r="F2484" s="30" t="s">
        <v>382</v>
      </c>
      <c r="G2484" s="11" t="s">
        <v>58</v>
      </c>
      <c r="H2484" s="11" t="s">
        <v>294</v>
      </c>
      <c r="I2484" s="11" t="s">
        <v>22</v>
      </c>
      <c r="J2484" s="23">
        <v>4000000000</v>
      </c>
      <c r="K2484" s="23">
        <v>1000000000</v>
      </c>
      <c r="L2484" s="23">
        <v>0</v>
      </c>
      <c r="M2484" s="23">
        <f t="shared" si="38"/>
        <v>5000000000</v>
      </c>
      <c r="N2484" s="30"/>
      <c r="O2484" s="11"/>
      <c r="P2484" s="11" t="s">
        <v>48</v>
      </c>
    </row>
    <row r="2485" spans="1:16" ht="18" customHeight="1" x14ac:dyDescent="0.15">
      <c r="A2485" s="11">
        <v>2480</v>
      </c>
      <c r="B2485" s="11" t="s">
        <v>292</v>
      </c>
      <c r="C2485" s="11" t="s">
        <v>402</v>
      </c>
      <c r="D2485" s="11">
        <v>11</v>
      </c>
      <c r="E2485" s="36" t="s">
        <v>5196</v>
      </c>
      <c r="F2485" s="30" t="s">
        <v>409</v>
      </c>
      <c r="G2485" s="11" t="s">
        <v>58</v>
      </c>
      <c r="H2485" s="11" t="s">
        <v>294</v>
      </c>
      <c r="I2485" s="11" t="s">
        <v>22</v>
      </c>
      <c r="J2485" s="23">
        <v>171904000</v>
      </c>
      <c r="K2485" s="23">
        <v>1529113000</v>
      </c>
      <c r="L2485" s="23"/>
      <c r="M2485" s="23">
        <f t="shared" si="38"/>
        <v>1701017000</v>
      </c>
      <c r="N2485" s="30"/>
      <c r="O2485" s="11"/>
      <c r="P2485" s="11" t="s">
        <v>48</v>
      </c>
    </row>
    <row r="2486" spans="1:16" ht="18" customHeight="1" x14ac:dyDescent="0.15">
      <c r="A2486" s="11">
        <v>2481</v>
      </c>
      <c r="B2486" s="11" t="s">
        <v>292</v>
      </c>
      <c r="C2486" s="11" t="s">
        <v>447</v>
      </c>
      <c r="D2486" s="11">
        <v>11</v>
      </c>
      <c r="E2486" s="36" t="s">
        <v>5196</v>
      </c>
      <c r="F2486" s="30" t="s">
        <v>461</v>
      </c>
      <c r="G2486" s="11" t="s">
        <v>58</v>
      </c>
      <c r="H2486" s="11" t="s">
        <v>294</v>
      </c>
      <c r="I2486" s="11" t="s">
        <v>22</v>
      </c>
      <c r="J2486" s="23">
        <v>420000000</v>
      </c>
      <c r="K2486" s="23"/>
      <c r="L2486" s="23"/>
      <c r="M2486" s="23">
        <f t="shared" si="38"/>
        <v>420000000</v>
      </c>
      <c r="N2486" s="30"/>
      <c r="O2486" s="11"/>
      <c r="P2486" s="11" t="s">
        <v>48</v>
      </c>
    </row>
    <row r="2487" spans="1:16" ht="18" customHeight="1" x14ac:dyDescent="0.15">
      <c r="A2487" s="11">
        <v>2482</v>
      </c>
      <c r="B2487" s="11" t="s">
        <v>292</v>
      </c>
      <c r="C2487" s="11" t="s">
        <v>537</v>
      </c>
      <c r="D2487" s="11">
        <v>11</v>
      </c>
      <c r="E2487" s="36" t="s">
        <v>5196</v>
      </c>
      <c r="F2487" s="30" t="s">
        <v>547</v>
      </c>
      <c r="G2487" s="11" t="s">
        <v>58</v>
      </c>
      <c r="H2487" s="11" t="s">
        <v>294</v>
      </c>
      <c r="I2487" s="11" t="s">
        <v>22</v>
      </c>
      <c r="J2487" s="23">
        <v>624490000</v>
      </c>
      <c r="K2487" s="23">
        <v>0</v>
      </c>
      <c r="L2487" s="23">
        <v>0</v>
      </c>
      <c r="M2487" s="23">
        <f t="shared" si="38"/>
        <v>624490000</v>
      </c>
      <c r="N2487" s="30"/>
      <c r="O2487" s="11"/>
      <c r="P2487" s="11" t="s">
        <v>48</v>
      </c>
    </row>
    <row r="2488" spans="1:16" ht="18" customHeight="1" x14ac:dyDescent="0.15">
      <c r="A2488" s="11">
        <v>2483</v>
      </c>
      <c r="B2488" s="11" t="s">
        <v>696</v>
      </c>
      <c r="C2488" s="11" t="s">
        <v>126</v>
      </c>
      <c r="D2488" s="11">
        <v>11</v>
      </c>
      <c r="E2488" s="36" t="s">
        <v>5196</v>
      </c>
      <c r="F2488" s="30" t="s">
        <v>772</v>
      </c>
      <c r="G2488" s="11" t="s">
        <v>58</v>
      </c>
      <c r="H2488" s="11" t="s">
        <v>294</v>
      </c>
      <c r="I2488" s="11" t="s">
        <v>22</v>
      </c>
      <c r="J2488" s="23">
        <v>3500000000</v>
      </c>
      <c r="K2488" s="23">
        <v>0</v>
      </c>
      <c r="L2488" s="23">
        <v>0</v>
      </c>
      <c r="M2488" s="23">
        <f t="shared" si="38"/>
        <v>3500000000</v>
      </c>
      <c r="N2488" s="30"/>
      <c r="O2488" s="11"/>
      <c r="P2488" s="11" t="s">
        <v>48</v>
      </c>
    </row>
    <row r="2489" spans="1:16" ht="18" customHeight="1" x14ac:dyDescent="0.15">
      <c r="A2489" s="11">
        <v>2484</v>
      </c>
      <c r="B2489" s="11" t="s">
        <v>696</v>
      </c>
      <c r="C2489" s="11" t="s">
        <v>126</v>
      </c>
      <c r="D2489" s="11">
        <v>11</v>
      </c>
      <c r="E2489" s="36" t="s">
        <v>5196</v>
      </c>
      <c r="F2489" s="30" t="s">
        <v>773</v>
      </c>
      <c r="G2489" s="11" t="s">
        <v>66</v>
      </c>
      <c r="H2489" s="11" t="s">
        <v>294</v>
      </c>
      <c r="I2489" s="11" t="s">
        <v>22</v>
      </c>
      <c r="J2489" s="23">
        <v>100000000</v>
      </c>
      <c r="K2489" s="23">
        <v>0</v>
      </c>
      <c r="L2489" s="23">
        <v>0</v>
      </c>
      <c r="M2489" s="23">
        <f t="shared" si="38"/>
        <v>100000000</v>
      </c>
      <c r="N2489" s="30"/>
      <c r="O2489" s="11"/>
      <c r="P2489" s="11" t="s">
        <v>48</v>
      </c>
    </row>
    <row r="2490" spans="1:16" ht="18" customHeight="1" x14ac:dyDescent="0.15">
      <c r="A2490" s="11">
        <v>2485</v>
      </c>
      <c r="B2490" s="11" t="s">
        <v>696</v>
      </c>
      <c r="C2490" s="11" t="s">
        <v>874</v>
      </c>
      <c r="D2490" s="11">
        <v>11</v>
      </c>
      <c r="E2490" s="36" t="s">
        <v>5196</v>
      </c>
      <c r="F2490" s="30" t="s">
        <v>886</v>
      </c>
      <c r="G2490" s="11" t="s">
        <v>58</v>
      </c>
      <c r="H2490" s="11" t="s">
        <v>294</v>
      </c>
      <c r="I2490" s="11" t="s">
        <v>22</v>
      </c>
      <c r="J2490" s="23">
        <v>900000000</v>
      </c>
      <c r="K2490" s="23"/>
      <c r="L2490" s="23"/>
      <c r="M2490" s="23">
        <f t="shared" si="38"/>
        <v>900000000</v>
      </c>
      <c r="N2490" s="30"/>
      <c r="O2490" s="11" t="s">
        <v>44</v>
      </c>
      <c r="P2490" s="11" t="s">
        <v>48</v>
      </c>
    </row>
    <row r="2491" spans="1:16" ht="18" customHeight="1" x14ac:dyDescent="0.15">
      <c r="A2491" s="11">
        <v>2486</v>
      </c>
      <c r="B2491" s="11" t="s">
        <v>1036</v>
      </c>
      <c r="C2491" s="11" t="s">
        <v>67</v>
      </c>
      <c r="D2491" s="11">
        <v>11</v>
      </c>
      <c r="E2491" s="36" t="s">
        <v>5196</v>
      </c>
      <c r="F2491" s="30" t="s">
        <v>1054</v>
      </c>
      <c r="G2491" s="11" t="s">
        <v>58</v>
      </c>
      <c r="H2491" s="11" t="s">
        <v>1039</v>
      </c>
      <c r="I2491" s="11" t="s">
        <v>22</v>
      </c>
      <c r="J2491" s="23">
        <v>800000000</v>
      </c>
      <c r="K2491" s="23"/>
      <c r="L2491" s="23"/>
      <c r="M2491" s="23">
        <f t="shared" si="38"/>
        <v>800000000</v>
      </c>
      <c r="N2491" s="30"/>
      <c r="O2491" s="11"/>
      <c r="P2491" s="11" t="s">
        <v>48</v>
      </c>
    </row>
    <row r="2492" spans="1:16" ht="18" customHeight="1" x14ac:dyDescent="0.15">
      <c r="A2492" s="11">
        <v>2487</v>
      </c>
      <c r="B2492" s="11" t="s">
        <v>1036</v>
      </c>
      <c r="C2492" s="11" t="s">
        <v>94</v>
      </c>
      <c r="D2492" s="11">
        <v>11</v>
      </c>
      <c r="E2492" s="36" t="s">
        <v>5196</v>
      </c>
      <c r="F2492" s="30" t="s">
        <v>1165</v>
      </c>
      <c r="G2492" s="11" t="s">
        <v>525</v>
      </c>
      <c r="H2492" s="11" t="s">
        <v>1039</v>
      </c>
      <c r="I2492" s="11" t="s">
        <v>15</v>
      </c>
      <c r="J2492" s="93">
        <v>100000000</v>
      </c>
      <c r="K2492" s="23">
        <v>0</v>
      </c>
      <c r="L2492" s="23">
        <v>0</v>
      </c>
      <c r="M2492" s="23">
        <f t="shared" si="38"/>
        <v>100000000</v>
      </c>
      <c r="N2492" s="30"/>
      <c r="O2492" s="11" t="s">
        <v>44</v>
      </c>
      <c r="P2492" s="11"/>
    </row>
    <row r="2493" spans="1:16" ht="18" customHeight="1" x14ac:dyDescent="0.15">
      <c r="A2493" s="11">
        <v>2488</v>
      </c>
      <c r="B2493" s="11" t="s">
        <v>1036</v>
      </c>
      <c r="C2493" s="11" t="s">
        <v>94</v>
      </c>
      <c r="D2493" s="11">
        <v>11</v>
      </c>
      <c r="E2493" s="36" t="s">
        <v>5196</v>
      </c>
      <c r="F2493" s="30" t="s">
        <v>1166</v>
      </c>
      <c r="G2493" s="11" t="s">
        <v>525</v>
      </c>
      <c r="H2493" s="11" t="s">
        <v>1039</v>
      </c>
      <c r="I2493" s="11" t="s">
        <v>15</v>
      </c>
      <c r="J2493" s="23">
        <v>100000000</v>
      </c>
      <c r="K2493" s="23">
        <v>0</v>
      </c>
      <c r="L2493" s="23">
        <v>0</v>
      </c>
      <c r="M2493" s="23">
        <f t="shared" si="38"/>
        <v>100000000</v>
      </c>
      <c r="N2493" s="30"/>
      <c r="O2493" s="11" t="s">
        <v>44</v>
      </c>
      <c r="P2493" s="11"/>
    </row>
    <row r="2494" spans="1:16" ht="18" customHeight="1" x14ac:dyDescent="0.15">
      <c r="A2494" s="11">
        <v>2489</v>
      </c>
      <c r="B2494" s="11" t="s">
        <v>1281</v>
      </c>
      <c r="C2494" s="11" t="s">
        <v>67</v>
      </c>
      <c r="D2494" s="11">
        <v>11</v>
      </c>
      <c r="E2494" s="36" t="s">
        <v>5196</v>
      </c>
      <c r="F2494" s="30" t="s">
        <v>1318</v>
      </c>
      <c r="G2494" s="11" t="s">
        <v>58</v>
      </c>
      <c r="H2494" s="11" t="s">
        <v>1283</v>
      </c>
      <c r="I2494" s="11" t="s">
        <v>22</v>
      </c>
      <c r="J2494" s="23">
        <v>1950000000</v>
      </c>
      <c r="K2494" s="23"/>
      <c r="L2494" s="23"/>
      <c r="M2494" s="23">
        <f t="shared" si="38"/>
        <v>1950000000</v>
      </c>
      <c r="N2494" s="30"/>
      <c r="O2494" s="11"/>
      <c r="P2494" s="11" t="s">
        <v>48</v>
      </c>
    </row>
    <row r="2495" spans="1:16" ht="18" customHeight="1" x14ac:dyDescent="0.15">
      <c r="A2495" s="11">
        <v>2490</v>
      </c>
      <c r="B2495" s="11" t="s">
        <v>1281</v>
      </c>
      <c r="C2495" s="11" t="s">
        <v>67</v>
      </c>
      <c r="D2495" s="11">
        <v>11</v>
      </c>
      <c r="E2495" s="36" t="s">
        <v>5196</v>
      </c>
      <c r="F2495" s="30" t="s">
        <v>1319</v>
      </c>
      <c r="G2495" s="11" t="s">
        <v>58</v>
      </c>
      <c r="H2495" s="11" t="s">
        <v>1283</v>
      </c>
      <c r="I2495" s="11" t="s">
        <v>22</v>
      </c>
      <c r="J2495" s="23">
        <v>600000000</v>
      </c>
      <c r="K2495" s="23">
        <v>0</v>
      </c>
      <c r="L2495" s="23">
        <v>0</v>
      </c>
      <c r="M2495" s="23">
        <f t="shared" si="38"/>
        <v>600000000</v>
      </c>
      <c r="N2495" s="30"/>
      <c r="O2495" s="11" t="s">
        <v>88</v>
      </c>
      <c r="P2495" s="11"/>
    </row>
    <row r="2496" spans="1:16" ht="18" customHeight="1" x14ac:dyDescent="0.15">
      <c r="A2496" s="11">
        <v>2491</v>
      </c>
      <c r="B2496" s="11" t="s">
        <v>1281</v>
      </c>
      <c r="C2496" s="11" t="s">
        <v>126</v>
      </c>
      <c r="D2496" s="11">
        <v>11</v>
      </c>
      <c r="E2496" s="36" t="s">
        <v>5196</v>
      </c>
      <c r="F2496" s="30" t="s">
        <v>1334</v>
      </c>
      <c r="G2496" s="11" t="s">
        <v>58</v>
      </c>
      <c r="H2496" s="11" t="s">
        <v>1283</v>
      </c>
      <c r="I2496" s="11" t="s">
        <v>15</v>
      </c>
      <c r="J2496" s="23">
        <v>50000000</v>
      </c>
      <c r="K2496" s="23">
        <v>10000000</v>
      </c>
      <c r="L2496" s="23">
        <v>0</v>
      </c>
      <c r="M2496" s="23">
        <f t="shared" si="38"/>
        <v>60000000</v>
      </c>
      <c r="N2496" s="30"/>
      <c r="O2496" s="11" t="s">
        <v>44</v>
      </c>
      <c r="P2496" s="11"/>
    </row>
    <row r="2497" spans="1:16" ht="18" customHeight="1" x14ac:dyDescent="0.15">
      <c r="A2497" s="11">
        <v>2492</v>
      </c>
      <c r="B2497" s="11" t="s">
        <v>1281</v>
      </c>
      <c r="C2497" s="11" t="s">
        <v>71</v>
      </c>
      <c r="D2497" s="11">
        <v>11</v>
      </c>
      <c r="E2497" s="36" t="s">
        <v>5196</v>
      </c>
      <c r="F2497" s="30" t="s">
        <v>1349</v>
      </c>
      <c r="G2497" s="11" t="s">
        <v>73</v>
      </c>
      <c r="H2497" s="11" t="s">
        <v>1283</v>
      </c>
      <c r="I2497" s="11" t="s">
        <v>16</v>
      </c>
      <c r="J2497" s="23">
        <v>50000000</v>
      </c>
      <c r="K2497" s="23">
        <v>0</v>
      </c>
      <c r="L2497" s="23"/>
      <c r="M2497" s="23">
        <f t="shared" si="38"/>
        <v>50000000</v>
      </c>
      <c r="N2497" s="30" t="s">
        <v>1344</v>
      </c>
      <c r="O2497" s="11" t="s">
        <v>44</v>
      </c>
      <c r="P2497" s="11"/>
    </row>
    <row r="2498" spans="1:16" ht="18" customHeight="1" x14ac:dyDescent="0.15">
      <c r="A2498" s="11">
        <v>2493</v>
      </c>
      <c r="B2498" s="11" t="s">
        <v>1589</v>
      </c>
      <c r="C2498" s="11" t="s">
        <v>1590</v>
      </c>
      <c r="D2498" s="11">
        <v>11</v>
      </c>
      <c r="E2498" s="36" t="s">
        <v>5196</v>
      </c>
      <c r="F2498" s="30" t="s">
        <v>1606</v>
      </c>
      <c r="G2498" s="11" t="s">
        <v>1580</v>
      </c>
      <c r="H2498" s="11" t="s">
        <v>1593</v>
      </c>
      <c r="I2498" s="11" t="s">
        <v>22</v>
      </c>
      <c r="J2498" s="23">
        <v>1500000000</v>
      </c>
      <c r="K2498" s="23">
        <v>6350000000</v>
      </c>
      <c r="L2498" s="23">
        <v>150000000</v>
      </c>
      <c r="M2498" s="23">
        <f t="shared" si="38"/>
        <v>8000000000</v>
      </c>
      <c r="N2498" s="34"/>
      <c r="O2498" s="11" t="s">
        <v>14</v>
      </c>
      <c r="P2498" s="11" t="s">
        <v>12</v>
      </c>
    </row>
    <row r="2499" spans="1:16" ht="18" customHeight="1" x14ac:dyDescent="0.15">
      <c r="A2499" s="11">
        <v>2494</v>
      </c>
      <c r="B2499" s="11" t="s">
        <v>1589</v>
      </c>
      <c r="C2499" s="11" t="s">
        <v>1590</v>
      </c>
      <c r="D2499" s="11">
        <v>11</v>
      </c>
      <c r="E2499" s="36" t="s">
        <v>5196</v>
      </c>
      <c r="F2499" s="30" t="s">
        <v>1607</v>
      </c>
      <c r="G2499" s="11" t="s">
        <v>1580</v>
      </c>
      <c r="H2499" s="11" t="s">
        <v>1593</v>
      </c>
      <c r="I2499" s="11" t="s">
        <v>22</v>
      </c>
      <c r="J2499" s="23">
        <v>1500000000</v>
      </c>
      <c r="K2499" s="23">
        <v>6350000000</v>
      </c>
      <c r="L2499" s="23">
        <v>150000000</v>
      </c>
      <c r="M2499" s="23">
        <f t="shared" si="38"/>
        <v>8000000000</v>
      </c>
      <c r="N2499" s="12"/>
      <c r="O2499" s="11" t="s">
        <v>14</v>
      </c>
      <c r="P2499" s="11" t="s">
        <v>12</v>
      </c>
    </row>
    <row r="2500" spans="1:16" ht="18" customHeight="1" x14ac:dyDescent="0.15">
      <c r="A2500" s="11">
        <v>2495</v>
      </c>
      <c r="B2500" s="11" t="s">
        <v>1528</v>
      </c>
      <c r="C2500" s="11" t="s">
        <v>1532</v>
      </c>
      <c r="D2500" s="11">
        <v>11</v>
      </c>
      <c r="E2500" s="36" t="s">
        <v>5196</v>
      </c>
      <c r="F2500" s="30" t="s">
        <v>1534</v>
      </c>
      <c r="G2500" s="11" t="s">
        <v>11</v>
      </c>
      <c r="H2500" s="11" t="s">
        <v>19</v>
      </c>
      <c r="I2500" s="11" t="s">
        <v>15</v>
      </c>
      <c r="J2500" s="23">
        <v>90000000</v>
      </c>
      <c r="K2500" s="23">
        <v>0</v>
      </c>
      <c r="L2500" s="23">
        <v>1000000</v>
      </c>
      <c r="M2500" s="23">
        <f t="shared" si="38"/>
        <v>91000000</v>
      </c>
      <c r="N2500" s="12"/>
      <c r="O2500" s="11"/>
      <c r="P2500" s="11" t="s">
        <v>12</v>
      </c>
    </row>
    <row r="2501" spans="1:16" ht="18" customHeight="1" x14ac:dyDescent="0.15">
      <c r="A2501" s="11">
        <v>2496</v>
      </c>
      <c r="B2501" s="11" t="s">
        <v>1589</v>
      </c>
      <c r="C2501" s="33" t="s">
        <v>1643</v>
      </c>
      <c r="D2501" s="11">
        <v>11</v>
      </c>
      <c r="E2501" s="36" t="s">
        <v>5196</v>
      </c>
      <c r="F2501" s="30" t="s">
        <v>1666</v>
      </c>
      <c r="G2501" s="11" t="s">
        <v>1580</v>
      </c>
      <c r="H2501" s="11" t="s">
        <v>19</v>
      </c>
      <c r="I2501" s="11" t="s">
        <v>22</v>
      </c>
      <c r="J2501" s="23">
        <v>150000000</v>
      </c>
      <c r="K2501" s="23">
        <v>0</v>
      </c>
      <c r="L2501" s="23">
        <v>0</v>
      </c>
      <c r="M2501" s="23">
        <f t="shared" si="38"/>
        <v>150000000</v>
      </c>
      <c r="N2501" s="12"/>
      <c r="O2501" s="11"/>
      <c r="P2501" s="11"/>
    </row>
    <row r="2502" spans="1:16" ht="18" customHeight="1" x14ac:dyDescent="0.15">
      <c r="A2502" s="11">
        <v>2497</v>
      </c>
      <c r="B2502" s="33" t="s">
        <v>1589</v>
      </c>
      <c r="C2502" s="33" t="s">
        <v>1668</v>
      </c>
      <c r="D2502" s="33">
        <v>11</v>
      </c>
      <c r="E2502" s="36" t="s">
        <v>5196</v>
      </c>
      <c r="F2502" s="41" t="s">
        <v>1677</v>
      </c>
      <c r="G2502" s="33" t="s">
        <v>1580</v>
      </c>
      <c r="H2502" s="33" t="s">
        <v>19</v>
      </c>
      <c r="I2502" s="33" t="s">
        <v>9</v>
      </c>
      <c r="J2502" s="42">
        <v>2841766000</v>
      </c>
      <c r="K2502" s="42">
        <v>8624614000</v>
      </c>
      <c r="L2502" s="42">
        <v>51776000</v>
      </c>
      <c r="M2502" s="23">
        <f t="shared" ref="M2502:M2565" si="39">J2502+K2502+L2502</f>
        <v>11518156000</v>
      </c>
      <c r="N2502" s="14"/>
      <c r="O2502" s="33" t="s">
        <v>14</v>
      </c>
      <c r="P2502" s="33" t="s">
        <v>12</v>
      </c>
    </row>
    <row r="2503" spans="1:16" ht="18" customHeight="1" x14ac:dyDescent="0.15">
      <c r="A2503" s="11">
        <v>2498</v>
      </c>
      <c r="B2503" s="85" t="s">
        <v>1528</v>
      </c>
      <c r="C2503" s="85" t="s">
        <v>1679</v>
      </c>
      <c r="D2503" s="85">
        <v>11</v>
      </c>
      <c r="E2503" s="36" t="s">
        <v>5196</v>
      </c>
      <c r="F2503" s="87" t="s">
        <v>1545</v>
      </c>
      <c r="G2503" s="85" t="s">
        <v>66</v>
      </c>
      <c r="H2503" s="85" t="s">
        <v>294</v>
      </c>
      <c r="I2503" s="85" t="s">
        <v>22</v>
      </c>
      <c r="J2503" s="89">
        <v>158000000</v>
      </c>
      <c r="K2503" s="89">
        <v>0</v>
      </c>
      <c r="L2503" s="89"/>
      <c r="M2503" s="23">
        <f t="shared" si="39"/>
        <v>158000000</v>
      </c>
      <c r="N2503" s="94"/>
      <c r="O2503" s="85" t="s">
        <v>44</v>
      </c>
      <c r="P2503" s="85"/>
    </row>
    <row r="2504" spans="1:16" ht="18" customHeight="1" x14ac:dyDescent="0.15">
      <c r="A2504" s="11">
        <v>2499</v>
      </c>
      <c r="B2504" s="85" t="s">
        <v>1528</v>
      </c>
      <c r="C2504" s="85" t="s">
        <v>1679</v>
      </c>
      <c r="D2504" s="85">
        <v>11</v>
      </c>
      <c r="E2504" s="36" t="s">
        <v>5196</v>
      </c>
      <c r="F2504" s="87" t="s">
        <v>1559</v>
      </c>
      <c r="G2504" s="85" t="s">
        <v>58</v>
      </c>
      <c r="H2504" s="85" t="s">
        <v>294</v>
      </c>
      <c r="I2504" s="85" t="s">
        <v>22</v>
      </c>
      <c r="J2504" s="89">
        <v>166000000</v>
      </c>
      <c r="K2504" s="89">
        <v>36000000</v>
      </c>
      <c r="L2504" s="89"/>
      <c r="M2504" s="23">
        <f t="shared" si="39"/>
        <v>202000000</v>
      </c>
      <c r="N2504" s="94"/>
      <c r="O2504" s="85"/>
      <c r="P2504" s="85"/>
    </row>
    <row r="2505" spans="1:16" ht="18" customHeight="1" x14ac:dyDescent="0.15">
      <c r="A2505" s="11">
        <v>2500</v>
      </c>
      <c r="B2505" s="85" t="s">
        <v>1528</v>
      </c>
      <c r="C2505" s="85" t="s">
        <v>1679</v>
      </c>
      <c r="D2505" s="85">
        <v>11</v>
      </c>
      <c r="E2505" s="36" t="s">
        <v>5196</v>
      </c>
      <c r="F2505" s="87" t="s">
        <v>1567</v>
      </c>
      <c r="G2505" s="85" t="s">
        <v>73</v>
      </c>
      <c r="H2505" s="85" t="s">
        <v>294</v>
      </c>
      <c r="I2505" s="85" t="s">
        <v>22</v>
      </c>
      <c r="J2505" s="91">
        <v>350000000</v>
      </c>
      <c r="K2505" s="91">
        <v>250000000</v>
      </c>
      <c r="L2505" s="89"/>
      <c r="M2505" s="23">
        <f t="shared" si="39"/>
        <v>600000000</v>
      </c>
      <c r="N2505" s="94"/>
      <c r="O2505" s="85"/>
      <c r="P2505" s="85" t="s">
        <v>48</v>
      </c>
    </row>
    <row r="2506" spans="1:16" ht="18" customHeight="1" x14ac:dyDescent="0.15">
      <c r="A2506" s="11">
        <v>2501</v>
      </c>
      <c r="B2506" s="11" t="s">
        <v>1589</v>
      </c>
      <c r="C2506" s="11" t="s">
        <v>1681</v>
      </c>
      <c r="D2506" s="11">
        <v>11</v>
      </c>
      <c r="E2506" s="36" t="s">
        <v>5196</v>
      </c>
      <c r="F2506" s="30" t="s">
        <v>1685</v>
      </c>
      <c r="G2506" s="11" t="s">
        <v>1635</v>
      </c>
      <c r="H2506" s="11" t="s">
        <v>19</v>
      </c>
      <c r="I2506" s="11" t="s">
        <v>22</v>
      </c>
      <c r="J2506" s="23">
        <v>6636529000</v>
      </c>
      <c r="K2506" s="23">
        <v>2576546000</v>
      </c>
      <c r="L2506" s="23">
        <v>3293450000</v>
      </c>
      <c r="M2506" s="23">
        <f t="shared" si="39"/>
        <v>12506525000</v>
      </c>
      <c r="N2506" s="12"/>
      <c r="O2506" s="11" t="s">
        <v>10</v>
      </c>
      <c r="P2506" s="11" t="s">
        <v>12</v>
      </c>
    </row>
    <row r="2507" spans="1:16" ht="18" customHeight="1" x14ac:dyDescent="0.15">
      <c r="A2507" s="11">
        <v>2502</v>
      </c>
      <c r="B2507" s="11" t="s">
        <v>1983</v>
      </c>
      <c r="C2507" s="11" t="s">
        <v>126</v>
      </c>
      <c r="D2507" s="11">
        <v>11</v>
      </c>
      <c r="E2507" s="36" t="s">
        <v>5196</v>
      </c>
      <c r="F2507" s="30" t="s">
        <v>1920</v>
      </c>
      <c r="G2507" s="11" t="s">
        <v>58</v>
      </c>
      <c r="H2507" s="11" t="s">
        <v>1865</v>
      </c>
      <c r="I2507" s="11" t="s">
        <v>15</v>
      </c>
      <c r="J2507" s="23">
        <v>2344026000</v>
      </c>
      <c r="K2507" s="23">
        <v>1795702000</v>
      </c>
      <c r="L2507" s="23"/>
      <c r="M2507" s="23">
        <f t="shared" si="39"/>
        <v>4139728000</v>
      </c>
      <c r="N2507" s="30"/>
      <c r="O2507" s="11"/>
      <c r="P2507" s="11" t="s">
        <v>48</v>
      </c>
    </row>
    <row r="2508" spans="1:16" ht="18" customHeight="1" x14ac:dyDescent="0.15">
      <c r="A2508" s="11">
        <v>2503</v>
      </c>
      <c r="B2508" s="11" t="s">
        <v>1983</v>
      </c>
      <c r="C2508" s="11" t="s">
        <v>126</v>
      </c>
      <c r="D2508" s="11">
        <v>11</v>
      </c>
      <c r="E2508" s="36" t="s">
        <v>5196</v>
      </c>
      <c r="F2508" s="30" t="s">
        <v>1930</v>
      </c>
      <c r="G2508" s="11" t="s">
        <v>52</v>
      </c>
      <c r="H2508" s="11" t="s">
        <v>1865</v>
      </c>
      <c r="I2508" s="11" t="s">
        <v>22</v>
      </c>
      <c r="J2508" s="23">
        <v>800000000</v>
      </c>
      <c r="K2508" s="23"/>
      <c r="L2508" s="23"/>
      <c r="M2508" s="23">
        <f t="shared" si="39"/>
        <v>800000000</v>
      </c>
      <c r="N2508" s="30"/>
      <c r="O2508" s="11" t="s">
        <v>44</v>
      </c>
      <c r="P2508" s="11" t="s">
        <v>48</v>
      </c>
    </row>
    <row r="2509" spans="1:16" ht="18" customHeight="1" x14ac:dyDescent="0.15">
      <c r="A2509" s="11">
        <v>2504</v>
      </c>
      <c r="B2509" s="11" t="s">
        <v>1983</v>
      </c>
      <c r="C2509" s="11" t="s">
        <v>2026</v>
      </c>
      <c r="D2509" s="11">
        <v>11</v>
      </c>
      <c r="E2509" s="36" t="s">
        <v>5196</v>
      </c>
      <c r="F2509" s="30" t="s">
        <v>2036</v>
      </c>
      <c r="G2509" s="11" t="s">
        <v>58</v>
      </c>
      <c r="H2509" s="11" t="s">
        <v>2031</v>
      </c>
      <c r="I2509" s="11" t="s">
        <v>15</v>
      </c>
      <c r="J2509" s="23">
        <v>4200000000</v>
      </c>
      <c r="K2509" s="23">
        <v>3000000000</v>
      </c>
      <c r="L2509" s="23">
        <v>0</v>
      </c>
      <c r="M2509" s="23">
        <f t="shared" si="39"/>
        <v>7200000000</v>
      </c>
      <c r="N2509" s="30"/>
      <c r="O2509" s="11" t="s">
        <v>44</v>
      </c>
      <c r="P2509" s="11" t="s">
        <v>48</v>
      </c>
    </row>
    <row r="2510" spans="1:16" ht="18" customHeight="1" x14ac:dyDescent="0.15">
      <c r="A2510" s="11">
        <v>2505</v>
      </c>
      <c r="B2510" s="11" t="s">
        <v>1983</v>
      </c>
      <c r="C2510" s="11" t="s">
        <v>2026</v>
      </c>
      <c r="D2510" s="11">
        <v>11</v>
      </c>
      <c r="E2510" s="36" t="s">
        <v>5196</v>
      </c>
      <c r="F2510" s="30" t="s">
        <v>2041</v>
      </c>
      <c r="G2510" s="11" t="s">
        <v>73</v>
      </c>
      <c r="H2510" s="11" t="s">
        <v>1497</v>
      </c>
      <c r="I2510" s="11" t="s">
        <v>15</v>
      </c>
      <c r="J2510" s="23">
        <v>9500000</v>
      </c>
      <c r="K2510" s="23">
        <v>130000000</v>
      </c>
      <c r="L2510" s="23">
        <v>0</v>
      </c>
      <c r="M2510" s="23">
        <f t="shared" si="39"/>
        <v>139500000</v>
      </c>
      <c r="N2510" s="30"/>
      <c r="O2510" s="11" t="s">
        <v>44</v>
      </c>
      <c r="P2510" s="11"/>
    </row>
    <row r="2511" spans="1:16" ht="18" customHeight="1" x14ac:dyDescent="0.15">
      <c r="A2511" s="11">
        <v>2506</v>
      </c>
      <c r="B2511" s="11" t="s">
        <v>1983</v>
      </c>
      <c r="C2511" s="11" t="s">
        <v>2059</v>
      </c>
      <c r="D2511" s="11">
        <v>11</v>
      </c>
      <c r="E2511" s="36" t="s">
        <v>5196</v>
      </c>
      <c r="F2511" s="30" t="s">
        <v>2064</v>
      </c>
      <c r="G2511" s="11" t="s">
        <v>58</v>
      </c>
      <c r="H2511" s="11" t="s">
        <v>1865</v>
      </c>
      <c r="I2511" s="11" t="s">
        <v>15</v>
      </c>
      <c r="J2511" s="23">
        <v>2500000000</v>
      </c>
      <c r="K2511" s="23">
        <v>1000000000</v>
      </c>
      <c r="L2511" s="23">
        <v>500000000</v>
      </c>
      <c r="M2511" s="23">
        <f t="shared" si="39"/>
        <v>4000000000</v>
      </c>
      <c r="N2511" s="30"/>
      <c r="O2511" s="11" t="s">
        <v>44</v>
      </c>
      <c r="P2511" s="11" t="s">
        <v>48</v>
      </c>
    </row>
    <row r="2512" spans="1:16" ht="18" customHeight="1" x14ac:dyDescent="0.15">
      <c r="A2512" s="11">
        <v>2507</v>
      </c>
      <c r="B2512" s="11" t="s">
        <v>2160</v>
      </c>
      <c r="C2512" s="11" t="s">
        <v>1743</v>
      </c>
      <c r="D2512" s="11">
        <v>11</v>
      </c>
      <c r="E2512" s="36" t="s">
        <v>5196</v>
      </c>
      <c r="F2512" s="30" t="s">
        <v>2223</v>
      </c>
      <c r="G2512" s="11" t="s">
        <v>52</v>
      </c>
      <c r="H2512" s="11" t="s">
        <v>1283</v>
      </c>
      <c r="I2512" s="11" t="s">
        <v>22</v>
      </c>
      <c r="J2512" s="23">
        <v>300000000</v>
      </c>
      <c r="K2512" s="23">
        <v>100000000</v>
      </c>
      <c r="L2512" s="23">
        <v>0</v>
      </c>
      <c r="M2512" s="23">
        <f t="shared" si="39"/>
        <v>400000000</v>
      </c>
      <c r="N2512" s="30"/>
      <c r="O2512" s="11"/>
      <c r="P2512" s="11"/>
    </row>
    <row r="2513" spans="1:16" ht="18" customHeight="1" x14ac:dyDescent="0.15">
      <c r="A2513" s="11">
        <v>2508</v>
      </c>
      <c r="B2513" s="11" t="s">
        <v>2160</v>
      </c>
      <c r="C2513" s="11" t="s">
        <v>1743</v>
      </c>
      <c r="D2513" s="11">
        <v>11</v>
      </c>
      <c r="E2513" s="36" t="s">
        <v>5196</v>
      </c>
      <c r="F2513" s="30" t="s">
        <v>2224</v>
      </c>
      <c r="G2513" s="11" t="s">
        <v>66</v>
      </c>
      <c r="H2513" s="11" t="s">
        <v>1283</v>
      </c>
      <c r="I2513" s="11" t="s">
        <v>22</v>
      </c>
      <c r="J2513" s="23">
        <v>180000000</v>
      </c>
      <c r="K2513" s="23">
        <v>60000000</v>
      </c>
      <c r="L2513" s="23">
        <v>0</v>
      </c>
      <c r="M2513" s="23">
        <f t="shared" si="39"/>
        <v>240000000</v>
      </c>
      <c r="N2513" s="30"/>
      <c r="O2513" s="11"/>
      <c r="P2513" s="11"/>
    </row>
    <row r="2514" spans="1:16" ht="18" customHeight="1" x14ac:dyDescent="0.15">
      <c r="A2514" s="11">
        <v>2509</v>
      </c>
      <c r="B2514" s="11" t="s">
        <v>2311</v>
      </c>
      <c r="C2514" s="11" t="s">
        <v>2351</v>
      </c>
      <c r="D2514" s="11">
        <v>11</v>
      </c>
      <c r="E2514" s="36" t="s">
        <v>5196</v>
      </c>
      <c r="F2514" s="30" t="s">
        <v>2353</v>
      </c>
      <c r="G2514" s="11" t="s">
        <v>58</v>
      </c>
      <c r="H2514" s="11" t="s">
        <v>5229</v>
      </c>
      <c r="I2514" s="11" t="s">
        <v>15</v>
      </c>
      <c r="J2514" s="23">
        <v>270000000</v>
      </c>
      <c r="K2514" s="23"/>
      <c r="L2514" s="23"/>
      <c r="M2514" s="23">
        <f t="shared" si="39"/>
        <v>270000000</v>
      </c>
      <c r="N2514" s="30"/>
      <c r="O2514" s="11" t="s">
        <v>44</v>
      </c>
      <c r="P2514" s="11" t="s">
        <v>48</v>
      </c>
    </row>
    <row r="2515" spans="1:16" ht="18" customHeight="1" x14ac:dyDescent="0.15">
      <c r="A2515" s="11">
        <v>2510</v>
      </c>
      <c r="B2515" s="11" t="s">
        <v>2311</v>
      </c>
      <c r="C2515" s="11" t="s">
        <v>2351</v>
      </c>
      <c r="D2515" s="11">
        <v>11</v>
      </c>
      <c r="E2515" s="36" t="s">
        <v>5196</v>
      </c>
      <c r="F2515" s="30" t="s">
        <v>2354</v>
      </c>
      <c r="G2515" s="11" t="s">
        <v>58</v>
      </c>
      <c r="H2515" s="11" t="s">
        <v>5229</v>
      </c>
      <c r="I2515" s="11" t="s">
        <v>15</v>
      </c>
      <c r="J2515" s="23">
        <v>500000000</v>
      </c>
      <c r="K2515" s="23"/>
      <c r="L2515" s="23"/>
      <c r="M2515" s="23">
        <f t="shared" si="39"/>
        <v>500000000</v>
      </c>
      <c r="N2515" s="30"/>
      <c r="O2515" s="11" t="s">
        <v>44</v>
      </c>
      <c r="P2515" s="11" t="s">
        <v>48</v>
      </c>
    </row>
    <row r="2516" spans="1:16" ht="18" customHeight="1" x14ac:dyDescent="0.15">
      <c r="A2516" s="11">
        <v>2511</v>
      </c>
      <c r="B2516" s="11" t="s">
        <v>2311</v>
      </c>
      <c r="C2516" s="11" t="s">
        <v>2359</v>
      </c>
      <c r="D2516" s="11">
        <v>11</v>
      </c>
      <c r="E2516" s="36" t="s">
        <v>5196</v>
      </c>
      <c r="F2516" s="30" t="s">
        <v>2360</v>
      </c>
      <c r="G2516" s="11" t="s">
        <v>58</v>
      </c>
      <c r="H2516" s="11" t="s">
        <v>5229</v>
      </c>
      <c r="I2516" s="11" t="s">
        <v>22</v>
      </c>
      <c r="J2516" s="23">
        <v>800000000</v>
      </c>
      <c r="K2516" s="23">
        <v>300000000</v>
      </c>
      <c r="L2516" s="23">
        <v>0</v>
      </c>
      <c r="M2516" s="23">
        <f t="shared" si="39"/>
        <v>1100000000</v>
      </c>
      <c r="N2516" s="30"/>
      <c r="O2516" s="11"/>
      <c r="P2516" s="11" t="s">
        <v>48</v>
      </c>
    </row>
    <row r="2517" spans="1:16" ht="18" customHeight="1" x14ac:dyDescent="0.15">
      <c r="A2517" s="11">
        <v>2512</v>
      </c>
      <c r="B2517" s="11" t="s">
        <v>2311</v>
      </c>
      <c r="C2517" s="11" t="s">
        <v>2359</v>
      </c>
      <c r="D2517" s="11">
        <v>11</v>
      </c>
      <c r="E2517" s="36" t="s">
        <v>5196</v>
      </c>
      <c r="F2517" s="30" t="s">
        <v>2373</v>
      </c>
      <c r="G2517" s="11" t="s">
        <v>58</v>
      </c>
      <c r="H2517" s="11" t="s">
        <v>5229</v>
      </c>
      <c r="I2517" s="11" t="s">
        <v>22</v>
      </c>
      <c r="J2517" s="23">
        <v>4000000000</v>
      </c>
      <c r="K2517" s="23">
        <v>1000000000</v>
      </c>
      <c r="L2517" s="23"/>
      <c r="M2517" s="23">
        <f t="shared" si="39"/>
        <v>5000000000</v>
      </c>
      <c r="N2517" s="30"/>
      <c r="O2517" s="11" t="s">
        <v>44</v>
      </c>
      <c r="P2517" s="11" t="s">
        <v>48</v>
      </c>
    </row>
    <row r="2518" spans="1:16" ht="18" customHeight="1" x14ac:dyDescent="0.15">
      <c r="A2518" s="11">
        <v>2513</v>
      </c>
      <c r="B2518" s="11" t="s">
        <v>2311</v>
      </c>
      <c r="C2518" s="11" t="s">
        <v>2374</v>
      </c>
      <c r="D2518" s="11">
        <v>11</v>
      </c>
      <c r="E2518" s="36" t="s">
        <v>5196</v>
      </c>
      <c r="F2518" s="30" t="s">
        <v>2381</v>
      </c>
      <c r="G2518" s="11" t="s">
        <v>58</v>
      </c>
      <c r="H2518" s="11" t="s">
        <v>5229</v>
      </c>
      <c r="I2518" s="11" t="s">
        <v>22</v>
      </c>
      <c r="J2518" s="23">
        <v>1200000000</v>
      </c>
      <c r="K2518" s="23">
        <v>0</v>
      </c>
      <c r="L2518" s="23">
        <v>0</v>
      </c>
      <c r="M2518" s="23">
        <f t="shared" si="39"/>
        <v>1200000000</v>
      </c>
      <c r="N2518" s="30"/>
      <c r="O2518" s="11"/>
      <c r="P2518" s="11" t="s">
        <v>48</v>
      </c>
    </row>
    <row r="2519" spans="1:16" ht="18" customHeight="1" x14ac:dyDescent="0.15">
      <c r="A2519" s="11">
        <v>2514</v>
      </c>
      <c r="B2519" s="11" t="s">
        <v>2311</v>
      </c>
      <c r="C2519" s="11" t="s">
        <v>2374</v>
      </c>
      <c r="D2519" s="11">
        <v>11</v>
      </c>
      <c r="E2519" s="36" t="s">
        <v>5196</v>
      </c>
      <c r="F2519" s="30" t="s">
        <v>2382</v>
      </c>
      <c r="G2519" s="11" t="s">
        <v>58</v>
      </c>
      <c r="H2519" s="11" t="s">
        <v>5229</v>
      </c>
      <c r="I2519" s="11" t="s">
        <v>22</v>
      </c>
      <c r="J2519" s="23">
        <v>230000000</v>
      </c>
      <c r="K2519" s="23"/>
      <c r="L2519" s="23"/>
      <c r="M2519" s="23">
        <f t="shared" si="39"/>
        <v>230000000</v>
      </c>
      <c r="N2519" s="30"/>
      <c r="O2519" s="11"/>
      <c r="P2519" s="11" t="s">
        <v>48</v>
      </c>
    </row>
    <row r="2520" spans="1:16" ht="18" customHeight="1" x14ac:dyDescent="0.15">
      <c r="A2520" s="11">
        <v>2515</v>
      </c>
      <c r="B2520" s="11" t="s">
        <v>2311</v>
      </c>
      <c r="C2520" s="11" t="s">
        <v>700</v>
      </c>
      <c r="D2520" s="11">
        <v>11</v>
      </c>
      <c r="E2520" s="36" t="s">
        <v>5196</v>
      </c>
      <c r="F2520" s="30" t="s">
        <v>2418</v>
      </c>
      <c r="G2520" s="11" t="s">
        <v>114</v>
      </c>
      <c r="H2520" s="11" t="s">
        <v>1506</v>
      </c>
      <c r="I2520" s="11" t="s">
        <v>22</v>
      </c>
      <c r="J2520" s="23">
        <v>1653824000</v>
      </c>
      <c r="K2520" s="23">
        <v>848012000</v>
      </c>
      <c r="L2520" s="23">
        <v>0</v>
      </c>
      <c r="M2520" s="23">
        <f t="shared" si="39"/>
        <v>2501836000</v>
      </c>
      <c r="N2520" s="30"/>
      <c r="O2520" s="11"/>
      <c r="P2520" s="11" t="s">
        <v>48</v>
      </c>
    </row>
    <row r="2521" spans="1:16" ht="18" customHeight="1" x14ac:dyDescent="0.15">
      <c r="A2521" s="11">
        <v>2516</v>
      </c>
      <c r="B2521" s="11" t="s">
        <v>2311</v>
      </c>
      <c r="C2521" s="11" t="s">
        <v>700</v>
      </c>
      <c r="D2521" s="11">
        <v>11</v>
      </c>
      <c r="E2521" s="36" t="s">
        <v>5196</v>
      </c>
      <c r="F2521" s="30" t="s">
        <v>2419</v>
      </c>
      <c r="G2521" s="11" t="s">
        <v>114</v>
      </c>
      <c r="H2521" s="11" t="s">
        <v>1506</v>
      </c>
      <c r="I2521" s="11" t="s">
        <v>22</v>
      </c>
      <c r="J2521" s="23">
        <v>27661000</v>
      </c>
      <c r="K2521" s="23">
        <v>0</v>
      </c>
      <c r="L2521" s="23">
        <v>0</v>
      </c>
      <c r="M2521" s="23">
        <f t="shared" si="39"/>
        <v>27661000</v>
      </c>
      <c r="N2521" s="30"/>
      <c r="O2521" s="11"/>
      <c r="P2521" s="11" t="s">
        <v>48</v>
      </c>
    </row>
    <row r="2522" spans="1:16" ht="18" customHeight="1" x14ac:dyDescent="0.15">
      <c r="A2522" s="11">
        <v>2517</v>
      </c>
      <c r="B2522" s="11" t="s">
        <v>2311</v>
      </c>
      <c r="C2522" s="11" t="s">
        <v>402</v>
      </c>
      <c r="D2522" s="11">
        <v>11</v>
      </c>
      <c r="E2522" s="36" t="s">
        <v>5196</v>
      </c>
      <c r="F2522" s="30" t="s">
        <v>2461</v>
      </c>
      <c r="G2522" s="11" t="s">
        <v>66</v>
      </c>
      <c r="H2522" s="11" t="s">
        <v>1506</v>
      </c>
      <c r="I2522" s="11" t="s">
        <v>22</v>
      </c>
      <c r="J2522" s="23">
        <v>32327880</v>
      </c>
      <c r="K2522" s="23">
        <v>0</v>
      </c>
      <c r="L2522" s="23">
        <v>0</v>
      </c>
      <c r="M2522" s="23">
        <f t="shared" si="39"/>
        <v>32327880</v>
      </c>
      <c r="N2522" s="30"/>
      <c r="O2522" s="11"/>
      <c r="P2522" s="11"/>
    </row>
    <row r="2523" spans="1:16" ht="18" customHeight="1" x14ac:dyDescent="0.15">
      <c r="A2523" s="11">
        <v>2518</v>
      </c>
      <c r="B2523" s="11" t="s">
        <v>2311</v>
      </c>
      <c r="C2523" s="11" t="s">
        <v>71</v>
      </c>
      <c r="D2523" s="11">
        <v>11</v>
      </c>
      <c r="E2523" s="36" t="s">
        <v>5196</v>
      </c>
      <c r="F2523" s="30" t="s">
        <v>2497</v>
      </c>
      <c r="G2523" s="11" t="s">
        <v>73</v>
      </c>
      <c r="H2523" s="11" t="s">
        <v>1506</v>
      </c>
      <c r="I2523" s="11" t="s">
        <v>16</v>
      </c>
      <c r="J2523" s="23">
        <v>60000000</v>
      </c>
      <c r="K2523" s="23">
        <v>2000000</v>
      </c>
      <c r="L2523" s="23">
        <v>20000000</v>
      </c>
      <c r="M2523" s="23">
        <f t="shared" si="39"/>
        <v>82000000</v>
      </c>
      <c r="N2523" s="30" t="s">
        <v>74</v>
      </c>
      <c r="O2523" s="11"/>
      <c r="P2523" s="11"/>
    </row>
    <row r="2524" spans="1:16" ht="18" customHeight="1" x14ac:dyDescent="0.15">
      <c r="A2524" s="11">
        <v>2519</v>
      </c>
      <c r="B2524" s="11" t="s">
        <v>2311</v>
      </c>
      <c r="C2524" s="11" t="s">
        <v>71</v>
      </c>
      <c r="D2524" s="11">
        <v>11</v>
      </c>
      <c r="E2524" s="36" t="s">
        <v>5196</v>
      </c>
      <c r="F2524" s="30" t="s">
        <v>2498</v>
      </c>
      <c r="G2524" s="11" t="s">
        <v>73</v>
      </c>
      <c r="H2524" s="11" t="s">
        <v>5224</v>
      </c>
      <c r="I2524" s="11" t="s">
        <v>16</v>
      </c>
      <c r="J2524" s="23">
        <v>80000000</v>
      </c>
      <c r="K2524" s="23">
        <v>2800000</v>
      </c>
      <c r="L2524" s="23">
        <v>40000000</v>
      </c>
      <c r="M2524" s="23">
        <f t="shared" si="39"/>
        <v>122800000</v>
      </c>
      <c r="N2524" s="30" t="s">
        <v>74</v>
      </c>
      <c r="O2524" s="11"/>
      <c r="P2524" s="11"/>
    </row>
    <row r="2525" spans="1:16" ht="18" customHeight="1" x14ac:dyDescent="0.15">
      <c r="A2525" s="11">
        <v>2520</v>
      </c>
      <c r="B2525" s="11" t="s">
        <v>2697</v>
      </c>
      <c r="C2525" s="11" t="s">
        <v>2744</v>
      </c>
      <c r="D2525" s="11">
        <v>11</v>
      </c>
      <c r="E2525" s="36" t="s">
        <v>5196</v>
      </c>
      <c r="F2525" s="30" t="s">
        <v>2749</v>
      </c>
      <c r="G2525" s="11" t="s">
        <v>66</v>
      </c>
      <c r="H2525" s="11" t="s">
        <v>2748</v>
      </c>
      <c r="I2525" s="11" t="s">
        <v>15</v>
      </c>
      <c r="J2525" s="23">
        <v>40000000</v>
      </c>
      <c r="K2525" s="23"/>
      <c r="L2525" s="23"/>
      <c r="M2525" s="23">
        <f t="shared" si="39"/>
        <v>40000000</v>
      </c>
      <c r="N2525" s="30"/>
      <c r="O2525" s="11"/>
      <c r="P2525" s="11" t="s">
        <v>48</v>
      </c>
    </row>
    <row r="2526" spans="1:16" ht="18" customHeight="1" x14ac:dyDescent="0.15">
      <c r="A2526" s="11">
        <v>2521</v>
      </c>
      <c r="B2526" s="11" t="s">
        <v>2697</v>
      </c>
      <c r="C2526" s="11" t="s">
        <v>2744</v>
      </c>
      <c r="D2526" s="11">
        <v>11</v>
      </c>
      <c r="E2526" s="36" t="s">
        <v>5196</v>
      </c>
      <c r="F2526" s="30" t="s">
        <v>2750</v>
      </c>
      <c r="G2526" s="11" t="s">
        <v>58</v>
      </c>
      <c r="H2526" s="11" t="s">
        <v>2748</v>
      </c>
      <c r="I2526" s="11" t="s">
        <v>15</v>
      </c>
      <c r="J2526" s="23">
        <v>700000000</v>
      </c>
      <c r="K2526" s="23"/>
      <c r="L2526" s="23"/>
      <c r="M2526" s="23">
        <f t="shared" si="39"/>
        <v>700000000</v>
      </c>
      <c r="N2526" s="30"/>
      <c r="O2526" s="11"/>
      <c r="P2526" s="11" t="s">
        <v>48</v>
      </c>
    </row>
    <row r="2527" spans="1:16" ht="18" customHeight="1" x14ac:dyDescent="0.15">
      <c r="A2527" s="11">
        <v>2522</v>
      </c>
      <c r="B2527" s="11" t="s">
        <v>2697</v>
      </c>
      <c r="C2527" s="11" t="s">
        <v>2758</v>
      </c>
      <c r="D2527" s="11">
        <v>11</v>
      </c>
      <c r="E2527" s="36" t="s">
        <v>5196</v>
      </c>
      <c r="F2527" s="30" t="s">
        <v>2766</v>
      </c>
      <c r="G2527" s="11" t="s">
        <v>58</v>
      </c>
      <c r="H2527" s="11" t="s">
        <v>2192</v>
      </c>
      <c r="I2527" s="11" t="s">
        <v>22</v>
      </c>
      <c r="J2527" s="23">
        <v>1200000000</v>
      </c>
      <c r="K2527" s="23"/>
      <c r="L2527" s="23"/>
      <c r="M2527" s="23">
        <f t="shared" si="39"/>
        <v>1200000000</v>
      </c>
      <c r="N2527" s="30"/>
      <c r="O2527" s="11"/>
      <c r="P2527" s="11"/>
    </row>
    <row r="2528" spans="1:16" ht="18" customHeight="1" x14ac:dyDescent="0.15">
      <c r="A2528" s="11">
        <v>2523</v>
      </c>
      <c r="B2528" s="11" t="s">
        <v>2697</v>
      </c>
      <c r="C2528" s="11" t="s">
        <v>2758</v>
      </c>
      <c r="D2528" s="11">
        <v>11</v>
      </c>
      <c r="E2528" s="36" t="s">
        <v>5196</v>
      </c>
      <c r="F2528" s="30" t="s">
        <v>2767</v>
      </c>
      <c r="G2528" s="11" t="s">
        <v>58</v>
      </c>
      <c r="H2528" s="11" t="s">
        <v>1283</v>
      </c>
      <c r="I2528" s="11" t="s">
        <v>22</v>
      </c>
      <c r="J2528" s="23">
        <v>3197766000</v>
      </c>
      <c r="K2528" s="23">
        <v>29442996000</v>
      </c>
      <c r="L2528" s="23">
        <v>0</v>
      </c>
      <c r="M2528" s="23">
        <f t="shared" si="39"/>
        <v>32640762000</v>
      </c>
      <c r="N2528" s="30"/>
      <c r="O2528" s="11"/>
      <c r="P2528" s="11" t="s">
        <v>48</v>
      </c>
    </row>
    <row r="2529" spans="1:16" ht="18" customHeight="1" x14ac:dyDescent="0.15">
      <c r="A2529" s="11">
        <v>2524</v>
      </c>
      <c r="B2529" s="11" t="s">
        <v>2697</v>
      </c>
      <c r="C2529" s="11" t="s">
        <v>2758</v>
      </c>
      <c r="D2529" s="11">
        <v>11</v>
      </c>
      <c r="E2529" s="36" t="s">
        <v>5196</v>
      </c>
      <c r="F2529" s="30" t="s">
        <v>2768</v>
      </c>
      <c r="G2529" s="11" t="s">
        <v>58</v>
      </c>
      <c r="H2529" s="11" t="s">
        <v>1283</v>
      </c>
      <c r="I2529" s="11" t="s">
        <v>22</v>
      </c>
      <c r="J2529" s="23">
        <v>7100000000</v>
      </c>
      <c r="K2529" s="23">
        <v>1100000000</v>
      </c>
      <c r="L2529" s="23">
        <v>0</v>
      </c>
      <c r="M2529" s="23">
        <f t="shared" si="39"/>
        <v>8200000000</v>
      </c>
      <c r="N2529" s="30"/>
      <c r="O2529" s="11"/>
      <c r="P2529" s="11" t="s">
        <v>48</v>
      </c>
    </row>
    <row r="2530" spans="1:16" ht="18" customHeight="1" x14ac:dyDescent="0.15">
      <c r="A2530" s="11">
        <v>2525</v>
      </c>
      <c r="B2530" s="11" t="s">
        <v>2697</v>
      </c>
      <c r="C2530" s="11" t="s">
        <v>2796</v>
      </c>
      <c r="D2530" s="11">
        <v>11</v>
      </c>
      <c r="E2530" s="36" t="s">
        <v>5196</v>
      </c>
      <c r="F2530" s="30" t="s">
        <v>2799</v>
      </c>
      <c r="G2530" s="11" t="s">
        <v>66</v>
      </c>
      <c r="H2530" s="11" t="s">
        <v>2748</v>
      </c>
      <c r="I2530" s="11" t="s">
        <v>22</v>
      </c>
      <c r="J2530" s="23">
        <v>27000000</v>
      </c>
      <c r="K2530" s="23"/>
      <c r="L2530" s="23"/>
      <c r="M2530" s="23">
        <f t="shared" si="39"/>
        <v>27000000</v>
      </c>
      <c r="N2530" s="30"/>
      <c r="O2530" s="11"/>
      <c r="P2530" s="11" t="s">
        <v>48</v>
      </c>
    </row>
    <row r="2531" spans="1:16" ht="18" customHeight="1" x14ac:dyDescent="0.15">
      <c r="A2531" s="11">
        <v>2526</v>
      </c>
      <c r="B2531" s="11" t="s">
        <v>3069</v>
      </c>
      <c r="C2531" s="21" t="s">
        <v>3132</v>
      </c>
      <c r="D2531" s="21">
        <v>11</v>
      </c>
      <c r="E2531" s="36" t="s">
        <v>5196</v>
      </c>
      <c r="F2531" s="40" t="s">
        <v>3135</v>
      </c>
      <c r="G2531" s="11" t="s">
        <v>1580</v>
      </c>
      <c r="H2531" s="11" t="s">
        <v>21</v>
      </c>
      <c r="I2531" s="11" t="s">
        <v>22</v>
      </c>
      <c r="J2531" s="23">
        <v>1100000000</v>
      </c>
      <c r="K2531" s="23">
        <v>130000000</v>
      </c>
      <c r="L2531" s="23"/>
      <c r="M2531" s="23">
        <f t="shared" si="39"/>
        <v>1230000000</v>
      </c>
      <c r="N2531" s="13"/>
      <c r="O2531" s="11"/>
      <c r="P2531" s="11"/>
    </row>
    <row r="2532" spans="1:16" ht="18" customHeight="1" x14ac:dyDescent="0.15">
      <c r="A2532" s="11">
        <v>2527</v>
      </c>
      <c r="B2532" s="11" t="s">
        <v>3331</v>
      </c>
      <c r="C2532" s="11" t="s">
        <v>3346</v>
      </c>
      <c r="D2532" s="11">
        <v>11</v>
      </c>
      <c r="E2532" s="36" t="s">
        <v>5196</v>
      </c>
      <c r="F2532" s="30" t="s">
        <v>3358</v>
      </c>
      <c r="G2532" s="11" t="s">
        <v>58</v>
      </c>
      <c r="H2532" s="11" t="s">
        <v>2163</v>
      </c>
      <c r="I2532" s="11" t="s">
        <v>15</v>
      </c>
      <c r="J2532" s="23">
        <v>1100000000</v>
      </c>
      <c r="K2532" s="23">
        <v>0</v>
      </c>
      <c r="L2532" s="23">
        <v>0</v>
      </c>
      <c r="M2532" s="23">
        <f t="shared" si="39"/>
        <v>1100000000</v>
      </c>
      <c r="N2532" s="30"/>
      <c r="O2532" s="11"/>
      <c r="P2532" s="11" t="s">
        <v>48</v>
      </c>
    </row>
    <row r="2533" spans="1:16" ht="18" customHeight="1" x14ac:dyDescent="0.15">
      <c r="A2533" s="11">
        <v>2528</v>
      </c>
      <c r="B2533" s="11" t="s">
        <v>3563</v>
      </c>
      <c r="C2533" s="11" t="s">
        <v>1861</v>
      </c>
      <c r="D2533" s="11">
        <v>11</v>
      </c>
      <c r="E2533" s="36" t="s">
        <v>5196</v>
      </c>
      <c r="F2533" s="30" t="s">
        <v>3577</v>
      </c>
      <c r="G2533" s="11" t="s">
        <v>52</v>
      </c>
      <c r="H2533" s="11" t="s">
        <v>1506</v>
      </c>
      <c r="I2533" s="11" t="s">
        <v>15</v>
      </c>
      <c r="J2533" s="23">
        <v>223088000</v>
      </c>
      <c r="K2533" s="23"/>
      <c r="L2533" s="23"/>
      <c r="M2533" s="23">
        <f t="shared" si="39"/>
        <v>223088000</v>
      </c>
      <c r="N2533" s="30"/>
      <c r="O2533" s="11" t="s">
        <v>88</v>
      </c>
      <c r="P2533" s="11"/>
    </row>
    <row r="2534" spans="1:16" ht="18" customHeight="1" x14ac:dyDescent="0.15">
      <c r="A2534" s="11">
        <v>2529</v>
      </c>
      <c r="B2534" s="11" t="s">
        <v>3563</v>
      </c>
      <c r="C2534" s="11" t="s">
        <v>3660</v>
      </c>
      <c r="D2534" s="11">
        <v>11</v>
      </c>
      <c r="E2534" s="36" t="s">
        <v>5196</v>
      </c>
      <c r="F2534" s="30" t="s">
        <v>3661</v>
      </c>
      <c r="G2534" s="11" t="s">
        <v>58</v>
      </c>
      <c r="H2534" s="11" t="s">
        <v>1506</v>
      </c>
      <c r="I2534" s="11" t="s">
        <v>15</v>
      </c>
      <c r="J2534" s="23">
        <v>1600000000</v>
      </c>
      <c r="K2534" s="23">
        <v>180000000</v>
      </c>
      <c r="L2534" s="23">
        <v>0</v>
      </c>
      <c r="M2534" s="23">
        <f t="shared" si="39"/>
        <v>1780000000</v>
      </c>
      <c r="N2534" s="30"/>
      <c r="O2534" s="11"/>
      <c r="P2534" s="11"/>
    </row>
    <row r="2535" spans="1:16" ht="18" customHeight="1" x14ac:dyDescent="0.15">
      <c r="A2535" s="11">
        <v>2530</v>
      </c>
      <c r="B2535" s="11" t="s">
        <v>3563</v>
      </c>
      <c r="C2535" s="11" t="s">
        <v>3664</v>
      </c>
      <c r="D2535" s="11">
        <v>11</v>
      </c>
      <c r="E2535" s="36" t="s">
        <v>5196</v>
      </c>
      <c r="F2535" s="30" t="s">
        <v>3666</v>
      </c>
      <c r="G2535" s="11" t="s">
        <v>58</v>
      </c>
      <c r="H2535" s="11" t="s">
        <v>1506</v>
      </c>
      <c r="I2535" s="11" t="s">
        <v>15</v>
      </c>
      <c r="J2535" s="23">
        <v>1980000000</v>
      </c>
      <c r="K2535" s="23">
        <v>95000000</v>
      </c>
      <c r="L2535" s="23"/>
      <c r="M2535" s="23">
        <f t="shared" si="39"/>
        <v>2075000000</v>
      </c>
      <c r="N2535" s="30"/>
      <c r="O2535" s="11"/>
      <c r="P2535" s="11"/>
    </row>
    <row r="2536" spans="1:16" ht="18" customHeight="1" x14ac:dyDescent="0.15">
      <c r="A2536" s="11">
        <v>2531</v>
      </c>
      <c r="B2536" s="11" t="s">
        <v>3563</v>
      </c>
      <c r="C2536" s="11" t="s">
        <v>3664</v>
      </c>
      <c r="D2536" s="11">
        <v>11</v>
      </c>
      <c r="E2536" s="36" t="s">
        <v>5196</v>
      </c>
      <c r="F2536" s="30" t="s">
        <v>3670</v>
      </c>
      <c r="G2536" s="11" t="s">
        <v>58</v>
      </c>
      <c r="H2536" s="11" t="s">
        <v>1506</v>
      </c>
      <c r="I2536" s="11" t="s">
        <v>22</v>
      </c>
      <c r="J2536" s="23">
        <v>3000000000</v>
      </c>
      <c r="K2536" s="23">
        <v>0</v>
      </c>
      <c r="L2536" s="23">
        <v>0</v>
      </c>
      <c r="M2536" s="23">
        <f t="shared" si="39"/>
        <v>3000000000</v>
      </c>
      <c r="N2536" s="30"/>
      <c r="O2536" s="11"/>
      <c r="P2536" s="11"/>
    </row>
    <row r="2537" spans="1:16" ht="18" customHeight="1" x14ac:dyDescent="0.15">
      <c r="A2537" s="11">
        <v>2532</v>
      </c>
      <c r="B2537" s="11" t="s">
        <v>3780</v>
      </c>
      <c r="C2537" s="11" t="s">
        <v>3813</v>
      </c>
      <c r="D2537" s="11">
        <v>11</v>
      </c>
      <c r="E2537" s="36" t="s">
        <v>5196</v>
      </c>
      <c r="F2537" s="30" t="s">
        <v>3833</v>
      </c>
      <c r="G2537" s="11" t="s">
        <v>58</v>
      </c>
      <c r="H2537" s="11" t="s">
        <v>1530</v>
      </c>
      <c r="I2537" s="11" t="s">
        <v>22</v>
      </c>
      <c r="J2537" s="23">
        <v>420000000</v>
      </c>
      <c r="K2537" s="23">
        <v>0</v>
      </c>
      <c r="L2537" s="23">
        <v>0</v>
      </c>
      <c r="M2537" s="23">
        <f t="shared" si="39"/>
        <v>420000000</v>
      </c>
      <c r="N2537" s="30"/>
      <c r="O2537" s="11"/>
      <c r="P2537" s="11" t="s">
        <v>48</v>
      </c>
    </row>
    <row r="2538" spans="1:16" ht="18" customHeight="1" x14ac:dyDescent="0.15">
      <c r="A2538" s="11">
        <v>2533</v>
      </c>
      <c r="B2538" s="11" t="s">
        <v>3780</v>
      </c>
      <c r="C2538" s="11" t="s">
        <v>3813</v>
      </c>
      <c r="D2538" s="11">
        <v>11</v>
      </c>
      <c r="E2538" s="36" t="s">
        <v>5196</v>
      </c>
      <c r="F2538" s="30" t="s">
        <v>3834</v>
      </c>
      <c r="G2538" s="11" t="s">
        <v>58</v>
      </c>
      <c r="H2538" s="11" t="s">
        <v>1530</v>
      </c>
      <c r="I2538" s="11" t="s">
        <v>22</v>
      </c>
      <c r="J2538" s="23">
        <v>800000000</v>
      </c>
      <c r="K2538" s="23">
        <v>50000000</v>
      </c>
      <c r="L2538" s="23">
        <v>0</v>
      </c>
      <c r="M2538" s="23">
        <f t="shared" si="39"/>
        <v>850000000</v>
      </c>
      <c r="N2538" s="30"/>
      <c r="O2538" s="11"/>
      <c r="P2538" s="11" t="s">
        <v>48</v>
      </c>
    </row>
    <row r="2539" spans="1:16" ht="18" customHeight="1" x14ac:dyDescent="0.15">
      <c r="A2539" s="11">
        <v>2534</v>
      </c>
      <c r="B2539" s="11" t="s">
        <v>3780</v>
      </c>
      <c r="C2539" s="11" t="s">
        <v>3842</v>
      </c>
      <c r="D2539" s="11">
        <v>11</v>
      </c>
      <c r="E2539" s="36" t="s">
        <v>5196</v>
      </c>
      <c r="F2539" s="30" t="s">
        <v>3848</v>
      </c>
      <c r="G2539" s="11" t="s">
        <v>58</v>
      </c>
      <c r="H2539" s="11" t="s">
        <v>5230</v>
      </c>
      <c r="I2539" s="11" t="s">
        <v>22</v>
      </c>
      <c r="J2539" s="23">
        <v>790000000</v>
      </c>
      <c r="K2539" s="23"/>
      <c r="L2539" s="23"/>
      <c r="M2539" s="23">
        <f t="shared" si="39"/>
        <v>790000000</v>
      </c>
      <c r="N2539" s="30"/>
      <c r="O2539" s="11"/>
      <c r="P2539" s="11" t="s">
        <v>3849</v>
      </c>
    </row>
    <row r="2540" spans="1:16" ht="18" customHeight="1" x14ac:dyDescent="0.15">
      <c r="A2540" s="11">
        <v>2535</v>
      </c>
      <c r="B2540" s="11" t="s">
        <v>3780</v>
      </c>
      <c r="C2540" s="11" t="s">
        <v>3842</v>
      </c>
      <c r="D2540" s="11">
        <v>11</v>
      </c>
      <c r="E2540" s="36" t="s">
        <v>5196</v>
      </c>
      <c r="F2540" s="30" t="s">
        <v>3850</v>
      </c>
      <c r="G2540" s="11" t="s">
        <v>58</v>
      </c>
      <c r="H2540" s="11" t="s">
        <v>5230</v>
      </c>
      <c r="I2540" s="11" t="s">
        <v>22</v>
      </c>
      <c r="J2540" s="23">
        <v>250000000</v>
      </c>
      <c r="K2540" s="23"/>
      <c r="L2540" s="23"/>
      <c r="M2540" s="23">
        <f t="shared" si="39"/>
        <v>250000000</v>
      </c>
      <c r="N2540" s="30"/>
      <c r="O2540" s="11"/>
      <c r="P2540" s="11" t="s">
        <v>48</v>
      </c>
    </row>
    <row r="2541" spans="1:16" ht="18" customHeight="1" x14ac:dyDescent="0.15">
      <c r="A2541" s="11">
        <v>2536</v>
      </c>
      <c r="B2541" s="11" t="s">
        <v>3780</v>
      </c>
      <c r="C2541" s="11" t="s">
        <v>3842</v>
      </c>
      <c r="D2541" s="11">
        <v>11</v>
      </c>
      <c r="E2541" s="36" t="s">
        <v>5196</v>
      </c>
      <c r="F2541" s="30" t="s">
        <v>548</v>
      </c>
      <c r="G2541" s="11" t="s">
        <v>58</v>
      </c>
      <c r="H2541" s="11" t="s">
        <v>5230</v>
      </c>
      <c r="I2541" s="11" t="s">
        <v>22</v>
      </c>
      <c r="J2541" s="23">
        <v>750000000</v>
      </c>
      <c r="K2541" s="23">
        <v>50000000</v>
      </c>
      <c r="L2541" s="23"/>
      <c r="M2541" s="23">
        <f t="shared" si="39"/>
        <v>800000000</v>
      </c>
      <c r="N2541" s="30"/>
      <c r="O2541" s="11"/>
      <c r="P2541" s="11"/>
    </row>
    <row r="2542" spans="1:16" ht="18" customHeight="1" x14ac:dyDescent="0.15">
      <c r="A2542" s="11">
        <v>2537</v>
      </c>
      <c r="B2542" s="11" t="s">
        <v>3780</v>
      </c>
      <c r="C2542" s="11" t="s">
        <v>5205</v>
      </c>
      <c r="D2542" s="11">
        <v>11</v>
      </c>
      <c r="E2542" s="36" t="s">
        <v>5196</v>
      </c>
      <c r="F2542" s="30" t="s">
        <v>3917</v>
      </c>
      <c r="G2542" s="11" t="s">
        <v>114</v>
      </c>
      <c r="H2542" s="11" t="s">
        <v>1530</v>
      </c>
      <c r="I2542" s="11" t="s">
        <v>22</v>
      </c>
      <c r="J2542" s="23">
        <v>20000000</v>
      </c>
      <c r="K2542" s="23">
        <v>0</v>
      </c>
      <c r="L2542" s="23"/>
      <c r="M2542" s="23">
        <f t="shared" si="39"/>
        <v>20000000</v>
      </c>
      <c r="N2542" s="30"/>
      <c r="O2542" s="11"/>
      <c r="P2542" s="11"/>
    </row>
    <row r="2543" spans="1:16" ht="18" customHeight="1" x14ac:dyDescent="0.15">
      <c r="A2543" s="11">
        <v>2538</v>
      </c>
      <c r="B2543" s="11" t="s">
        <v>5214</v>
      </c>
      <c r="C2543" s="11" t="s">
        <v>67</v>
      </c>
      <c r="D2543" s="11">
        <v>11</v>
      </c>
      <c r="E2543" s="36" t="s">
        <v>5196</v>
      </c>
      <c r="F2543" s="30" t="s">
        <v>2446</v>
      </c>
      <c r="G2543" s="11" t="s">
        <v>58</v>
      </c>
      <c r="H2543" s="11" t="s">
        <v>1506</v>
      </c>
      <c r="I2543" s="11" t="s">
        <v>15</v>
      </c>
      <c r="J2543" s="23">
        <v>95000000</v>
      </c>
      <c r="K2543" s="23">
        <v>30000000</v>
      </c>
      <c r="L2543" s="23"/>
      <c r="M2543" s="23">
        <f t="shared" si="39"/>
        <v>125000000</v>
      </c>
      <c r="N2543" s="30"/>
      <c r="O2543" s="11"/>
      <c r="P2543" s="11"/>
    </row>
    <row r="2544" spans="1:16" ht="18" customHeight="1" x14ac:dyDescent="0.15">
      <c r="A2544" s="11">
        <v>2539</v>
      </c>
      <c r="B2544" s="11" t="s">
        <v>5214</v>
      </c>
      <c r="C2544" s="11" t="s">
        <v>67</v>
      </c>
      <c r="D2544" s="11">
        <v>11</v>
      </c>
      <c r="E2544" s="36" t="s">
        <v>5196</v>
      </c>
      <c r="F2544" s="30" t="s">
        <v>2447</v>
      </c>
      <c r="G2544" s="11" t="s">
        <v>58</v>
      </c>
      <c r="H2544" s="11" t="s">
        <v>1506</v>
      </c>
      <c r="I2544" s="11" t="s">
        <v>15</v>
      </c>
      <c r="J2544" s="23">
        <v>658000000</v>
      </c>
      <c r="K2544" s="23"/>
      <c r="L2544" s="23"/>
      <c r="M2544" s="23">
        <f t="shared" si="39"/>
        <v>658000000</v>
      </c>
      <c r="N2544" s="30"/>
      <c r="O2544" s="11"/>
      <c r="P2544" s="11" t="s">
        <v>48</v>
      </c>
    </row>
    <row r="2545" spans="1:16" ht="18" customHeight="1" x14ac:dyDescent="0.15">
      <c r="A2545" s="11">
        <v>2540</v>
      </c>
      <c r="B2545" s="11" t="s">
        <v>4170</v>
      </c>
      <c r="C2545" s="11" t="s">
        <v>67</v>
      </c>
      <c r="D2545" s="11">
        <v>11</v>
      </c>
      <c r="E2545" s="36" t="s">
        <v>5196</v>
      </c>
      <c r="F2545" s="30" t="s">
        <v>4276</v>
      </c>
      <c r="G2545" s="11" t="s">
        <v>58</v>
      </c>
      <c r="H2545" s="11" t="s">
        <v>3505</v>
      </c>
      <c r="I2545" s="11" t="s">
        <v>15</v>
      </c>
      <c r="J2545" s="23">
        <v>2000000000</v>
      </c>
      <c r="K2545" s="23">
        <v>400000000</v>
      </c>
      <c r="L2545" s="23">
        <v>0</v>
      </c>
      <c r="M2545" s="23">
        <f t="shared" si="39"/>
        <v>2400000000</v>
      </c>
      <c r="N2545" s="30"/>
      <c r="O2545" s="11"/>
      <c r="P2545" s="11"/>
    </row>
    <row r="2546" spans="1:16" ht="18" customHeight="1" x14ac:dyDescent="0.15">
      <c r="A2546" s="11">
        <v>2541</v>
      </c>
      <c r="B2546" s="11" t="s">
        <v>4170</v>
      </c>
      <c r="C2546" s="11" t="s">
        <v>67</v>
      </c>
      <c r="D2546" s="11">
        <v>11</v>
      </c>
      <c r="E2546" s="36" t="s">
        <v>5196</v>
      </c>
      <c r="F2546" s="30" t="s">
        <v>1319</v>
      </c>
      <c r="G2546" s="11" t="s">
        <v>58</v>
      </c>
      <c r="H2546" s="11" t="s">
        <v>3505</v>
      </c>
      <c r="I2546" s="11" t="s">
        <v>22</v>
      </c>
      <c r="J2546" s="23">
        <v>400000000</v>
      </c>
      <c r="K2546" s="23">
        <v>0</v>
      </c>
      <c r="L2546" s="23">
        <v>0</v>
      </c>
      <c r="M2546" s="23">
        <f t="shared" si="39"/>
        <v>400000000</v>
      </c>
      <c r="N2546" s="30"/>
      <c r="O2546" s="11"/>
      <c r="P2546" s="11" t="s">
        <v>48</v>
      </c>
    </row>
    <row r="2547" spans="1:16" ht="18" customHeight="1" x14ac:dyDescent="0.15">
      <c r="A2547" s="11">
        <v>2542</v>
      </c>
      <c r="B2547" s="11" t="s">
        <v>4365</v>
      </c>
      <c r="C2547" s="11" t="s">
        <v>4392</v>
      </c>
      <c r="D2547" s="11">
        <v>11</v>
      </c>
      <c r="E2547" s="36" t="s">
        <v>5196</v>
      </c>
      <c r="F2547" s="30" t="s">
        <v>4398</v>
      </c>
      <c r="G2547" s="11" t="s">
        <v>52</v>
      </c>
      <c r="H2547" s="11" t="s">
        <v>4394</v>
      </c>
      <c r="I2547" s="11" t="s">
        <v>15</v>
      </c>
      <c r="J2547" s="23">
        <v>4476995000</v>
      </c>
      <c r="K2547" s="23">
        <v>77405061.818181813</v>
      </c>
      <c r="L2547" s="23">
        <v>0</v>
      </c>
      <c r="M2547" s="23">
        <f t="shared" si="39"/>
        <v>4554400061.818182</v>
      </c>
      <c r="N2547" s="30"/>
      <c r="O2547" s="11"/>
      <c r="P2547" s="11" t="s">
        <v>48</v>
      </c>
    </row>
    <row r="2548" spans="1:16" ht="18" customHeight="1" x14ac:dyDescent="0.15">
      <c r="A2548" s="11">
        <v>2543</v>
      </c>
      <c r="B2548" s="21" t="s">
        <v>4457</v>
      </c>
      <c r="C2548" s="62" t="s">
        <v>1613</v>
      </c>
      <c r="D2548" s="62">
        <v>11</v>
      </c>
      <c r="E2548" s="36" t="s">
        <v>5196</v>
      </c>
      <c r="F2548" s="63" t="s">
        <v>4495</v>
      </c>
      <c r="G2548" s="62" t="s">
        <v>11</v>
      </c>
      <c r="H2548" s="62" t="s">
        <v>4475</v>
      </c>
      <c r="I2548" s="62" t="s">
        <v>22</v>
      </c>
      <c r="J2548" s="64">
        <v>165000000</v>
      </c>
      <c r="K2548" s="64">
        <v>456000000</v>
      </c>
      <c r="L2548" s="64">
        <v>40000000</v>
      </c>
      <c r="M2548" s="23">
        <f t="shared" si="39"/>
        <v>661000000</v>
      </c>
      <c r="N2548" s="65"/>
      <c r="O2548" s="62"/>
      <c r="P2548" s="62"/>
    </row>
    <row r="2549" spans="1:16" ht="18" customHeight="1" x14ac:dyDescent="0.15">
      <c r="A2549" s="11">
        <v>2544</v>
      </c>
      <c r="B2549" s="21" t="s">
        <v>4457</v>
      </c>
      <c r="C2549" s="62" t="s">
        <v>1613</v>
      </c>
      <c r="D2549" s="62">
        <v>11</v>
      </c>
      <c r="E2549" s="36" t="s">
        <v>5196</v>
      </c>
      <c r="F2549" s="63" t="s">
        <v>4496</v>
      </c>
      <c r="G2549" s="62" t="s">
        <v>11</v>
      </c>
      <c r="H2549" s="62" t="s">
        <v>4481</v>
      </c>
      <c r="I2549" s="62" t="s">
        <v>22</v>
      </c>
      <c r="J2549" s="64">
        <v>165000000</v>
      </c>
      <c r="K2549" s="64">
        <v>456000000</v>
      </c>
      <c r="L2549" s="64">
        <v>40000000</v>
      </c>
      <c r="M2549" s="23">
        <f t="shared" si="39"/>
        <v>661000000</v>
      </c>
      <c r="N2549" s="65"/>
      <c r="O2549" s="62"/>
      <c r="P2549" s="62"/>
    </row>
    <row r="2550" spans="1:16" ht="18" customHeight="1" x14ac:dyDescent="0.15">
      <c r="A2550" s="11">
        <v>2545</v>
      </c>
      <c r="B2550" s="21" t="s">
        <v>4457</v>
      </c>
      <c r="C2550" s="62" t="s">
        <v>1613</v>
      </c>
      <c r="D2550" s="62">
        <v>11</v>
      </c>
      <c r="E2550" s="36" t="s">
        <v>5196</v>
      </c>
      <c r="F2550" s="63" t="s">
        <v>4497</v>
      </c>
      <c r="G2550" s="62" t="s">
        <v>11</v>
      </c>
      <c r="H2550" s="62" t="s">
        <v>3101</v>
      </c>
      <c r="I2550" s="62" t="s">
        <v>22</v>
      </c>
      <c r="J2550" s="64">
        <v>165000000</v>
      </c>
      <c r="K2550" s="64">
        <v>456000000</v>
      </c>
      <c r="L2550" s="64">
        <v>40000000</v>
      </c>
      <c r="M2550" s="23">
        <f t="shared" si="39"/>
        <v>661000000</v>
      </c>
      <c r="N2550" s="65"/>
      <c r="O2550" s="62"/>
      <c r="P2550" s="62"/>
    </row>
    <row r="2551" spans="1:16" ht="18" customHeight="1" x14ac:dyDescent="0.15">
      <c r="A2551" s="11">
        <v>2546</v>
      </c>
      <c r="B2551" s="21" t="s">
        <v>4457</v>
      </c>
      <c r="C2551" s="21" t="s">
        <v>1619</v>
      </c>
      <c r="D2551" s="21">
        <v>11</v>
      </c>
      <c r="E2551" s="36" t="s">
        <v>5196</v>
      </c>
      <c r="F2551" s="40" t="s">
        <v>4512</v>
      </c>
      <c r="G2551" s="21" t="s">
        <v>1621</v>
      </c>
      <c r="H2551" s="21" t="s">
        <v>3073</v>
      </c>
      <c r="I2551" s="21" t="s">
        <v>17</v>
      </c>
      <c r="J2551" s="60">
        <v>36653000000</v>
      </c>
      <c r="K2551" s="60">
        <v>1133601000</v>
      </c>
      <c r="L2551" s="60"/>
      <c r="M2551" s="23">
        <f t="shared" si="39"/>
        <v>37786601000</v>
      </c>
      <c r="N2551" s="61" t="s">
        <v>35</v>
      </c>
      <c r="O2551" s="21" t="s">
        <v>10</v>
      </c>
      <c r="P2551" s="21" t="s">
        <v>12</v>
      </c>
    </row>
    <row r="2552" spans="1:16" ht="18" customHeight="1" x14ac:dyDescent="0.15">
      <c r="A2552" s="11">
        <v>2547</v>
      </c>
      <c r="B2552" s="67" t="s">
        <v>4457</v>
      </c>
      <c r="C2552" s="21" t="s">
        <v>4576</v>
      </c>
      <c r="D2552" s="67">
        <v>11</v>
      </c>
      <c r="E2552" s="36" t="s">
        <v>5196</v>
      </c>
      <c r="F2552" s="68" t="s">
        <v>4598</v>
      </c>
      <c r="G2552" s="67" t="s">
        <v>11</v>
      </c>
      <c r="H2552" s="67" t="s">
        <v>20</v>
      </c>
      <c r="I2552" s="67" t="s">
        <v>17</v>
      </c>
      <c r="J2552" s="69">
        <v>70000000</v>
      </c>
      <c r="K2552" s="69">
        <v>20000000</v>
      </c>
      <c r="L2552" s="70"/>
      <c r="M2552" s="23">
        <f t="shared" si="39"/>
        <v>90000000</v>
      </c>
      <c r="N2552" s="55" t="s">
        <v>25</v>
      </c>
      <c r="O2552" s="67"/>
      <c r="P2552" s="67"/>
    </row>
    <row r="2553" spans="1:16" ht="18" customHeight="1" x14ac:dyDescent="0.15">
      <c r="A2553" s="11">
        <v>2548</v>
      </c>
      <c r="B2553" s="33" t="s">
        <v>4457</v>
      </c>
      <c r="C2553" s="33" t="s">
        <v>4623</v>
      </c>
      <c r="D2553" s="33">
        <v>11</v>
      </c>
      <c r="E2553" s="36" t="s">
        <v>5196</v>
      </c>
      <c r="F2553" s="41" t="s">
        <v>4642</v>
      </c>
      <c r="G2553" s="33" t="s">
        <v>11</v>
      </c>
      <c r="H2553" s="33" t="s">
        <v>4502</v>
      </c>
      <c r="I2553" s="33" t="s">
        <v>16</v>
      </c>
      <c r="J2553" s="72">
        <v>13400000</v>
      </c>
      <c r="K2553" s="72">
        <v>123538000</v>
      </c>
      <c r="L2553" s="72">
        <v>1000000</v>
      </c>
      <c r="M2553" s="23">
        <f t="shared" si="39"/>
        <v>137938000</v>
      </c>
      <c r="N2553" s="43" t="s">
        <v>4628</v>
      </c>
      <c r="O2553" s="33"/>
      <c r="P2553" s="33"/>
    </row>
    <row r="2554" spans="1:16" ht="18" customHeight="1" x14ac:dyDescent="0.15">
      <c r="A2554" s="11">
        <v>2549</v>
      </c>
      <c r="B2554" s="11" t="s">
        <v>4824</v>
      </c>
      <c r="C2554" s="11" t="s">
        <v>126</v>
      </c>
      <c r="D2554" s="11">
        <v>11</v>
      </c>
      <c r="E2554" s="36" t="s">
        <v>5196</v>
      </c>
      <c r="F2554" s="30" t="s">
        <v>4960</v>
      </c>
      <c r="G2554" s="11" t="s">
        <v>58</v>
      </c>
      <c r="H2554" s="11" t="s">
        <v>3509</v>
      </c>
      <c r="I2554" s="11" t="s">
        <v>22</v>
      </c>
      <c r="J2554" s="23">
        <v>1600000000</v>
      </c>
      <c r="K2554" s="23">
        <v>0</v>
      </c>
      <c r="L2554" s="23">
        <v>0</v>
      </c>
      <c r="M2554" s="23">
        <f t="shared" si="39"/>
        <v>1600000000</v>
      </c>
      <c r="N2554" s="30"/>
      <c r="O2554" s="11"/>
      <c r="P2554" s="11" t="s">
        <v>48</v>
      </c>
    </row>
    <row r="2555" spans="1:16" ht="18" customHeight="1" x14ac:dyDescent="0.15">
      <c r="A2555" s="11">
        <v>2550</v>
      </c>
      <c r="B2555" s="11" t="s">
        <v>4824</v>
      </c>
      <c r="C2555" s="11" t="s">
        <v>126</v>
      </c>
      <c r="D2555" s="11">
        <v>11</v>
      </c>
      <c r="E2555" s="36" t="s">
        <v>5196</v>
      </c>
      <c r="F2555" s="30" t="s">
        <v>4961</v>
      </c>
      <c r="G2555" s="11" t="s">
        <v>52</v>
      </c>
      <c r="H2555" s="11" t="s">
        <v>3509</v>
      </c>
      <c r="I2555" s="11" t="s">
        <v>22</v>
      </c>
      <c r="J2555" s="23">
        <v>300000000</v>
      </c>
      <c r="K2555" s="23">
        <v>0</v>
      </c>
      <c r="L2555" s="23">
        <v>0</v>
      </c>
      <c r="M2555" s="23">
        <f t="shared" si="39"/>
        <v>300000000</v>
      </c>
      <c r="N2555" s="30"/>
      <c r="O2555" s="11"/>
      <c r="P2555" s="11" t="s">
        <v>48</v>
      </c>
    </row>
    <row r="2556" spans="1:16" ht="18" customHeight="1" x14ac:dyDescent="0.15">
      <c r="A2556" s="11">
        <v>2551</v>
      </c>
      <c r="B2556" s="11" t="s">
        <v>4824</v>
      </c>
      <c r="C2556" s="11" t="s">
        <v>4913</v>
      </c>
      <c r="D2556" s="11">
        <v>11</v>
      </c>
      <c r="E2556" s="36" t="s">
        <v>5196</v>
      </c>
      <c r="F2556" s="30" t="s">
        <v>4962</v>
      </c>
      <c r="G2556" s="11" t="s">
        <v>114</v>
      </c>
      <c r="H2556" s="11" t="s">
        <v>3509</v>
      </c>
      <c r="I2556" s="11" t="s">
        <v>22</v>
      </c>
      <c r="J2556" s="23">
        <v>65392847</v>
      </c>
      <c r="K2556" s="23">
        <v>0</v>
      </c>
      <c r="L2556" s="23">
        <v>0</v>
      </c>
      <c r="M2556" s="23">
        <f t="shared" si="39"/>
        <v>65392847</v>
      </c>
      <c r="N2556" s="30"/>
      <c r="O2556" s="11"/>
      <c r="P2556" s="11"/>
    </row>
    <row r="2557" spans="1:16" ht="18" customHeight="1" x14ac:dyDescent="0.15">
      <c r="A2557" s="11">
        <v>2552</v>
      </c>
      <c r="B2557" s="33" t="s">
        <v>1687</v>
      </c>
      <c r="C2557" s="33" t="s">
        <v>1726</v>
      </c>
      <c r="D2557" s="33">
        <v>12</v>
      </c>
      <c r="E2557" s="36" t="s">
        <v>5196</v>
      </c>
      <c r="F2557" s="41" t="s">
        <v>1736</v>
      </c>
      <c r="G2557" s="33" t="s">
        <v>1580</v>
      </c>
      <c r="H2557" s="33" t="s">
        <v>19</v>
      </c>
      <c r="I2557" s="33" t="s">
        <v>15</v>
      </c>
      <c r="J2557" s="45">
        <v>30000000000</v>
      </c>
      <c r="K2557" s="45">
        <v>3000000000</v>
      </c>
      <c r="L2557" s="45"/>
      <c r="M2557" s="23">
        <f t="shared" si="39"/>
        <v>33000000000</v>
      </c>
      <c r="N2557" s="33"/>
      <c r="O2557" s="33" t="s">
        <v>10</v>
      </c>
      <c r="P2557" s="33" t="s">
        <v>12</v>
      </c>
    </row>
    <row r="2558" spans="1:16" ht="18" customHeight="1" x14ac:dyDescent="0.15">
      <c r="A2558" s="11">
        <v>2553</v>
      </c>
      <c r="B2558" s="11" t="s">
        <v>39</v>
      </c>
      <c r="C2558" s="11" t="s">
        <v>86</v>
      </c>
      <c r="D2558" s="11">
        <v>12</v>
      </c>
      <c r="E2558" s="36" t="s">
        <v>5196</v>
      </c>
      <c r="F2558" s="30" t="s">
        <v>89</v>
      </c>
      <c r="G2558" s="11" t="s">
        <v>58</v>
      </c>
      <c r="H2558" s="11" t="s">
        <v>43</v>
      </c>
      <c r="I2558" s="11" t="s">
        <v>15</v>
      </c>
      <c r="J2558" s="23">
        <v>1950000000</v>
      </c>
      <c r="K2558" s="23">
        <v>400000000</v>
      </c>
      <c r="L2558" s="23"/>
      <c r="M2558" s="23">
        <f t="shared" si="39"/>
        <v>2350000000</v>
      </c>
      <c r="N2558" s="30"/>
      <c r="O2558" s="11" t="s">
        <v>88</v>
      </c>
      <c r="P2558" s="11" t="s">
        <v>48</v>
      </c>
    </row>
    <row r="2559" spans="1:16" ht="18" customHeight="1" x14ac:dyDescent="0.15">
      <c r="A2559" s="11">
        <v>2554</v>
      </c>
      <c r="B2559" s="11" t="s">
        <v>292</v>
      </c>
      <c r="C2559" s="11" t="s">
        <v>122</v>
      </c>
      <c r="D2559" s="11">
        <v>12</v>
      </c>
      <c r="E2559" s="36" t="s">
        <v>5196</v>
      </c>
      <c r="F2559" s="30" t="s">
        <v>301</v>
      </c>
      <c r="G2559" s="11" t="s">
        <v>73</v>
      </c>
      <c r="H2559" s="11" t="s">
        <v>294</v>
      </c>
      <c r="I2559" s="11" t="s">
        <v>22</v>
      </c>
      <c r="J2559" s="23">
        <v>650000000</v>
      </c>
      <c r="K2559" s="23">
        <v>150000000</v>
      </c>
      <c r="L2559" s="23"/>
      <c r="M2559" s="23">
        <f t="shared" si="39"/>
        <v>800000000</v>
      </c>
      <c r="N2559" s="30"/>
      <c r="O2559" s="11"/>
      <c r="P2559" s="11"/>
    </row>
    <row r="2560" spans="1:16" ht="18" customHeight="1" x14ac:dyDescent="0.15">
      <c r="A2560" s="11">
        <v>2555</v>
      </c>
      <c r="B2560" s="11" t="s">
        <v>292</v>
      </c>
      <c r="C2560" s="11" t="s">
        <v>354</v>
      </c>
      <c r="D2560" s="11">
        <v>12</v>
      </c>
      <c r="E2560" s="36" t="s">
        <v>5196</v>
      </c>
      <c r="F2560" s="30" t="s">
        <v>374</v>
      </c>
      <c r="G2560" s="11" t="s">
        <v>114</v>
      </c>
      <c r="H2560" s="11" t="s">
        <v>294</v>
      </c>
      <c r="I2560" s="11" t="s">
        <v>22</v>
      </c>
      <c r="J2560" s="23">
        <v>3000000000</v>
      </c>
      <c r="K2560" s="23">
        <v>3000000000</v>
      </c>
      <c r="L2560" s="23"/>
      <c r="M2560" s="23">
        <f t="shared" si="39"/>
        <v>6000000000</v>
      </c>
      <c r="N2560" s="30"/>
      <c r="O2560" s="11"/>
      <c r="P2560" s="11"/>
    </row>
    <row r="2561" spans="1:16" ht="18" customHeight="1" x14ac:dyDescent="0.15">
      <c r="A2561" s="11">
        <v>2556</v>
      </c>
      <c r="B2561" s="11" t="s">
        <v>292</v>
      </c>
      <c r="C2561" s="11" t="s">
        <v>354</v>
      </c>
      <c r="D2561" s="11">
        <v>12</v>
      </c>
      <c r="E2561" s="36" t="s">
        <v>5196</v>
      </c>
      <c r="F2561" s="30" t="s">
        <v>375</v>
      </c>
      <c r="G2561" s="11" t="s">
        <v>114</v>
      </c>
      <c r="H2561" s="11" t="s">
        <v>294</v>
      </c>
      <c r="I2561" s="11" t="s">
        <v>22</v>
      </c>
      <c r="J2561" s="23">
        <v>2000000000</v>
      </c>
      <c r="K2561" s="23">
        <v>2000000000</v>
      </c>
      <c r="L2561" s="23"/>
      <c r="M2561" s="23">
        <f t="shared" si="39"/>
        <v>4000000000</v>
      </c>
      <c r="N2561" s="30"/>
      <c r="O2561" s="11"/>
      <c r="P2561" s="11"/>
    </row>
    <row r="2562" spans="1:16" ht="18" customHeight="1" x14ac:dyDescent="0.15">
      <c r="A2562" s="11">
        <v>2557</v>
      </c>
      <c r="B2562" s="11" t="s">
        <v>292</v>
      </c>
      <c r="C2562" s="11" t="s">
        <v>126</v>
      </c>
      <c r="D2562" s="11">
        <v>12</v>
      </c>
      <c r="E2562" s="36" t="s">
        <v>5196</v>
      </c>
      <c r="F2562" s="30" t="s">
        <v>388</v>
      </c>
      <c r="G2562" s="11" t="s">
        <v>66</v>
      </c>
      <c r="H2562" s="11" t="s">
        <v>294</v>
      </c>
      <c r="I2562" s="11" t="s">
        <v>22</v>
      </c>
      <c r="J2562" s="23">
        <v>1200000000</v>
      </c>
      <c r="K2562" s="23">
        <v>0</v>
      </c>
      <c r="L2562" s="23">
        <v>0</v>
      </c>
      <c r="M2562" s="23">
        <f t="shared" si="39"/>
        <v>1200000000</v>
      </c>
      <c r="N2562" s="30"/>
      <c r="O2562" s="11"/>
      <c r="P2562" s="11" t="s">
        <v>48</v>
      </c>
    </row>
    <row r="2563" spans="1:16" ht="18" customHeight="1" x14ac:dyDescent="0.15">
      <c r="A2563" s="11">
        <v>2558</v>
      </c>
      <c r="B2563" s="11" t="s">
        <v>292</v>
      </c>
      <c r="C2563" s="11" t="s">
        <v>486</v>
      </c>
      <c r="D2563" s="11">
        <v>12</v>
      </c>
      <c r="E2563" s="36" t="s">
        <v>5196</v>
      </c>
      <c r="F2563" s="30" t="s">
        <v>492</v>
      </c>
      <c r="G2563" s="11" t="s">
        <v>114</v>
      </c>
      <c r="H2563" s="11" t="s">
        <v>294</v>
      </c>
      <c r="I2563" s="11" t="s">
        <v>22</v>
      </c>
      <c r="J2563" s="23">
        <v>1200000000</v>
      </c>
      <c r="K2563" s="23">
        <v>0</v>
      </c>
      <c r="L2563" s="23">
        <v>0</v>
      </c>
      <c r="M2563" s="23">
        <f t="shared" si="39"/>
        <v>1200000000</v>
      </c>
      <c r="N2563" s="30"/>
      <c r="O2563" s="11"/>
      <c r="P2563" s="11"/>
    </row>
    <row r="2564" spans="1:16" ht="18" customHeight="1" x14ac:dyDescent="0.15">
      <c r="A2564" s="11">
        <v>2559</v>
      </c>
      <c r="B2564" s="11" t="s">
        <v>292</v>
      </c>
      <c r="C2564" s="11" t="s">
        <v>537</v>
      </c>
      <c r="D2564" s="11">
        <v>12</v>
      </c>
      <c r="E2564" s="36" t="s">
        <v>5196</v>
      </c>
      <c r="F2564" s="30" t="s">
        <v>548</v>
      </c>
      <c r="G2564" s="11" t="s">
        <v>58</v>
      </c>
      <c r="H2564" s="11" t="s">
        <v>294</v>
      </c>
      <c r="I2564" s="11" t="s">
        <v>22</v>
      </c>
      <c r="J2564" s="23">
        <v>1650000000</v>
      </c>
      <c r="K2564" s="23">
        <v>1200000000</v>
      </c>
      <c r="L2564" s="23">
        <v>0</v>
      </c>
      <c r="M2564" s="23">
        <f t="shared" si="39"/>
        <v>2850000000</v>
      </c>
      <c r="N2564" s="30"/>
      <c r="O2564" s="11"/>
      <c r="P2564" s="11" t="s">
        <v>48</v>
      </c>
    </row>
    <row r="2565" spans="1:16" ht="18" customHeight="1" x14ac:dyDescent="0.15">
      <c r="A2565" s="11">
        <v>2560</v>
      </c>
      <c r="B2565" s="11" t="s">
        <v>696</v>
      </c>
      <c r="C2565" s="11" t="s">
        <v>849</v>
      </c>
      <c r="D2565" s="11">
        <v>12</v>
      </c>
      <c r="E2565" s="36" t="s">
        <v>5196</v>
      </c>
      <c r="F2565" s="30" t="s">
        <v>855</v>
      </c>
      <c r="G2565" s="11" t="s">
        <v>114</v>
      </c>
      <c r="H2565" s="11" t="s">
        <v>294</v>
      </c>
      <c r="I2565" s="11" t="s">
        <v>22</v>
      </c>
      <c r="J2565" s="23">
        <v>75000000</v>
      </c>
      <c r="K2565" s="23"/>
      <c r="L2565" s="23"/>
      <c r="M2565" s="23">
        <f t="shared" si="39"/>
        <v>75000000</v>
      </c>
      <c r="N2565" s="30"/>
      <c r="O2565" s="11"/>
      <c r="P2565" s="11"/>
    </row>
    <row r="2566" spans="1:16" ht="18" customHeight="1" x14ac:dyDescent="0.15">
      <c r="A2566" s="11">
        <v>2561</v>
      </c>
      <c r="B2566" s="11" t="s">
        <v>1036</v>
      </c>
      <c r="C2566" s="11" t="s">
        <v>1055</v>
      </c>
      <c r="D2566" s="11">
        <v>12</v>
      </c>
      <c r="E2566" s="36" t="s">
        <v>5196</v>
      </c>
      <c r="F2566" s="30" t="s">
        <v>1059</v>
      </c>
      <c r="G2566" s="11" t="s">
        <v>58</v>
      </c>
      <c r="H2566" s="11" t="s">
        <v>1039</v>
      </c>
      <c r="I2566" s="11" t="s">
        <v>15</v>
      </c>
      <c r="J2566" s="23">
        <v>2000000000</v>
      </c>
      <c r="K2566" s="23">
        <v>850000000</v>
      </c>
      <c r="L2566" s="23"/>
      <c r="M2566" s="23">
        <f t="shared" ref="M2566:M2613" si="40">J2566+K2566+L2566</f>
        <v>2850000000</v>
      </c>
      <c r="N2566" s="30"/>
      <c r="O2566" s="11"/>
      <c r="P2566" s="11" t="s">
        <v>48</v>
      </c>
    </row>
    <row r="2567" spans="1:16" ht="18" customHeight="1" x14ac:dyDescent="0.15">
      <c r="A2567" s="11">
        <v>2562</v>
      </c>
      <c r="B2567" s="11" t="s">
        <v>1036</v>
      </c>
      <c r="C2567" s="11" t="s">
        <v>1060</v>
      </c>
      <c r="D2567" s="11">
        <v>12</v>
      </c>
      <c r="E2567" s="36" t="s">
        <v>5196</v>
      </c>
      <c r="F2567" s="30" t="s">
        <v>1061</v>
      </c>
      <c r="G2567" s="11" t="s">
        <v>58</v>
      </c>
      <c r="H2567" s="11" t="s">
        <v>1039</v>
      </c>
      <c r="I2567" s="11" t="s">
        <v>15</v>
      </c>
      <c r="J2567" s="23">
        <v>1987371291</v>
      </c>
      <c r="K2567" s="23"/>
      <c r="L2567" s="23"/>
      <c r="M2567" s="23">
        <f t="shared" si="40"/>
        <v>1987371291</v>
      </c>
      <c r="N2567" s="30"/>
      <c r="O2567" s="11"/>
      <c r="P2567" s="11" t="s">
        <v>48</v>
      </c>
    </row>
    <row r="2568" spans="1:16" ht="18" customHeight="1" x14ac:dyDescent="0.15">
      <c r="A2568" s="11">
        <v>2563</v>
      </c>
      <c r="B2568" s="11" t="s">
        <v>1036</v>
      </c>
      <c r="C2568" s="11" t="s">
        <v>1055</v>
      </c>
      <c r="D2568" s="11">
        <v>12</v>
      </c>
      <c r="E2568" s="36" t="s">
        <v>5196</v>
      </c>
      <c r="F2568" s="30" t="s">
        <v>1119</v>
      </c>
      <c r="G2568" s="11" t="s">
        <v>58</v>
      </c>
      <c r="H2568" s="11" t="s">
        <v>1039</v>
      </c>
      <c r="I2568" s="11" t="s">
        <v>15</v>
      </c>
      <c r="J2568" s="23">
        <v>2170000000</v>
      </c>
      <c r="K2568" s="23">
        <v>900000000</v>
      </c>
      <c r="L2568" s="23"/>
      <c r="M2568" s="23">
        <f t="shared" si="40"/>
        <v>3070000000</v>
      </c>
      <c r="N2568" s="30"/>
      <c r="O2568" s="11"/>
      <c r="P2568" s="11" t="s">
        <v>48</v>
      </c>
    </row>
    <row r="2569" spans="1:16" ht="18" customHeight="1" x14ac:dyDescent="0.15">
      <c r="A2569" s="11">
        <v>2564</v>
      </c>
      <c r="B2569" s="11" t="s">
        <v>1036</v>
      </c>
      <c r="C2569" s="11" t="s">
        <v>1060</v>
      </c>
      <c r="D2569" s="11">
        <v>12</v>
      </c>
      <c r="E2569" s="36" t="s">
        <v>5196</v>
      </c>
      <c r="F2569" s="30" t="s">
        <v>1126</v>
      </c>
      <c r="G2569" s="11" t="s">
        <v>66</v>
      </c>
      <c r="H2569" s="11" t="s">
        <v>1039</v>
      </c>
      <c r="I2569" s="11" t="s">
        <v>15</v>
      </c>
      <c r="J2569" s="23">
        <v>17000000</v>
      </c>
      <c r="K2569" s="23">
        <v>0</v>
      </c>
      <c r="L2569" s="23">
        <v>0</v>
      </c>
      <c r="M2569" s="23">
        <f t="shared" si="40"/>
        <v>17000000</v>
      </c>
      <c r="N2569" s="30"/>
      <c r="O2569" s="11"/>
      <c r="P2569" s="11"/>
    </row>
    <row r="2570" spans="1:16" ht="18" customHeight="1" x14ac:dyDescent="0.15">
      <c r="A2570" s="11">
        <v>2565</v>
      </c>
      <c r="B2570" s="11" t="s">
        <v>1281</v>
      </c>
      <c r="C2570" s="11" t="s">
        <v>167</v>
      </c>
      <c r="D2570" s="11">
        <v>12</v>
      </c>
      <c r="E2570" s="36" t="s">
        <v>5196</v>
      </c>
      <c r="F2570" s="30" t="s">
        <v>1298</v>
      </c>
      <c r="G2570" s="11" t="s">
        <v>52</v>
      </c>
      <c r="H2570" s="11" t="s">
        <v>1283</v>
      </c>
      <c r="I2570" s="11" t="s">
        <v>22</v>
      </c>
      <c r="J2570" s="23">
        <v>800000000</v>
      </c>
      <c r="K2570" s="23">
        <v>0</v>
      </c>
      <c r="L2570" s="23">
        <v>0</v>
      </c>
      <c r="M2570" s="23">
        <f t="shared" si="40"/>
        <v>800000000</v>
      </c>
      <c r="N2570" s="30"/>
      <c r="O2570" s="11"/>
      <c r="P2570" s="11" t="s">
        <v>48</v>
      </c>
    </row>
    <row r="2571" spans="1:16" ht="18" customHeight="1" x14ac:dyDescent="0.15">
      <c r="A2571" s="11">
        <v>2566</v>
      </c>
      <c r="B2571" s="11" t="s">
        <v>1281</v>
      </c>
      <c r="C2571" s="11" t="s">
        <v>167</v>
      </c>
      <c r="D2571" s="11">
        <v>12</v>
      </c>
      <c r="E2571" s="36" t="s">
        <v>5196</v>
      </c>
      <c r="F2571" s="30" t="s">
        <v>1301</v>
      </c>
      <c r="G2571" s="11" t="s">
        <v>52</v>
      </c>
      <c r="H2571" s="11" t="s">
        <v>1283</v>
      </c>
      <c r="I2571" s="11" t="s">
        <v>22</v>
      </c>
      <c r="J2571" s="23">
        <v>162000000</v>
      </c>
      <c r="K2571" s="23">
        <v>0</v>
      </c>
      <c r="L2571" s="23">
        <v>0</v>
      </c>
      <c r="M2571" s="23">
        <f t="shared" si="40"/>
        <v>162000000</v>
      </c>
      <c r="N2571" s="30"/>
      <c r="O2571" s="11"/>
      <c r="P2571" s="11"/>
    </row>
    <row r="2572" spans="1:16" ht="18" customHeight="1" x14ac:dyDescent="0.15">
      <c r="A2572" s="11">
        <v>2567</v>
      </c>
      <c r="B2572" s="11" t="s">
        <v>1281</v>
      </c>
      <c r="C2572" s="11" t="s">
        <v>1383</v>
      </c>
      <c r="D2572" s="11">
        <v>12</v>
      </c>
      <c r="E2572" s="36" t="s">
        <v>5196</v>
      </c>
      <c r="F2572" s="30" t="s">
        <v>1385</v>
      </c>
      <c r="G2572" s="11" t="s">
        <v>66</v>
      </c>
      <c r="H2572" s="11" t="s">
        <v>1283</v>
      </c>
      <c r="I2572" s="11" t="s">
        <v>22</v>
      </c>
      <c r="J2572" s="23">
        <v>36438363</v>
      </c>
      <c r="K2572" s="23"/>
      <c r="L2572" s="23"/>
      <c r="M2572" s="23">
        <f t="shared" si="40"/>
        <v>36438363</v>
      </c>
      <c r="N2572" s="30"/>
      <c r="O2572" s="11" t="s">
        <v>44</v>
      </c>
      <c r="P2572" s="11" t="s">
        <v>48</v>
      </c>
    </row>
    <row r="2573" spans="1:16" ht="18" customHeight="1" x14ac:dyDescent="0.15">
      <c r="A2573" s="11">
        <v>2568</v>
      </c>
      <c r="B2573" s="11" t="s">
        <v>1589</v>
      </c>
      <c r="C2573" s="11" t="s">
        <v>1590</v>
      </c>
      <c r="D2573" s="11">
        <v>12</v>
      </c>
      <c r="E2573" s="36" t="s">
        <v>5196</v>
      </c>
      <c r="F2573" s="30" t="s">
        <v>1605</v>
      </c>
      <c r="G2573" s="11" t="s">
        <v>1580</v>
      </c>
      <c r="H2573" s="11" t="s">
        <v>1593</v>
      </c>
      <c r="I2573" s="11" t="s">
        <v>22</v>
      </c>
      <c r="J2573" s="23">
        <v>5397000000</v>
      </c>
      <c r="K2573" s="23">
        <v>95000000</v>
      </c>
      <c r="L2573" s="23">
        <v>0</v>
      </c>
      <c r="M2573" s="23">
        <f t="shared" si="40"/>
        <v>5492000000</v>
      </c>
      <c r="N2573" s="30"/>
      <c r="O2573" s="11" t="s">
        <v>14</v>
      </c>
      <c r="P2573" s="11" t="s">
        <v>12</v>
      </c>
    </row>
    <row r="2574" spans="1:16" ht="18" customHeight="1" x14ac:dyDescent="0.15">
      <c r="A2574" s="11">
        <v>2569</v>
      </c>
      <c r="B2574" s="11" t="s">
        <v>1589</v>
      </c>
      <c r="C2574" s="11" t="s">
        <v>1619</v>
      </c>
      <c r="D2574" s="11">
        <v>12</v>
      </c>
      <c r="E2574" s="36" t="s">
        <v>5196</v>
      </c>
      <c r="F2574" s="30" t="s">
        <v>1630</v>
      </c>
      <c r="G2574" s="11" t="s">
        <v>1621</v>
      </c>
      <c r="H2574" s="11" t="s">
        <v>19</v>
      </c>
      <c r="I2574" s="11" t="s">
        <v>17</v>
      </c>
      <c r="J2574" s="23">
        <v>16780700000</v>
      </c>
      <c r="K2574" s="23">
        <v>0</v>
      </c>
      <c r="L2574" s="23">
        <v>0</v>
      </c>
      <c r="M2574" s="23">
        <f t="shared" si="40"/>
        <v>16780700000</v>
      </c>
      <c r="N2574" s="30" t="s">
        <v>125</v>
      </c>
      <c r="O2574" s="11" t="s">
        <v>10</v>
      </c>
      <c r="P2574" s="11" t="s">
        <v>12</v>
      </c>
    </row>
    <row r="2575" spans="1:16" ht="18" customHeight="1" x14ac:dyDescent="0.15">
      <c r="A2575" s="11">
        <v>2570</v>
      </c>
      <c r="B2575" s="11" t="s">
        <v>1589</v>
      </c>
      <c r="C2575" s="11" t="s">
        <v>1619</v>
      </c>
      <c r="D2575" s="11">
        <v>12</v>
      </c>
      <c r="E2575" s="36" t="s">
        <v>5196</v>
      </c>
      <c r="F2575" s="30" t="s">
        <v>5251</v>
      </c>
      <c r="G2575" s="11" t="s">
        <v>1621</v>
      </c>
      <c r="H2575" s="11" t="s">
        <v>19</v>
      </c>
      <c r="I2575" s="11" t="s">
        <v>16</v>
      </c>
      <c r="J2575" s="23">
        <v>13000000000</v>
      </c>
      <c r="K2575" s="23">
        <v>500000000</v>
      </c>
      <c r="L2575" s="23"/>
      <c r="M2575" s="23">
        <f t="shared" si="40"/>
        <v>13500000000</v>
      </c>
      <c r="N2575" s="30" t="s">
        <v>125</v>
      </c>
      <c r="O2575" s="11" t="s">
        <v>10</v>
      </c>
      <c r="P2575" s="11" t="s">
        <v>12</v>
      </c>
    </row>
    <row r="2576" spans="1:16" ht="18" customHeight="1" x14ac:dyDescent="0.15">
      <c r="A2576" s="11">
        <v>2571</v>
      </c>
      <c r="B2576" s="11" t="s">
        <v>1589</v>
      </c>
      <c r="C2576" s="11" t="s">
        <v>1619</v>
      </c>
      <c r="D2576" s="11">
        <v>12</v>
      </c>
      <c r="E2576" s="36" t="s">
        <v>5196</v>
      </c>
      <c r="F2576" s="30" t="s">
        <v>1631</v>
      </c>
      <c r="G2576" s="11" t="s">
        <v>1621</v>
      </c>
      <c r="H2576" s="11" t="s">
        <v>19</v>
      </c>
      <c r="I2576" s="11" t="s">
        <v>15</v>
      </c>
      <c r="J2576" s="23">
        <v>14450000000</v>
      </c>
      <c r="K2576" s="23">
        <v>2550000000</v>
      </c>
      <c r="L2576" s="23"/>
      <c r="M2576" s="23">
        <f t="shared" si="40"/>
        <v>17000000000</v>
      </c>
      <c r="N2576" s="12"/>
      <c r="O2576" s="11" t="s">
        <v>10</v>
      </c>
      <c r="P2576" s="11" t="s">
        <v>12</v>
      </c>
    </row>
    <row r="2577" spans="1:16" ht="18" customHeight="1" x14ac:dyDescent="0.15">
      <c r="A2577" s="11">
        <v>2572</v>
      </c>
      <c r="B2577" s="11" t="s">
        <v>1589</v>
      </c>
      <c r="C2577" s="11" t="s">
        <v>1619</v>
      </c>
      <c r="D2577" s="11">
        <v>12</v>
      </c>
      <c r="E2577" s="36" t="s">
        <v>5196</v>
      </c>
      <c r="F2577" s="30" t="s">
        <v>1632</v>
      </c>
      <c r="G2577" s="11" t="s">
        <v>1621</v>
      </c>
      <c r="H2577" s="11" t="s">
        <v>19</v>
      </c>
      <c r="I2577" s="11" t="s">
        <v>15</v>
      </c>
      <c r="J2577" s="23">
        <v>1000000000</v>
      </c>
      <c r="K2577" s="23">
        <v>10000000000</v>
      </c>
      <c r="L2577" s="23"/>
      <c r="M2577" s="23">
        <f t="shared" si="40"/>
        <v>11000000000</v>
      </c>
      <c r="N2577" s="30"/>
      <c r="O2577" s="11" t="s">
        <v>10</v>
      </c>
      <c r="P2577" s="11" t="s">
        <v>12</v>
      </c>
    </row>
    <row r="2578" spans="1:16" ht="18" customHeight="1" x14ac:dyDescent="0.15">
      <c r="A2578" s="11">
        <v>2573</v>
      </c>
      <c r="B2578" s="33" t="s">
        <v>1589</v>
      </c>
      <c r="C2578" s="33" t="s">
        <v>1643</v>
      </c>
      <c r="D2578" s="33">
        <v>12</v>
      </c>
      <c r="E2578" s="36" t="s">
        <v>5196</v>
      </c>
      <c r="F2578" s="41" t="s">
        <v>1667</v>
      </c>
      <c r="G2578" s="33" t="s">
        <v>1580</v>
      </c>
      <c r="H2578" s="33" t="s">
        <v>19</v>
      </c>
      <c r="I2578" s="33" t="s">
        <v>9</v>
      </c>
      <c r="J2578" s="42">
        <v>1277000000</v>
      </c>
      <c r="K2578" s="42">
        <v>5079000000</v>
      </c>
      <c r="L2578" s="42">
        <v>32000000</v>
      </c>
      <c r="M2578" s="23">
        <f t="shared" si="40"/>
        <v>6388000000</v>
      </c>
      <c r="N2578" s="14"/>
      <c r="O2578" s="33"/>
      <c r="P2578" s="33"/>
    </row>
    <row r="2579" spans="1:16" ht="18" customHeight="1" x14ac:dyDescent="0.15">
      <c r="A2579" s="11">
        <v>2574</v>
      </c>
      <c r="B2579" s="33" t="s">
        <v>1589</v>
      </c>
      <c r="C2579" s="33" t="s">
        <v>1668</v>
      </c>
      <c r="D2579" s="33">
        <v>12</v>
      </c>
      <c r="E2579" s="36" t="s">
        <v>5196</v>
      </c>
      <c r="F2579" s="41" t="s">
        <v>1674</v>
      </c>
      <c r="G2579" s="33" t="s">
        <v>1580</v>
      </c>
      <c r="H2579" s="33" t="s">
        <v>19</v>
      </c>
      <c r="I2579" s="33" t="s">
        <v>9</v>
      </c>
      <c r="J2579" s="42">
        <v>150000000</v>
      </c>
      <c r="K2579" s="42">
        <v>50000000</v>
      </c>
      <c r="L2579" s="42"/>
      <c r="M2579" s="23">
        <f t="shared" si="40"/>
        <v>200000000</v>
      </c>
      <c r="N2579" s="14"/>
      <c r="O2579" s="33" t="s">
        <v>14</v>
      </c>
      <c r="P2579" s="33"/>
    </row>
    <row r="2580" spans="1:16" ht="18" customHeight="1" x14ac:dyDescent="0.15">
      <c r="A2580" s="11">
        <v>2575</v>
      </c>
      <c r="B2580" s="33" t="s">
        <v>1589</v>
      </c>
      <c r="C2580" s="33" t="s">
        <v>1668</v>
      </c>
      <c r="D2580" s="33">
        <v>12</v>
      </c>
      <c r="E2580" s="36" t="s">
        <v>5196</v>
      </c>
      <c r="F2580" s="41" t="s">
        <v>1678</v>
      </c>
      <c r="G2580" s="33" t="s">
        <v>1580</v>
      </c>
      <c r="H2580" s="33" t="s">
        <v>19</v>
      </c>
      <c r="I2580" s="33" t="s">
        <v>9</v>
      </c>
      <c r="J2580" s="42">
        <v>300000000</v>
      </c>
      <c r="K2580" s="42">
        <v>50000000</v>
      </c>
      <c r="L2580" s="42"/>
      <c r="M2580" s="23">
        <f t="shared" si="40"/>
        <v>350000000</v>
      </c>
      <c r="N2580" s="14"/>
      <c r="O2580" s="33" t="s">
        <v>14</v>
      </c>
      <c r="P2580" s="33"/>
    </row>
    <row r="2581" spans="1:16" ht="18" customHeight="1" x14ac:dyDescent="0.15">
      <c r="A2581" s="11">
        <v>2576</v>
      </c>
      <c r="B2581" s="11" t="s">
        <v>1589</v>
      </c>
      <c r="C2581" s="11" t="s">
        <v>1681</v>
      </c>
      <c r="D2581" s="11">
        <v>12</v>
      </c>
      <c r="E2581" s="36" t="s">
        <v>5196</v>
      </c>
      <c r="F2581" s="30" t="s">
        <v>1686</v>
      </c>
      <c r="G2581" s="11" t="s">
        <v>1635</v>
      </c>
      <c r="H2581" s="11" t="s">
        <v>19</v>
      </c>
      <c r="I2581" s="11" t="s">
        <v>22</v>
      </c>
      <c r="J2581" s="23">
        <v>6636529000</v>
      </c>
      <c r="K2581" s="23">
        <v>2576546000</v>
      </c>
      <c r="L2581" s="23">
        <v>3293450000</v>
      </c>
      <c r="M2581" s="23">
        <f t="shared" si="40"/>
        <v>12506525000</v>
      </c>
      <c r="N2581" s="12"/>
      <c r="O2581" s="11" t="s">
        <v>10</v>
      </c>
      <c r="P2581" s="11" t="s">
        <v>12</v>
      </c>
    </row>
    <row r="2582" spans="1:16" ht="18" customHeight="1" x14ac:dyDescent="0.15">
      <c r="A2582" s="11">
        <v>2577</v>
      </c>
      <c r="B2582" s="11" t="s">
        <v>2160</v>
      </c>
      <c r="C2582" s="11" t="s">
        <v>1529</v>
      </c>
      <c r="D2582" s="11">
        <v>12</v>
      </c>
      <c r="E2582" s="36" t="s">
        <v>5196</v>
      </c>
      <c r="F2582" s="30" t="s">
        <v>2212</v>
      </c>
      <c r="G2582" s="11" t="s">
        <v>58</v>
      </c>
      <c r="H2582" s="11" t="s">
        <v>1039</v>
      </c>
      <c r="I2582" s="11" t="s">
        <v>22</v>
      </c>
      <c r="J2582" s="23">
        <v>697450000</v>
      </c>
      <c r="K2582" s="23">
        <v>1279802000</v>
      </c>
      <c r="L2582" s="23">
        <v>0</v>
      </c>
      <c r="M2582" s="23">
        <f t="shared" si="40"/>
        <v>1977252000</v>
      </c>
      <c r="N2582" s="30"/>
      <c r="O2582" s="11"/>
      <c r="P2582" s="11" t="s">
        <v>48</v>
      </c>
    </row>
    <row r="2583" spans="1:16" ht="18" customHeight="1" x14ac:dyDescent="0.15">
      <c r="A2583" s="11">
        <v>2578</v>
      </c>
      <c r="B2583" s="11" t="s">
        <v>2160</v>
      </c>
      <c r="C2583" s="11" t="s">
        <v>1529</v>
      </c>
      <c r="D2583" s="11">
        <v>12</v>
      </c>
      <c r="E2583" s="36" t="s">
        <v>5196</v>
      </c>
      <c r="F2583" s="30" t="s">
        <v>2213</v>
      </c>
      <c r="G2583" s="11" t="s">
        <v>66</v>
      </c>
      <c r="H2583" s="11" t="s">
        <v>1039</v>
      </c>
      <c r="I2583" s="11" t="s">
        <v>22</v>
      </c>
      <c r="J2583" s="23">
        <v>141157284</v>
      </c>
      <c r="K2583" s="23">
        <v>15500000</v>
      </c>
      <c r="L2583" s="23">
        <v>0</v>
      </c>
      <c r="M2583" s="23">
        <f t="shared" si="40"/>
        <v>156657284</v>
      </c>
      <c r="N2583" s="30"/>
      <c r="O2583" s="11"/>
      <c r="P2583" s="11" t="s">
        <v>48</v>
      </c>
    </row>
    <row r="2584" spans="1:16" ht="18" customHeight="1" x14ac:dyDescent="0.15">
      <c r="A2584" s="11">
        <v>2579</v>
      </c>
      <c r="B2584" s="11" t="s">
        <v>2311</v>
      </c>
      <c r="C2584" s="11" t="s">
        <v>2351</v>
      </c>
      <c r="D2584" s="11">
        <v>12</v>
      </c>
      <c r="E2584" s="36" t="s">
        <v>5196</v>
      </c>
      <c r="F2584" s="30" t="s">
        <v>2352</v>
      </c>
      <c r="G2584" s="11" t="s">
        <v>58</v>
      </c>
      <c r="H2584" s="11" t="s">
        <v>1506</v>
      </c>
      <c r="I2584" s="11" t="s">
        <v>15</v>
      </c>
      <c r="J2584" s="23">
        <v>1600000000</v>
      </c>
      <c r="K2584" s="23"/>
      <c r="L2584" s="23"/>
      <c r="M2584" s="23">
        <f t="shared" si="40"/>
        <v>1600000000</v>
      </c>
      <c r="N2584" s="30"/>
      <c r="O2584" s="11" t="s">
        <v>44</v>
      </c>
      <c r="P2584" s="11" t="s">
        <v>48</v>
      </c>
    </row>
    <row r="2585" spans="1:16" ht="18" customHeight="1" x14ac:dyDescent="0.15">
      <c r="A2585" s="11">
        <v>2580</v>
      </c>
      <c r="B2585" s="11" t="s">
        <v>2697</v>
      </c>
      <c r="C2585" s="11" t="s">
        <v>2698</v>
      </c>
      <c r="D2585" s="11">
        <v>12</v>
      </c>
      <c r="E2585" s="36" t="s">
        <v>5196</v>
      </c>
      <c r="F2585" s="30" t="s">
        <v>2700</v>
      </c>
      <c r="G2585" s="11" t="s">
        <v>114</v>
      </c>
      <c r="H2585" s="11" t="s">
        <v>1283</v>
      </c>
      <c r="I2585" s="11" t="s">
        <v>15</v>
      </c>
      <c r="J2585" s="23">
        <v>262000000</v>
      </c>
      <c r="K2585" s="23">
        <v>36000000</v>
      </c>
      <c r="L2585" s="23">
        <v>11000000</v>
      </c>
      <c r="M2585" s="23">
        <f t="shared" si="40"/>
        <v>309000000</v>
      </c>
      <c r="N2585" s="30"/>
      <c r="O2585" s="11"/>
      <c r="P2585" s="11"/>
    </row>
    <row r="2586" spans="1:16" ht="18" customHeight="1" x14ac:dyDescent="0.15">
      <c r="A2586" s="11">
        <v>2581</v>
      </c>
      <c r="B2586" s="11" t="s">
        <v>2697</v>
      </c>
      <c r="C2586" s="11" t="s">
        <v>2758</v>
      </c>
      <c r="D2586" s="11">
        <v>12</v>
      </c>
      <c r="E2586" s="36" t="s">
        <v>5196</v>
      </c>
      <c r="F2586" s="30" t="s">
        <v>2769</v>
      </c>
      <c r="G2586" s="11" t="s">
        <v>58</v>
      </c>
      <c r="H2586" s="11" t="s">
        <v>2748</v>
      </c>
      <c r="I2586" s="11" t="s">
        <v>22</v>
      </c>
      <c r="J2586" s="23">
        <v>150000000</v>
      </c>
      <c r="K2586" s="23"/>
      <c r="L2586" s="23"/>
      <c r="M2586" s="23">
        <f t="shared" si="40"/>
        <v>150000000</v>
      </c>
      <c r="N2586" s="30"/>
      <c r="O2586" s="11"/>
      <c r="P2586" s="11" t="s">
        <v>48</v>
      </c>
    </row>
    <row r="2587" spans="1:16" ht="18" customHeight="1" x14ac:dyDescent="0.15">
      <c r="A2587" s="11">
        <v>2582</v>
      </c>
      <c r="B2587" s="11" t="s">
        <v>2697</v>
      </c>
      <c r="C2587" s="11" t="s">
        <v>2758</v>
      </c>
      <c r="D2587" s="11">
        <v>12</v>
      </c>
      <c r="E2587" s="36" t="s">
        <v>5196</v>
      </c>
      <c r="F2587" s="30" t="s">
        <v>2770</v>
      </c>
      <c r="G2587" s="11" t="s">
        <v>58</v>
      </c>
      <c r="H2587" s="11" t="s">
        <v>1283</v>
      </c>
      <c r="I2587" s="11" t="s">
        <v>15</v>
      </c>
      <c r="J2587" s="23">
        <v>1800000000</v>
      </c>
      <c r="K2587" s="23">
        <v>10540000000</v>
      </c>
      <c r="L2587" s="23"/>
      <c r="M2587" s="23">
        <f t="shared" si="40"/>
        <v>12340000000</v>
      </c>
      <c r="N2587" s="30"/>
      <c r="O2587" s="11"/>
      <c r="P2587" s="11" t="s">
        <v>48</v>
      </c>
    </row>
    <row r="2588" spans="1:16" ht="18" customHeight="1" x14ac:dyDescent="0.15">
      <c r="A2588" s="11">
        <v>2583</v>
      </c>
      <c r="B2588" s="11" t="s">
        <v>2697</v>
      </c>
      <c r="C2588" s="11" t="s">
        <v>2784</v>
      </c>
      <c r="D2588" s="11">
        <v>12</v>
      </c>
      <c r="E2588" s="36" t="s">
        <v>5196</v>
      </c>
      <c r="F2588" s="30" t="s">
        <v>2791</v>
      </c>
      <c r="G2588" s="11" t="s">
        <v>73</v>
      </c>
      <c r="H2588" s="11" t="s">
        <v>2192</v>
      </c>
      <c r="I2588" s="11" t="s">
        <v>15</v>
      </c>
      <c r="J2588" s="23">
        <v>40000000</v>
      </c>
      <c r="K2588" s="23">
        <v>1300000</v>
      </c>
      <c r="L2588" s="23">
        <v>0</v>
      </c>
      <c r="M2588" s="23">
        <f t="shared" si="40"/>
        <v>41300000</v>
      </c>
      <c r="N2588" s="30"/>
      <c r="O2588" s="11"/>
      <c r="P2588" s="11"/>
    </row>
    <row r="2589" spans="1:16" ht="18" customHeight="1" x14ac:dyDescent="0.15">
      <c r="A2589" s="11">
        <v>2584</v>
      </c>
      <c r="B2589" s="11" t="s">
        <v>3069</v>
      </c>
      <c r="C2589" s="11" t="s">
        <v>3145</v>
      </c>
      <c r="D2589" s="11">
        <v>12</v>
      </c>
      <c r="E2589" s="36" t="s">
        <v>5196</v>
      </c>
      <c r="F2589" s="80" t="s">
        <v>3150</v>
      </c>
      <c r="G2589" s="11" t="s">
        <v>1580</v>
      </c>
      <c r="H2589" s="11" t="s">
        <v>21</v>
      </c>
      <c r="I2589" s="11" t="s">
        <v>8</v>
      </c>
      <c r="J2589" s="23">
        <v>1500000000</v>
      </c>
      <c r="K2589" s="23">
        <v>450000000</v>
      </c>
      <c r="L2589" s="23">
        <v>0</v>
      </c>
      <c r="M2589" s="23">
        <f t="shared" si="40"/>
        <v>1950000000</v>
      </c>
      <c r="N2589" s="12"/>
      <c r="O2589" s="11"/>
      <c r="P2589" s="11"/>
    </row>
    <row r="2590" spans="1:16" ht="18" customHeight="1" x14ac:dyDescent="0.15">
      <c r="A2590" s="11">
        <v>2585</v>
      </c>
      <c r="B2590" s="11" t="s">
        <v>3780</v>
      </c>
      <c r="C2590" s="11" t="s">
        <v>5199</v>
      </c>
      <c r="D2590" s="11">
        <v>12</v>
      </c>
      <c r="E2590" s="36" t="s">
        <v>5196</v>
      </c>
      <c r="F2590" s="30" t="s">
        <v>3785</v>
      </c>
      <c r="G2590" s="11" t="s">
        <v>73</v>
      </c>
      <c r="H2590" s="11" t="s">
        <v>1530</v>
      </c>
      <c r="I2590" s="11" t="s">
        <v>15</v>
      </c>
      <c r="J2590" s="23">
        <v>300000000</v>
      </c>
      <c r="K2590" s="23">
        <v>30000000</v>
      </c>
      <c r="L2590" s="23">
        <v>600000</v>
      </c>
      <c r="M2590" s="23">
        <f t="shared" si="40"/>
        <v>330600000</v>
      </c>
      <c r="N2590" s="30"/>
      <c r="O2590" s="11"/>
      <c r="P2590" s="11"/>
    </row>
    <row r="2591" spans="1:16" ht="18" customHeight="1" x14ac:dyDescent="0.15">
      <c r="A2591" s="11">
        <v>2586</v>
      </c>
      <c r="B2591" s="11" t="s">
        <v>3780</v>
      </c>
      <c r="C2591" s="11" t="s">
        <v>3842</v>
      </c>
      <c r="D2591" s="11">
        <v>12</v>
      </c>
      <c r="E2591" s="36" t="s">
        <v>5196</v>
      </c>
      <c r="F2591" s="30" t="s">
        <v>3851</v>
      </c>
      <c r="G2591" s="11" t="s">
        <v>58</v>
      </c>
      <c r="H2591" s="11" t="s">
        <v>5230</v>
      </c>
      <c r="I2591" s="11" t="s">
        <v>22</v>
      </c>
      <c r="J2591" s="23">
        <v>4000000000</v>
      </c>
      <c r="K2591" s="23">
        <v>1200000000</v>
      </c>
      <c r="L2591" s="23"/>
      <c r="M2591" s="23">
        <f t="shared" si="40"/>
        <v>5200000000</v>
      </c>
      <c r="N2591" s="30"/>
      <c r="O2591" s="11"/>
      <c r="P2591" s="11" t="s">
        <v>48</v>
      </c>
    </row>
    <row r="2592" spans="1:16" ht="18" customHeight="1" x14ac:dyDescent="0.15">
      <c r="A2592" s="11">
        <v>2587</v>
      </c>
      <c r="B2592" s="11" t="s">
        <v>5214</v>
      </c>
      <c r="C2592" s="11" t="s">
        <v>67</v>
      </c>
      <c r="D2592" s="11">
        <v>12</v>
      </c>
      <c r="E2592" s="36" t="s">
        <v>5196</v>
      </c>
      <c r="F2592" s="30" t="s">
        <v>2448</v>
      </c>
      <c r="G2592" s="11" t="s">
        <v>58</v>
      </c>
      <c r="H2592" s="11" t="s">
        <v>5229</v>
      </c>
      <c r="I2592" s="11" t="s">
        <v>22</v>
      </c>
      <c r="J2592" s="23">
        <v>950000000</v>
      </c>
      <c r="K2592" s="23"/>
      <c r="L2592" s="23"/>
      <c r="M2592" s="23">
        <f t="shared" si="40"/>
        <v>950000000</v>
      </c>
      <c r="N2592" s="30"/>
      <c r="O2592" s="11"/>
      <c r="P2592" s="11" t="s">
        <v>48</v>
      </c>
    </row>
    <row r="2593" spans="1:16" ht="18" customHeight="1" x14ac:dyDescent="0.15">
      <c r="A2593" s="11">
        <v>2588</v>
      </c>
      <c r="B2593" s="11" t="s">
        <v>4170</v>
      </c>
      <c r="C2593" s="11" t="s">
        <v>126</v>
      </c>
      <c r="D2593" s="11">
        <v>12</v>
      </c>
      <c r="E2593" s="36" t="s">
        <v>5196</v>
      </c>
      <c r="F2593" s="30" t="s">
        <v>4268</v>
      </c>
      <c r="G2593" s="11" t="s">
        <v>46</v>
      </c>
      <c r="H2593" s="11" t="s">
        <v>3505</v>
      </c>
      <c r="I2593" s="11" t="s">
        <v>22</v>
      </c>
      <c r="J2593" s="23">
        <v>215508530</v>
      </c>
      <c r="K2593" s="23"/>
      <c r="L2593" s="23"/>
      <c r="M2593" s="23">
        <f t="shared" si="40"/>
        <v>215508530</v>
      </c>
      <c r="N2593" s="30"/>
      <c r="O2593" s="11" t="s">
        <v>44</v>
      </c>
      <c r="P2593" s="11" t="s">
        <v>48</v>
      </c>
    </row>
    <row r="2594" spans="1:16" ht="18" customHeight="1" x14ac:dyDescent="0.15">
      <c r="A2594" s="11">
        <v>2589</v>
      </c>
      <c r="B2594" s="11" t="s">
        <v>4365</v>
      </c>
      <c r="C2594" s="11" t="s">
        <v>4392</v>
      </c>
      <c r="D2594" s="11">
        <v>12</v>
      </c>
      <c r="E2594" s="36" t="s">
        <v>5196</v>
      </c>
      <c r="F2594" s="30" t="s">
        <v>4399</v>
      </c>
      <c r="G2594" s="11" t="s">
        <v>52</v>
      </c>
      <c r="H2594" s="11" t="s">
        <v>4368</v>
      </c>
      <c r="I2594" s="11" t="s">
        <v>16</v>
      </c>
      <c r="J2594" s="23">
        <v>255952000</v>
      </c>
      <c r="K2594" s="23">
        <v>0</v>
      </c>
      <c r="L2594" s="23">
        <v>0</v>
      </c>
      <c r="M2594" s="23">
        <f t="shared" si="40"/>
        <v>255952000</v>
      </c>
      <c r="N2594" s="30" t="s">
        <v>143</v>
      </c>
      <c r="O2594" s="11"/>
      <c r="P2594" s="11"/>
    </row>
    <row r="2595" spans="1:16" ht="18" customHeight="1" x14ac:dyDescent="0.15">
      <c r="A2595" s="11">
        <v>2590</v>
      </c>
      <c r="B2595" s="21" t="s">
        <v>4457</v>
      </c>
      <c r="C2595" s="21" t="s">
        <v>4458</v>
      </c>
      <c r="D2595" s="21">
        <v>12</v>
      </c>
      <c r="E2595" s="36" t="s">
        <v>5196</v>
      </c>
      <c r="F2595" s="40" t="s">
        <v>4470</v>
      </c>
      <c r="G2595" s="21" t="s">
        <v>1707</v>
      </c>
      <c r="H2595" s="21" t="s">
        <v>3073</v>
      </c>
      <c r="I2595" s="21" t="s">
        <v>9</v>
      </c>
      <c r="J2595" s="60">
        <f>J2592/5*2.8</f>
        <v>531999999.99999994</v>
      </c>
      <c r="K2595" s="60">
        <f>K2592/5*2.8</f>
        <v>0</v>
      </c>
      <c r="L2595" s="60"/>
      <c r="M2595" s="23">
        <f t="shared" si="40"/>
        <v>531999999.99999994</v>
      </c>
      <c r="N2595" s="15"/>
      <c r="O2595" s="21"/>
      <c r="P2595" s="21"/>
    </row>
    <row r="2596" spans="1:16" ht="18" customHeight="1" x14ac:dyDescent="0.15">
      <c r="A2596" s="11">
        <v>2591</v>
      </c>
      <c r="B2596" s="21" t="s">
        <v>4457</v>
      </c>
      <c r="C2596" s="21" t="s">
        <v>4458</v>
      </c>
      <c r="D2596" s="21">
        <v>12</v>
      </c>
      <c r="E2596" s="36" t="s">
        <v>5196</v>
      </c>
      <c r="F2596" s="40" t="s">
        <v>4471</v>
      </c>
      <c r="G2596" s="21" t="s">
        <v>1585</v>
      </c>
      <c r="H2596" s="21" t="s">
        <v>3073</v>
      </c>
      <c r="I2596" s="21" t="s">
        <v>9</v>
      </c>
      <c r="J2596" s="60">
        <f>J2593/5*2.8</f>
        <v>120684776.8</v>
      </c>
      <c r="K2596" s="60">
        <f>K2593/5*2.8</f>
        <v>0</v>
      </c>
      <c r="L2596" s="60"/>
      <c r="M2596" s="23">
        <f t="shared" si="40"/>
        <v>120684776.8</v>
      </c>
      <c r="N2596" s="15"/>
      <c r="O2596" s="21"/>
      <c r="P2596" s="21"/>
    </row>
    <row r="2597" spans="1:16" ht="18" customHeight="1" x14ac:dyDescent="0.15">
      <c r="A2597" s="11">
        <v>2592</v>
      </c>
      <c r="B2597" s="21" t="s">
        <v>4457</v>
      </c>
      <c r="C2597" s="21" t="s">
        <v>4458</v>
      </c>
      <c r="D2597" s="21">
        <v>12</v>
      </c>
      <c r="E2597" s="36" t="s">
        <v>5196</v>
      </c>
      <c r="F2597" s="40" t="s">
        <v>4482</v>
      </c>
      <c r="G2597" s="21" t="s">
        <v>1580</v>
      </c>
      <c r="H2597" s="21" t="s">
        <v>4481</v>
      </c>
      <c r="I2597" s="21" t="s">
        <v>9</v>
      </c>
      <c r="J2597" s="60">
        <v>25700000</v>
      </c>
      <c r="K2597" s="60">
        <v>16300000</v>
      </c>
      <c r="L2597" s="60">
        <v>1600000</v>
      </c>
      <c r="M2597" s="23">
        <f t="shared" si="40"/>
        <v>43600000</v>
      </c>
      <c r="N2597" s="15"/>
      <c r="O2597" s="21" t="s">
        <v>10</v>
      </c>
      <c r="P2597" s="21"/>
    </row>
    <row r="2598" spans="1:16" ht="18" customHeight="1" x14ac:dyDescent="0.15">
      <c r="A2598" s="11">
        <v>2593</v>
      </c>
      <c r="B2598" s="21" t="s">
        <v>4457</v>
      </c>
      <c r="C2598" s="21" t="s">
        <v>1619</v>
      </c>
      <c r="D2598" s="21">
        <v>12</v>
      </c>
      <c r="E2598" s="36" t="s">
        <v>5196</v>
      </c>
      <c r="F2598" s="40" t="s">
        <v>4513</v>
      </c>
      <c r="G2598" s="21" t="s">
        <v>1621</v>
      </c>
      <c r="H2598" s="21" t="s">
        <v>4475</v>
      </c>
      <c r="I2598" s="21" t="s">
        <v>22</v>
      </c>
      <c r="J2598" s="60">
        <v>2104400000</v>
      </c>
      <c r="K2598" s="60">
        <v>223010000</v>
      </c>
      <c r="L2598" s="60"/>
      <c r="M2598" s="23">
        <f t="shared" si="40"/>
        <v>2327410000</v>
      </c>
      <c r="N2598" s="40"/>
      <c r="O2598" s="21" t="s">
        <v>10</v>
      </c>
      <c r="P2598" s="21"/>
    </row>
    <row r="2599" spans="1:16" ht="18" customHeight="1" x14ac:dyDescent="0.15">
      <c r="A2599" s="11">
        <v>2594</v>
      </c>
      <c r="B2599" s="21" t="s">
        <v>4457</v>
      </c>
      <c r="C2599" s="21" t="s">
        <v>4520</v>
      </c>
      <c r="D2599" s="21">
        <v>12</v>
      </c>
      <c r="E2599" s="36" t="s">
        <v>5196</v>
      </c>
      <c r="F2599" s="40" t="s">
        <v>4534</v>
      </c>
      <c r="G2599" s="21" t="s">
        <v>1580</v>
      </c>
      <c r="H2599" s="21" t="s">
        <v>4572</v>
      </c>
      <c r="I2599" s="21" t="s">
        <v>22</v>
      </c>
      <c r="J2599" s="60">
        <v>63000000</v>
      </c>
      <c r="K2599" s="60">
        <v>0</v>
      </c>
      <c r="L2599" s="60"/>
      <c r="M2599" s="23">
        <f t="shared" si="40"/>
        <v>63000000</v>
      </c>
      <c r="N2599" s="15"/>
      <c r="O2599" s="21" t="s">
        <v>14</v>
      </c>
      <c r="P2599" s="21"/>
    </row>
    <row r="2600" spans="1:16" ht="18" customHeight="1" x14ac:dyDescent="0.15">
      <c r="A2600" s="11">
        <v>2595</v>
      </c>
      <c r="B2600" s="21" t="s">
        <v>4457</v>
      </c>
      <c r="C2600" s="21" t="s">
        <v>4520</v>
      </c>
      <c r="D2600" s="21">
        <v>12</v>
      </c>
      <c r="E2600" s="36" t="s">
        <v>5196</v>
      </c>
      <c r="F2600" s="40" t="s">
        <v>4535</v>
      </c>
      <c r="G2600" s="21" t="s">
        <v>1580</v>
      </c>
      <c r="H2600" s="21" t="s">
        <v>4572</v>
      </c>
      <c r="I2600" s="21" t="s">
        <v>22</v>
      </c>
      <c r="J2600" s="60">
        <v>122000000</v>
      </c>
      <c r="K2600" s="60">
        <v>0</v>
      </c>
      <c r="L2600" s="60"/>
      <c r="M2600" s="23">
        <f t="shared" si="40"/>
        <v>122000000</v>
      </c>
      <c r="N2600" s="15"/>
      <c r="O2600" s="21" t="s">
        <v>14</v>
      </c>
      <c r="P2600" s="21"/>
    </row>
    <row r="2601" spans="1:16" ht="18" customHeight="1" x14ac:dyDescent="0.15">
      <c r="A2601" s="11">
        <v>2596</v>
      </c>
      <c r="B2601" s="21" t="s">
        <v>4457</v>
      </c>
      <c r="C2601" s="21" t="s">
        <v>4520</v>
      </c>
      <c r="D2601" s="21">
        <v>12</v>
      </c>
      <c r="E2601" s="36" t="s">
        <v>5196</v>
      </c>
      <c r="F2601" s="40" t="s">
        <v>4537</v>
      </c>
      <c r="G2601" s="21" t="s">
        <v>1580</v>
      </c>
      <c r="H2601" s="21" t="s">
        <v>4481</v>
      </c>
      <c r="I2601" s="21" t="s">
        <v>22</v>
      </c>
      <c r="J2601" s="60">
        <v>63000000</v>
      </c>
      <c r="K2601" s="60">
        <v>0</v>
      </c>
      <c r="L2601" s="60"/>
      <c r="M2601" s="23">
        <f t="shared" si="40"/>
        <v>63000000</v>
      </c>
      <c r="N2601" s="15"/>
      <c r="O2601" s="21" t="s">
        <v>14</v>
      </c>
      <c r="P2601" s="21"/>
    </row>
    <row r="2602" spans="1:16" ht="18" customHeight="1" x14ac:dyDescent="0.15">
      <c r="A2602" s="11">
        <v>2597</v>
      </c>
      <c r="B2602" s="21" t="s">
        <v>4457</v>
      </c>
      <c r="C2602" s="21" t="s">
        <v>4520</v>
      </c>
      <c r="D2602" s="21">
        <v>12</v>
      </c>
      <c r="E2602" s="36" t="s">
        <v>5196</v>
      </c>
      <c r="F2602" s="40" t="s">
        <v>4538</v>
      </c>
      <c r="G2602" s="21" t="s">
        <v>1580</v>
      </c>
      <c r="H2602" s="21" t="s">
        <v>4481</v>
      </c>
      <c r="I2602" s="21" t="s">
        <v>22</v>
      </c>
      <c r="J2602" s="60">
        <v>122000000</v>
      </c>
      <c r="K2602" s="60">
        <v>0</v>
      </c>
      <c r="L2602" s="60"/>
      <c r="M2602" s="23">
        <f t="shared" si="40"/>
        <v>122000000</v>
      </c>
      <c r="N2602" s="15"/>
      <c r="O2602" s="21" t="s">
        <v>14</v>
      </c>
      <c r="P2602" s="21"/>
    </row>
    <row r="2603" spans="1:16" ht="18" customHeight="1" x14ac:dyDescent="0.15">
      <c r="A2603" s="11">
        <v>2598</v>
      </c>
      <c r="B2603" s="33" t="s">
        <v>4446</v>
      </c>
      <c r="C2603" s="11" t="s">
        <v>4605</v>
      </c>
      <c r="D2603" s="33">
        <v>12</v>
      </c>
      <c r="E2603" s="36" t="s">
        <v>5196</v>
      </c>
      <c r="F2603" s="41" t="s">
        <v>4613</v>
      </c>
      <c r="G2603" s="33" t="s">
        <v>58</v>
      </c>
      <c r="H2603" s="33" t="s">
        <v>3505</v>
      </c>
      <c r="I2603" s="33" t="s">
        <v>22</v>
      </c>
      <c r="J2603" s="72">
        <v>205836000</v>
      </c>
      <c r="K2603" s="72">
        <v>76850100</v>
      </c>
      <c r="L2603" s="72"/>
      <c r="M2603" s="23">
        <f t="shared" si="40"/>
        <v>282686100</v>
      </c>
      <c r="N2603" s="43"/>
      <c r="O2603" s="33"/>
      <c r="P2603" s="33"/>
    </row>
    <row r="2604" spans="1:16" ht="18" customHeight="1" x14ac:dyDescent="0.15">
      <c r="A2604" s="11">
        <v>2599</v>
      </c>
      <c r="B2604" s="33" t="s">
        <v>4446</v>
      </c>
      <c r="C2604" s="11" t="s">
        <v>4605</v>
      </c>
      <c r="D2604" s="33">
        <v>12</v>
      </c>
      <c r="E2604" s="36" t="s">
        <v>5196</v>
      </c>
      <c r="F2604" s="41" t="s">
        <v>4614</v>
      </c>
      <c r="G2604" s="33" t="s">
        <v>58</v>
      </c>
      <c r="H2604" s="33" t="s">
        <v>3505</v>
      </c>
      <c r="I2604" s="33" t="s">
        <v>22</v>
      </c>
      <c r="J2604" s="72">
        <v>122041000</v>
      </c>
      <c r="K2604" s="72"/>
      <c r="L2604" s="72"/>
      <c r="M2604" s="23">
        <f t="shared" si="40"/>
        <v>122041000</v>
      </c>
      <c r="N2604" s="14"/>
      <c r="O2604" s="33"/>
      <c r="P2604" s="33"/>
    </row>
    <row r="2605" spans="1:16" ht="18" customHeight="1" x14ac:dyDescent="0.15">
      <c r="A2605" s="11">
        <v>2600</v>
      </c>
      <c r="B2605" s="33" t="s">
        <v>4457</v>
      </c>
      <c r="C2605" s="33" t="s">
        <v>4623</v>
      </c>
      <c r="D2605" s="33">
        <v>12</v>
      </c>
      <c r="E2605" s="36" t="s">
        <v>5196</v>
      </c>
      <c r="F2605" s="41" t="s">
        <v>4643</v>
      </c>
      <c r="G2605" s="33" t="s">
        <v>11</v>
      </c>
      <c r="H2605" s="33" t="s">
        <v>4481</v>
      </c>
      <c r="I2605" s="33" t="s">
        <v>15</v>
      </c>
      <c r="J2605" s="72">
        <v>147000000</v>
      </c>
      <c r="K2605" s="72">
        <v>305000000</v>
      </c>
      <c r="L2605" s="72">
        <v>1000000</v>
      </c>
      <c r="M2605" s="23">
        <f t="shared" si="40"/>
        <v>453000000</v>
      </c>
      <c r="N2605" s="14"/>
      <c r="O2605" s="33"/>
      <c r="P2605" s="33"/>
    </row>
    <row r="2606" spans="1:16" ht="18" customHeight="1" x14ac:dyDescent="0.15">
      <c r="A2606" s="11">
        <v>2601</v>
      </c>
      <c r="B2606" s="33" t="s">
        <v>4457</v>
      </c>
      <c r="C2606" s="33" t="s">
        <v>4623</v>
      </c>
      <c r="D2606" s="33">
        <v>12</v>
      </c>
      <c r="E2606" s="36" t="s">
        <v>5196</v>
      </c>
      <c r="F2606" s="41" t="s">
        <v>4644</v>
      </c>
      <c r="G2606" s="33" t="s">
        <v>11</v>
      </c>
      <c r="H2606" s="33" t="s">
        <v>4481</v>
      </c>
      <c r="I2606" s="33" t="s">
        <v>15</v>
      </c>
      <c r="J2606" s="72">
        <v>147000000</v>
      </c>
      <c r="K2606" s="72">
        <v>305000000</v>
      </c>
      <c r="L2606" s="72">
        <v>1000000</v>
      </c>
      <c r="M2606" s="23">
        <f t="shared" si="40"/>
        <v>453000000</v>
      </c>
      <c r="N2606" s="14"/>
      <c r="O2606" s="33"/>
      <c r="P2606" s="33"/>
    </row>
    <row r="2607" spans="1:16" ht="18" customHeight="1" x14ac:dyDescent="0.15">
      <c r="A2607" s="11">
        <v>2602</v>
      </c>
      <c r="B2607" s="33" t="s">
        <v>4457</v>
      </c>
      <c r="C2607" s="33" t="s">
        <v>4623</v>
      </c>
      <c r="D2607" s="33">
        <v>12</v>
      </c>
      <c r="E2607" s="36" t="s">
        <v>5196</v>
      </c>
      <c r="F2607" s="41" t="s">
        <v>4645</v>
      </c>
      <c r="G2607" s="33" t="s">
        <v>1580</v>
      </c>
      <c r="H2607" s="33" t="s">
        <v>4481</v>
      </c>
      <c r="I2607" s="33" t="s">
        <v>9</v>
      </c>
      <c r="J2607" s="72">
        <v>745000000</v>
      </c>
      <c r="K2607" s="72">
        <v>290000000</v>
      </c>
      <c r="L2607" s="72">
        <v>206600000</v>
      </c>
      <c r="M2607" s="23">
        <f t="shared" si="40"/>
        <v>1241600000</v>
      </c>
      <c r="N2607" s="41"/>
      <c r="O2607" s="33"/>
      <c r="P2607" s="33"/>
    </row>
    <row r="2608" spans="1:16" ht="18" customHeight="1" x14ac:dyDescent="0.15">
      <c r="A2608" s="11">
        <v>2603</v>
      </c>
      <c r="B2608" s="33" t="s">
        <v>4457</v>
      </c>
      <c r="C2608" s="33" t="s">
        <v>4623</v>
      </c>
      <c r="D2608" s="33">
        <v>12</v>
      </c>
      <c r="E2608" s="36" t="s">
        <v>5196</v>
      </c>
      <c r="F2608" s="41" t="s">
        <v>4646</v>
      </c>
      <c r="G2608" s="33" t="s">
        <v>1580</v>
      </c>
      <c r="H2608" s="33" t="s">
        <v>4481</v>
      </c>
      <c r="I2608" s="33" t="s">
        <v>22</v>
      </c>
      <c r="J2608" s="72">
        <v>225000000</v>
      </c>
      <c r="K2608" s="72">
        <v>3460000000</v>
      </c>
      <c r="L2608" s="72">
        <v>127000000</v>
      </c>
      <c r="M2608" s="23">
        <f t="shared" si="40"/>
        <v>3812000000</v>
      </c>
      <c r="N2608" s="41"/>
      <c r="O2608" s="33"/>
      <c r="P2608" s="33"/>
    </row>
    <row r="2609" spans="1:16" ht="18" customHeight="1" x14ac:dyDescent="0.15">
      <c r="A2609" s="11">
        <v>2604</v>
      </c>
      <c r="B2609" s="33" t="s">
        <v>4457</v>
      </c>
      <c r="C2609" s="33" t="s">
        <v>4623</v>
      </c>
      <c r="D2609" s="33">
        <v>12</v>
      </c>
      <c r="E2609" s="36" t="s">
        <v>5196</v>
      </c>
      <c r="F2609" s="41" t="s">
        <v>4647</v>
      </c>
      <c r="G2609" s="33" t="s">
        <v>1580</v>
      </c>
      <c r="H2609" s="33" t="s">
        <v>4481</v>
      </c>
      <c r="I2609" s="33" t="s">
        <v>22</v>
      </c>
      <c r="J2609" s="72">
        <v>600000000</v>
      </c>
      <c r="K2609" s="72">
        <v>103000000</v>
      </c>
      <c r="L2609" s="72">
        <v>284000000</v>
      </c>
      <c r="M2609" s="23">
        <f t="shared" si="40"/>
        <v>987000000</v>
      </c>
      <c r="N2609" s="41"/>
      <c r="O2609" s="33"/>
      <c r="P2609" s="33"/>
    </row>
    <row r="2610" spans="1:16" ht="18" customHeight="1" x14ac:dyDescent="0.15">
      <c r="A2610" s="11">
        <v>2605</v>
      </c>
      <c r="B2610" s="11" t="s">
        <v>4824</v>
      </c>
      <c r="C2610" s="11" t="s">
        <v>67</v>
      </c>
      <c r="D2610" s="11">
        <v>12</v>
      </c>
      <c r="E2610" s="36" t="s">
        <v>5196</v>
      </c>
      <c r="F2610" s="30" t="s">
        <v>4963</v>
      </c>
      <c r="G2610" s="11" t="s">
        <v>58</v>
      </c>
      <c r="H2610" s="11" t="s">
        <v>3509</v>
      </c>
      <c r="I2610" s="11" t="s">
        <v>22</v>
      </c>
      <c r="J2610" s="23">
        <v>1800000000</v>
      </c>
      <c r="K2610" s="23">
        <v>300000000</v>
      </c>
      <c r="L2610" s="23">
        <v>100000000</v>
      </c>
      <c r="M2610" s="23">
        <f t="shared" si="40"/>
        <v>2200000000</v>
      </c>
      <c r="N2610" s="30"/>
      <c r="O2610" s="11"/>
      <c r="P2610" s="11"/>
    </row>
    <row r="2611" spans="1:16" ht="18" customHeight="1" x14ac:dyDescent="0.15">
      <c r="A2611" s="11">
        <v>2606</v>
      </c>
      <c r="B2611" s="11" t="s">
        <v>4824</v>
      </c>
      <c r="C2611" s="11" t="s">
        <v>4886</v>
      </c>
      <c r="D2611" s="11">
        <v>12</v>
      </c>
      <c r="E2611" s="36" t="s">
        <v>5196</v>
      </c>
      <c r="F2611" s="30" t="s">
        <v>4964</v>
      </c>
      <c r="G2611" s="11" t="s">
        <v>58</v>
      </c>
      <c r="H2611" s="11" t="s">
        <v>3509</v>
      </c>
      <c r="I2611" s="11" t="s">
        <v>22</v>
      </c>
      <c r="J2611" s="23">
        <v>2000000000</v>
      </c>
      <c r="K2611" s="23">
        <v>80000000</v>
      </c>
      <c r="L2611" s="23">
        <v>0</v>
      </c>
      <c r="M2611" s="23">
        <f t="shared" si="40"/>
        <v>2080000000</v>
      </c>
      <c r="N2611" s="30"/>
      <c r="O2611" s="11"/>
      <c r="P2611" s="11" t="s">
        <v>48</v>
      </c>
    </row>
    <row r="2612" spans="1:16" ht="18" customHeight="1" x14ac:dyDescent="0.15">
      <c r="A2612" s="11">
        <v>2607</v>
      </c>
      <c r="B2612" s="11" t="s">
        <v>4824</v>
      </c>
      <c r="C2612" s="11" t="s">
        <v>4886</v>
      </c>
      <c r="D2612" s="11">
        <v>12</v>
      </c>
      <c r="E2612" s="36" t="s">
        <v>5196</v>
      </c>
      <c r="F2612" s="30" t="s">
        <v>4965</v>
      </c>
      <c r="G2612" s="11" t="s">
        <v>58</v>
      </c>
      <c r="H2612" s="11" t="s">
        <v>3509</v>
      </c>
      <c r="I2612" s="11" t="s">
        <v>22</v>
      </c>
      <c r="J2612" s="23">
        <v>2600000000</v>
      </c>
      <c r="K2612" s="23">
        <v>0</v>
      </c>
      <c r="L2612" s="23">
        <v>0</v>
      </c>
      <c r="M2612" s="23">
        <f t="shared" si="40"/>
        <v>2600000000</v>
      </c>
      <c r="N2612" s="30"/>
      <c r="O2612" s="11"/>
      <c r="P2612" s="11" t="s">
        <v>48</v>
      </c>
    </row>
    <row r="2613" spans="1:16" ht="18" customHeight="1" x14ac:dyDescent="0.15">
      <c r="A2613" s="11">
        <v>2608</v>
      </c>
      <c r="B2613" s="11" t="s">
        <v>5235</v>
      </c>
      <c r="C2613" s="11" t="s">
        <v>5237</v>
      </c>
      <c r="D2613" s="11">
        <v>12</v>
      </c>
      <c r="E2613" s="36" t="s">
        <v>5196</v>
      </c>
      <c r="F2613" s="80" t="s">
        <v>5238</v>
      </c>
      <c r="G2613" s="33" t="s">
        <v>11</v>
      </c>
      <c r="H2613" s="11" t="s">
        <v>5240</v>
      </c>
      <c r="I2613" s="11" t="s">
        <v>16</v>
      </c>
      <c r="J2613" s="23">
        <v>2500000000</v>
      </c>
      <c r="K2613" s="23">
        <v>0</v>
      </c>
      <c r="L2613" s="23">
        <v>0</v>
      </c>
      <c r="M2613" s="23">
        <f t="shared" si="40"/>
        <v>2500000000</v>
      </c>
      <c r="N2613" s="15" t="s">
        <v>74</v>
      </c>
      <c r="O2613" s="31"/>
      <c r="P2613" s="31"/>
    </row>
    <row r="2614" spans="1:16" ht="18" customHeight="1" x14ac:dyDescent="0.15">
      <c r="A2614" s="8"/>
      <c r="B2614" s="8"/>
      <c r="C2614" s="8"/>
      <c r="D2614" s="8"/>
      <c r="E2614" s="8"/>
      <c r="F2614" s="82"/>
      <c r="G2614" s="8"/>
      <c r="H2614" s="8"/>
      <c r="I2614" s="8"/>
      <c r="J2614" s="10"/>
      <c r="K2614" s="10"/>
      <c r="L2614" s="10"/>
      <c r="M2614" s="10"/>
      <c r="N2614" s="9"/>
      <c r="O2614" s="8"/>
      <c r="P2614" s="8"/>
    </row>
    <row r="2615" spans="1:16" ht="18" customHeight="1" x14ac:dyDescent="0.15">
      <c r="A2615" s="8"/>
      <c r="B2615" s="8"/>
      <c r="C2615" s="8"/>
      <c r="D2615" s="8"/>
      <c r="E2615" s="8"/>
      <c r="F2615" s="82"/>
      <c r="G2615" s="8"/>
      <c r="H2615" s="8"/>
      <c r="I2615" s="8"/>
      <c r="J2615" s="10"/>
      <c r="K2615" s="10"/>
      <c r="L2615" s="10"/>
      <c r="M2615" s="10"/>
      <c r="N2615" s="9"/>
      <c r="O2615" s="8"/>
      <c r="P2615" s="8"/>
    </row>
    <row r="2616" spans="1:16" ht="18" customHeight="1" x14ac:dyDescent="0.15">
      <c r="A2616" s="8"/>
      <c r="B2616" s="8"/>
      <c r="C2616" s="8"/>
      <c r="D2616" s="8"/>
      <c r="E2616" s="8"/>
      <c r="F2616" s="82"/>
      <c r="G2616" s="8"/>
      <c r="H2616" s="8"/>
      <c r="I2616" s="8"/>
      <c r="J2616" s="10"/>
      <c r="K2616" s="10"/>
      <c r="L2616" s="10"/>
      <c r="M2616" s="10"/>
      <c r="N2616" s="9"/>
      <c r="O2616" s="8"/>
      <c r="P2616" s="8"/>
    </row>
    <row r="2617" spans="1:16" ht="18" customHeight="1" x14ac:dyDescent="0.15"/>
  </sheetData>
  <autoFilter ref="A5:P2613">
    <sortState ref="A6:R2613">
      <sortCondition ref="A5:A2613"/>
    </sortState>
  </autoFilter>
  <mergeCells count="1">
    <mergeCell ref="B2:O2"/>
  </mergeCells>
  <phoneticPr fontId="4" type="noConversion"/>
  <dataValidations count="3">
    <dataValidation type="list" allowBlank="1" showInputMessage="1" showErrorMessage="1" sqref="I1639 I1642:I1643 I1753:I2003 I2007:I2300 I2494:I2613 I6:I790 I971:I1583">
      <formula1>$U$1:$U$3</formula1>
    </dataValidation>
    <dataValidation type="list" allowBlank="1" showInputMessage="1" showErrorMessage="1" sqref="I791:I970 I1584:I1638 I1644:I1720 I1640:I1641 I1722:I1752 I2004:I2006 I2354:I2493 I2301:I2352">
      <formula1>$U$1:$U$4</formula1>
    </dataValidation>
    <dataValidation type="list" allowBlank="1" showInputMessage="1" showErrorMessage="1" sqref="I1721">
      <formula1>$R$1:$R$4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E7FF"/>
  </sheetPr>
  <dimension ref="A1:T2135"/>
  <sheetViews>
    <sheetView tabSelected="1" zoomScaleNormal="100" workbookViewId="0">
      <pane ySplit="5" topLeftCell="A6" activePane="bottomLeft" state="frozen"/>
      <selection pane="bottomLeft" activeCell="F12" sqref="F12"/>
    </sheetView>
  </sheetViews>
  <sheetFormatPr defaultRowHeight="13.5" x14ac:dyDescent="0.15"/>
  <cols>
    <col min="1" max="1" width="5.77734375" style="1" customWidth="1"/>
    <col min="2" max="2" width="20.21875" style="1" customWidth="1"/>
    <col min="3" max="3" width="26.21875" style="1" customWidth="1"/>
    <col min="4" max="5" width="8" style="1" customWidth="1"/>
    <col min="6" max="6" width="44.33203125" style="78" customWidth="1"/>
    <col min="7" max="7" width="11.6640625" style="1" bestFit="1" customWidth="1"/>
    <col min="8" max="8" width="8.88671875" style="1"/>
    <col min="9" max="10" width="17.77734375" style="1" customWidth="1"/>
    <col min="11" max="11" width="13.21875" style="1" customWidth="1"/>
    <col min="12" max="12" width="15.109375" style="1" customWidth="1"/>
    <col min="13" max="13" width="37.6640625" style="1" customWidth="1"/>
    <col min="14" max="14" width="25.33203125" style="1" customWidth="1"/>
    <col min="15" max="17" width="8.88671875" style="1"/>
    <col min="18" max="18" width="8.88671875" style="1" hidden="1" customWidth="1"/>
    <col min="19" max="16384" width="8.88671875" style="1"/>
  </cols>
  <sheetData>
    <row r="1" spans="1:18" x14ac:dyDescent="0.15">
      <c r="R1" s="1" t="s">
        <v>9</v>
      </c>
    </row>
    <row r="2" spans="1:18" ht="32.25" x14ac:dyDescent="0.15">
      <c r="B2" s="99" t="s">
        <v>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17"/>
      <c r="R2" s="1" t="s">
        <v>8</v>
      </c>
    </row>
    <row r="3" spans="1:18" ht="24" customHeight="1" x14ac:dyDescent="0.15">
      <c r="A3" s="19"/>
      <c r="B3" s="5"/>
      <c r="C3" s="5"/>
      <c r="D3" s="6"/>
      <c r="E3" s="6"/>
      <c r="R3" s="1" t="s">
        <v>17</v>
      </c>
    </row>
    <row r="4" spans="1:18" ht="24" customHeight="1" x14ac:dyDescent="0.15">
      <c r="A4" s="19"/>
      <c r="B4" s="5"/>
      <c r="C4" s="5"/>
      <c r="D4" s="6"/>
      <c r="E4" s="6"/>
      <c r="M4" s="18"/>
      <c r="N4" s="16" t="s">
        <v>0</v>
      </c>
    </row>
    <row r="5" spans="1:18" ht="24" customHeight="1" x14ac:dyDescent="0.15">
      <c r="A5" s="24" t="s">
        <v>13</v>
      </c>
      <c r="B5" s="24" t="s">
        <v>5081</v>
      </c>
      <c r="C5" s="24" t="s">
        <v>1</v>
      </c>
      <c r="D5" s="24" t="s">
        <v>2</v>
      </c>
      <c r="E5" s="24" t="s">
        <v>5192</v>
      </c>
      <c r="F5" s="25" t="s">
        <v>26</v>
      </c>
      <c r="G5" s="25" t="s">
        <v>27</v>
      </c>
      <c r="H5" s="25" t="s">
        <v>4</v>
      </c>
      <c r="I5" s="24" t="s">
        <v>30</v>
      </c>
      <c r="J5" s="24" t="s">
        <v>6</v>
      </c>
      <c r="K5" s="24" t="s">
        <v>28</v>
      </c>
      <c r="L5" s="24" t="s">
        <v>7</v>
      </c>
      <c r="M5" s="24" t="s">
        <v>31</v>
      </c>
      <c r="N5" s="25" t="s">
        <v>34</v>
      </c>
    </row>
    <row r="6" spans="1:18" ht="16.5" customHeight="1" x14ac:dyDescent="0.15">
      <c r="A6" s="20">
        <v>1</v>
      </c>
      <c r="B6" s="21" t="s">
        <v>5208</v>
      </c>
      <c r="C6" s="21" t="s">
        <v>1574</v>
      </c>
      <c r="D6" s="21">
        <v>1</v>
      </c>
      <c r="E6" s="21" t="s">
        <v>5193</v>
      </c>
      <c r="F6" s="40" t="s">
        <v>1826</v>
      </c>
      <c r="G6" s="21" t="s">
        <v>191</v>
      </c>
      <c r="H6" s="21" t="s">
        <v>22</v>
      </c>
      <c r="I6" s="22">
        <v>945610000</v>
      </c>
      <c r="J6" s="22">
        <f>J9</f>
        <v>0</v>
      </c>
      <c r="K6" s="22">
        <v>0</v>
      </c>
      <c r="L6" s="22">
        <f t="shared" ref="L6:L69" si="0">I6+J6+K6</f>
        <v>945610000</v>
      </c>
      <c r="M6" s="30"/>
      <c r="N6" s="21"/>
    </row>
    <row r="7" spans="1:18" ht="16.5" customHeight="1" x14ac:dyDescent="0.15">
      <c r="A7" s="20">
        <v>2</v>
      </c>
      <c r="B7" s="21" t="s">
        <v>5208</v>
      </c>
      <c r="C7" s="21" t="s">
        <v>1843</v>
      </c>
      <c r="D7" s="21">
        <v>1</v>
      </c>
      <c r="E7" s="21" t="s">
        <v>5193</v>
      </c>
      <c r="F7" s="40" t="s">
        <v>1844</v>
      </c>
      <c r="G7" s="21" t="s">
        <v>191</v>
      </c>
      <c r="H7" s="21" t="s">
        <v>15</v>
      </c>
      <c r="I7" s="22">
        <v>753810000</v>
      </c>
      <c r="J7" s="22">
        <f>J10</f>
        <v>0</v>
      </c>
      <c r="K7" s="22">
        <f>K10</f>
        <v>0</v>
      </c>
      <c r="L7" s="22">
        <f t="shared" si="0"/>
        <v>753810000</v>
      </c>
      <c r="M7" s="30"/>
      <c r="N7" s="21"/>
    </row>
    <row r="8" spans="1:18" ht="16.5" customHeight="1" x14ac:dyDescent="0.15">
      <c r="A8" s="20">
        <v>3</v>
      </c>
      <c r="B8" s="21" t="s">
        <v>5208</v>
      </c>
      <c r="C8" s="21" t="s">
        <v>1575</v>
      </c>
      <c r="D8" s="21">
        <v>1</v>
      </c>
      <c r="E8" s="21" t="s">
        <v>5193</v>
      </c>
      <c r="F8" s="40" t="s">
        <v>1850</v>
      </c>
      <c r="G8" s="21" t="s">
        <v>191</v>
      </c>
      <c r="H8" s="21" t="s">
        <v>15</v>
      </c>
      <c r="I8" s="22">
        <v>8400000000</v>
      </c>
      <c r="J8" s="22">
        <f>J11</f>
        <v>0</v>
      </c>
      <c r="K8" s="22">
        <f>K11</f>
        <v>0</v>
      </c>
      <c r="L8" s="22">
        <f t="shared" si="0"/>
        <v>8400000000</v>
      </c>
      <c r="M8" s="30"/>
      <c r="N8" s="21"/>
    </row>
    <row r="9" spans="1:18" ht="16.5" customHeight="1" x14ac:dyDescent="0.15">
      <c r="A9" s="20">
        <v>4</v>
      </c>
      <c r="B9" s="21" t="s">
        <v>5208</v>
      </c>
      <c r="C9" s="21" t="s">
        <v>1575</v>
      </c>
      <c r="D9" s="21">
        <v>1</v>
      </c>
      <c r="E9" s="21" t="s">
        <v>5193</v>
      </c>
      <c r="F9" s="40" t="s">
        <v>1851</v>
      </c>
      <c r="G9" s="21" t="s">
        <v>191</v>
      </c>
      <c r="H9" s="21" t="s">
        <v>15</v>
      </c>
      <c r="I9" s="22">
        <v>1600000000</v>
      </c>
      <c r="J9" s="22">
        <f>J12</f>
        <v>0</v>
      </c>
      <c r="K9" s="22">
        <f>K12</f>
        <v>0</v>
      </c>
      <c r="L9" s="22">
        <f t="shared" si="0"/>
        <v>1600000000</v>
      </c>
      <c r="M9" s="30"/>
      <c r="N9" s="21"/>
    </row>
    <row r="10" spans="1:18" ht="16.5" customHeight="1" x14ac:dyDescent="0.15">
      <c r="A10" s="20">
        <v>5</v>
      </c>
      <c r="B10" s="21" t="s">
        <v>1572</v>
      </c>
      <c r="C10" s="21" t="s">
        <v>1823</v>
      </c>
      <c r="D10" s="21">
        <v>1</v>
      </c>
      <c r="E10" s="21" t="s">
        <v>5193</v>
      </c>
      <c r="F10" s="40" t="s">
        <v>1824</v>
      </c>
      <c r="G10" s="21" t="s">
        <v>193</v>
      </c>
      <c r="H10" s="21" t="s">
        <v>15</v>
      </c>
      <c r="I10" s="22">
        <v>493420632</v>
      </c>
      <c r="J10" s="22">
        <f>J13</f>
        <v>0</v>
      </c>
      <c r="K10" s="22">
        <v>0</v>
      </c>
      <c r="L10" s="22">
        <f t="shared" si="0"/>
        <v>493420632</v>
      </c>
      <c r="M10" s="30"/>
      <c r="N10" s="21"/>
    </row>
    <row r="11" spans="1:18" ht="16.5" customHeight="1" x14ac:dyDescent="0.15">
      <c r="A11" s="20">
        <v>6</v>
      </c>
      <c r="B11" s="11" t="s">
        <v>5235</v>
      </c>
      <c r="C11" s="11" t="s">
        <v>5241</v>
      </c>
      <c r="D11" s="11">
        <v>1</v>
      </c>
      <c r="E11" s="21" t="s">
        <v>5244</v>
      </c>
      <c r="F11" s="12" t="s">
        <v>5246</v>
      </c>
      <c r="G11" s="21" t="s">
        <v>5239</v>
      </c>
      <c r="H11" s="11" t="s">
        <v>17</v>
      </c>
      <c r="I11" s="23">
        <v>303312000</v>
      </c>
      <c r="J11" s="22">
        <v>0</v>
      </c>
      <c r="K11" s="22">
        <v>0</v>
      </c>
      <c r="L11" s="22">
        <f t="shared" si="0"/>
        <v>303312000</v>
      </c>
      <c r="M11" s="13" t="s">
        <v>35</v>
      </c>
      <c r="N11" s="21"/>
    </row>
    <row r="12" spans="1:18" ht="16.5" customHeight="1" x14ac:dyDescent="0.15">
      <c r="A12" s="20">
        <v>7</v>
      </c>
      <c r="B12" s="21" t="s">
        <v>39</v>
      </c>
      <c r="C12" s="21" t="s">
        <v>40</v>
      </c>
      <c r="D12" s="21">
        <v>1</v>
      </c>
      <c r="E12" s="21" t="s">
        <v>5193</v>
      </c>
      <c r="F12" s="40" t="s">
        <v>190</v>
      </c>
      <c r="G12" s="21" t="s">
        <v>191</v>
      </c>
      <c r="H12" s="21" t="s">
        <v>22</v>
      </c>
      <c r="I12" s="22">
        <v>188580000</v>
      </c>
      <c r="J12" s="22">
        <f>J15</f>
        <v>0</v>
      </c>
      <c r="K12" s="22">
        <v>0</v>
      </c>
      <c r="L12" s="22">
        <f t="shared" si="0"/>
        <v>188580000</v>
      </c>
      <c r="M12" s="30"/>
      <c r="N12" s="21"/>
    </row>
    <row r="13" spans="1:18" ht="16.5" customHeight="1" x14ac:dyDescent="0.15">
      <c r="A13" s="20">
        <v>8</v>
      </c>
      <c r="B13" s="21" t="s">
        <v>39</v>
      </c>
      <c r="C13" s="21" t="s">
        <v>40</v>
      </c>
      <c r="D13" s="21">
        <v>1</v>
      </c>
      <c r="E13" s="21" t="s">
        <v>5193</v>
      </c>
      <c r="F13" s="40" t="s">
        <v>192</v>
      </c>
      <c r="G13" s="21" t="s">
        <v>193</v>
      </c>
      <c r="H13" s="21" t="s">
        <v>15</v>
      </c>
      <c r="I13" s="22">
        <v>1138880000</v>
      </c>
      <c r="J13" s="22">
        <f>J16</f>
        <v>0</v>
      </c>
      <c r="K13" s="22">
        <f>K16</f>
        <v>0</v>
      </c>
      <c r="L13" s="22">
        <f t="shared" si="0"/>
        <v>1138880000</v>
      </c>
      <c r="M13" s="30"/>
      <c r="N13" s="21"/>
    </row>
    <row r="14" spans="1:18" ht="16.5" customHeight="1" x14ac:dyDescent="0.15">
      <c r="A14" s="20">
        <v>9</v>
      </c>
      <c r="B14" s="21" t="s">
        <v>39</v>
      </c>
      <c r="C14" s="21" t="s">
        <v>40</v>
      </c>
      <c r="D14" s="21">
        <v>1</v>
      </c>
      <c r="E14" s="21" t="s">
        <v>5193</v>
      </c>
      <c r="F14" s="40" t="s">
        <v>194</v>
      </c>
      <c r="G14" s="21" t="s">
        <v>193</v>
      </c>
      <c r="H14" s="21" t="s">
        <v>22</v>
      </c>
      <c r="I14" s="22">
        <v>30144000</v>
      </c>
      <c r="J14" s="22">
        <f>J17</f>
        <v>0</v>
      </c>
      <c r="K14" s="22">
        <f>K17</f>
        <v>0</v>
      </c>
      <c r="L14" s="22">
        <f t="shared" si="0"/>
        <v>30144000</v>
      </c>
      <c r="M14" s="30" t="s">
        <v>136</v>
      </c>
      <c r="N14" s="21" t="s">
        <v>195</v>
      </c>
    </row>
    <row r="15" spans="1:18" ht="16.5" customHeight="1" x14ac:dyDescent="0.15">
      <c r="A15" s="20">
        <v>10</v>
      </c>
      <c r="B15" s="21" t="s">
        <v>39</v>
      </c>
      <c r="C15" s="21" t="s">
        <v>67</v>
      </c>
      <c r="D15" s="21">
        <v>1</v>
      </c>
      <c r="E15" s="21" t="s">
        <v>5193</v>
      </c>
      <c r="F15" s="40" t="s">
        <v>202</v>
      </c>
      <c r="G15" s="21" t="s">
        <v>191</v>
      </c>
      <c r="H15" s="21" t="s">
        <v>15</v>
      </c>
      <c r="I15" s="22">
        <v>468000000</v>
      </c>
      <c r="J15" s="22">
        <v>0</v>
      </c>
      <c r="K15" s="22">
        <v>0</v>
      </c>
      <c r="L15" s="22">
        <f t="shared" si="0"/>
        <v>468000000</v>
      </c>
      <c r="M15" s="30"/>
      <c r="N15" s="21"/>
    </row>
    <row r="16" spans="1:18" ht="16.5" customHeight="1" x14ac:dyDescent="0.15">
      <c r="A16" s="20">
        <v>11</v>
      </c>
      <c r="B16" s="21" t="s">
        <v>39</v>
      </c>
      <c r="C16" s="21" t="s">
        <v>67</v>
      </c>
      <c r="D16" s="21">
        <v>1</v>
      </c>
      <c r="E16" s="21" t="s">
        <v>5193</v>
      </c>
      <c r="F16" s="40" t="s">
        <v>203</v>
      </c>
      <c r="G16" s="21" t="s">
        <v>5273</v>
      </c>
      <c r="H16" s="21" t="s">
        <v>15</v>
      </c>
      <c r="I16" s="22">
        <v>30000000</v>
      </c>
      <c r="J16" s="22">
        <v>0</v>
      </c>
      <c r="K16" s="22">
        <v>0</v>
      </c>
      <c r="L16" s="22">
        <f t="shared" si="0"/>
        <v>30000000</v>
      </c>
      <c r="M16" s="30"/>
      <c r="N16" s="21"/>
    </row>
    <row r="17" spans="1:14" ht="16.5" customHeight="1" x14ac:dyDescent="0.15">
      <c r="A17" s="20">
        <v>12</v>
      </c>
      <c r="B17" s="21" t="s">
        <v>39</v>
      </c>
      <c r="C17" s="21" t="s">
        <v>86</v>
      </c>
      <c r="D17" s="21">
        <v>1</v>
      </c>
      <c r="E17" s="21" t="s">
        <v>5193</v>
      </c>
      <c r="F17" s="40" t="s">
        <v>210</v>
      </c>
      <c r="G17" s="21" t="s">
        <v>191</v>
      </c>
      <c r="H17" s="21" t="s">
        <v>15</v>
      </c>
      <c r="I17" s="22">
        <v>220000000</v>
      </c>
      <c r="J17" s="22">
        <f>J20</f>
        <v>0</v>
      </c>
      <c r="K17" s="22">
        <f>K20</f>
        <v>0</v>
      </c>
      <c r="L17" s="22">
        <f t="shared" si="0"/>
        <v>220000000</v>
      </c>
      <c r="M17" s="30"/>
      <c r="N17" s="21"/>
    </row>
    <row r="18" spans="1:14" ht="16.5" customHeight="1" x14ac:dyDescent="0.15">
      <c r="A18" s="20">
        <v>13</v>
      </c>
      <c r="B18" s="21" t="s">
        <v>39</v>
      </c>
      <c r="C18" s="21" t="s">
        <v>94</v>
      </c>
      <c r="D18" s="21">
        <v>1</v>
      </c>
      <c r="E18" s="21" t="s">
        <v>5193</v>
      </c>
      <c r="F18" s="40" t="s">
        <v>216</v>
      </c>
      <c r="G18" s="21" t="s">
        <v>191</v>
      </c>
      <c r="H18" s="21" t="s">
        <v>22</v>
      </c>
      <c r="I18" s="22">
        <v>15120000</v>
      </c>
      <c r="J18" s="22">
        <f>J21</f>
        <v>0</v>
      </c>
      <c r="K18" s="22">
        <f>K21</f>
        <v>2565000</v>
      </c>
      <c r="L18" s="22">
        <f t="shared" si="0"/>
        <v>17685000</v>
      </c>
      <c r="M18" s="30"/>
      <c r="N18" s="21"/>
    </row>
    <row r="19" spans="1:14" ht="16.5" customHeight="1" x14ac:dyDescent="0.15">
      <c r="A19" s="20">
        <v>14</v>
      </c>
      <c r="B19" s="21" t="s">
        <v>39</v>
      </c>
      <c r="C19" s="21" t="s">
        <v>94</v>
      </c>
      <c r="D19" s="21">
        <v>1</v>
      </c>
      <c r="E19" s="21" t="s">
        <v>5193</v>
      </c>
      <c r="F19" s="40" t="s">
        <v>217</v>
      </c>
      <c r="G19" s="21" t="s">
        <v>191</v>
      </c>
      <c r="H19" s="21" t="s">
        <v>22</v>
      </c>
      <c r="I19" s="22">
        <v>124000000</v>
      </c>
      <c r="J19" s="22">
        <v>0</v>
      </c>
      <c r="K19" s="22">
        <v>0</v>
      </c>
      <c r="L19" s="22">
        <f t="shared" si="0"/>
        <v>124000000</v>
      </c>
      <c r="M19" s="30"/>
      <c r="N19" s="21"/>
    </row>
    <row r="20" spans="1:14" ht="16.5" customHeight="1" x14ac:dyDescent="0.15">
      <c r="A20" s="20">
        <v>15</v>
      </c>
      <c r="B20" s="21" t="s">
        <v>39</v>
      </c>
      <c r="C20" s="21" t="s">
        <v>126</v>
      </c>
      <c r="D20" s="21">
        <v>1</v>
      </c>
      <c r="E20" s="21" t="s">
        <v>5193</v>
      </c>
      <c r="F20" s="40" t="s">
        <v>226</v>
      </c>
      <c r="G20" s="21" t="s">
        <v>191</v>
      </c>
      <c r="H20" s="21" t="s">
        <v>22</v>
      </c>
      <c r="I20" s="22">
        <v>340742000</v>
      </c>
      <c r="J20" s="22">
        <f>J23</f>
        <v>0</v>
      </c>
      <c r="K20" s="22">
        <v>0</v>
      </c>
      <c r="L20" s="22">
        <f t="shared" si="0"/>
        <v>340742000</v>
      </c>
      <c r="M20" s="30"/>
      <c r="N20" s="21"/>
    </row>
    <row r="21" spans="1:14" ht="16.5" customHeight="1" x14ac:dyDescent="0.15">
      <c r="A21" s="20">
        <v>16</v>
      </c>
      <c r="B21" s="21" t="s">
        <v>39</v>
      </c>
      <c r="C21" s="21" t="s">
        <v>150</v>
      </c>
      <c r="D21" s="21">
        <v>1</v>
      </c>
      <c r="E21" s="21" t="s">
        <v>5193</v>
      </c>
      <c r="F21" s="40" t="s">
        <v>233</v>
      </c>
      <c r="G21" s="21" t="s">
        <v>193</v>
      </c>
      <c r="H21" s="21" t="s">
        <v>22</v>
      </c>
      <c r="I21" s="22">
        <v>40397923</v>
      </c>
      <c r="J21" s="22">
        <f>J24</f>
        <v>0</v>
      </c>
      <c r="K21" s="22">
        <f>K24</f>
        <v>2565000</v>
      </c>
      <c r="L21" s="22">
        <f t="shared" si="0"/>
        <v>42962923</v>
      </c>
      <c r="M21" s="30"/>
      <c r="N21" s="21"/>
    </row>
    <row r="22" spans="1:14" ht="16.5" customHeight="1" x14ac:dyDescent="0.15">
      <c r="A22" s="20">
        <v>17</v>
      </c>
      <c r="B22" s="21" t="s">
        <v>39</v>
      </c>
      <c r="C22" s="21" t="s">
        <v>158</v>
      </c>
      <c r="D22" s="21">
        <v>1</v>
      </c>
      <c r="E22" s="21" t="s">
        <v>5193</v>
      </c>
      <c r="F22" s="40" t="s">
        <v>259</v>
      </c>
      <c r="G22" s="21" t="s">
        <v>231</v>
      </c>
      <c r="H22" s="21" t="s">
        <v>22</v>
      </c>
      <c r="I22" s="22">
        <v>164629000</v>
      </c>
      <c r="J22" s="22">
        <v>0</v>
      </c>
      <c r="K22" s="22">
        <v>0</v>
      </c>
      <c r="L22" s="22">
        <f t="shared" si="0"/>
        <v>164629000</v>
      </c>
      <c r="M22" s="30"/>
      <c r="N22" s="21"/>
    </row>
    <row r="23" spans="1:14" ht="16.5" customHeight="1" x14ac:dyDescent="0.15">
      <c r="A23" s="20">
        <v>18</v>
      </c>
      <c r="B23" s="21" t="s">
        <v>39</v>
      </c>
      <c r="C23" s="21" t="s">
        <v>158</v>
      </c>
      <c r="D23" s="21">
        <v>1</v>
      </c>
      <c r="E23" s="21" t="s">
        <v>5193</v>
      </c>
      <c r="F23" s="40" t="s">
        <v>264</v>
      </c>
      <c r="G23" s="21" t="s">
        <v>191</v>
      </c>
      <c r="H23" s="21" t="s">
        <v>22</v>
      </c>
      <c r="I23" s="22">
        <v>108995497</v>
      </c>
      <c r="J23" s="22">
        <f t="shared" ref="J23:J32" si="1">J26</f>
        <v>0</v>
      </c>
      <c r="K23" s="22">
        <v>0</v>
      </c>
      <c r="L23" s="22">
        <f t="shared" si="0"/>
        <v>108995497</v>
      </c>
      <c r="M23" s="30"/>
      <c r="N23" s="21"/>
    </row>
    <row r="24" spans="1:14" ht="16.5" customHeight="1" x14ac:dyDescent="0.15">
      <c r="A24" s="20">
        <v>19</v>
      </c>
      <c r="B24" s="21" t="s">
        <v>39</v>
      </c>
      <c r="C24" s="21" t="s">
        <v>158</v>
      </c>
      <c r="D24" s="21">
        <v>1</v>
      </c>
      <c r="E24" s="21" t="s">
        <v>5193</v>
      </c>
      <c r="F24" s="40" t="s">
        <v>265</v>
      </c>
      <c r="G24" s="21" t="s">
        <v>191</v>
      </c>
      <c r="H24" s="21" t="s">
        <v>22</v>
      </c>
      <c r="I24" s="22">
        <v>10064111</v>
      </c>
      <c r="J24" s="22">
        <f t="shared" si="1"/>
        <v>0</v>
      </c>
      <c r="K24" s="22">
        <f>K27</f>
        <v>2565000</v>
      </c>
      <c r="L24" s="22">
        <f t="shared" si="0"/>
        <v>12629111</v>
      </c>
      <c r="M24" s="30"/>
      <c r="N24" s="21"/>
    </row>
    <row r="25" spans="1:14" ht="16.5" customHeight="1" x14ac:dyDescent="0.15">
      <c r="A25" s="20">
        <v>20</v>
      </c>
      <c r="B25" s="21" t="s">
        <v>39</v>
      </c>
      <c r="C25" s="21" t="s">
        <v>158</v>
      </c>
      <c r="D25" s="21">
        <v>1</v>
      </c>
      <c r="E25" s="21" t="s">
        <v>5193</v>
      </c>
      <c r="F25" s="40" t="s">
        <v>266</v>
      </c>
      <c r="G25" s="21" t="s">
        <v>191</v>
      </c>
      <c r="H25" s="21" t="s">
        <v>22</v>
      </c>
      <c r="I25" s="22">
        <v>17968609</v>
      </c>
      <c r="J25" s="22">
        <f t="shared" si="1"/>
        <v>0</v>
      </c>
      <c r="K25" s="22">
        <v>2565000</v>
      </c>
      <c r="L25" s="22">
        <f t="shared" si="0"/>
        <v>20533609</v>
      </c>
      <c r="M25" s="30"/>
      <c r="N25" s="21"/>
    </row>
    <row r="26" spans="1:14" ht="16.5" customHeight="1" x14ac:dyDescent="0.15">
      <c r="A26" s="20">
        <v>21</v>
      </c>
      <c r="B26" s="21" t="s">
        <v>39</v>
      </c>
      <c r="C26" s="21" t="s">
        <v>158</v>
      </c>
      <c r="D26" s="21">
        <v>1</v>
      </c>
      <c r="E26" s="21" t="s">
        <v>5193</v>
      </c>
      <c r="F26" s="40" t="s">
        <v>267</v>
      </c>
      <c r="G26" s="21" t="s">
        <v>191</v>
      </c>
      <c r="H26" s="21" t="s">
        <v>22</v>
      </c>
      <c r="I26" s="22">
        <v>13093421</v>
      </c>
      <c r="J26" s="22">
        <f t="shared" si="1"/>
        <v>0</v>
      </c>
      <c r="K26" s="22">
        <f>K29</f>
        <v>0</v>
      </c>
      <c r="L26" s="22">
        <f t="shared" si="0"/>
        <v>13093421</v>
      </c>
      <c r="M26" s="30"/>
      <c r="N26" s="21"/>
    </row>
    <row r="27" spans="1:14" ht="16.5" customHeight="1" x14ac:dyDescent="0.15">
      <c r="A27" s="20">
        <v>22</v>
      </c>
      <c r="B27" s="21" t="s">
        <v>39</v>
      </c>
      <c r="C27" s="21" t="s">
        <v>158</v>
      </c>
      <c r="D27" s="21">
        <v>1</v>
      </c>
      <c r="E27" s="21" t="s">
        <v>5193</v>
      </c>
      <c r="F27" s="40" t="s">
        <v>268</v>
      </c>
      <c r="G27" s="21" t="s">
        <v>193</v>
      </c>
      <c r="H27" s="21" t="s">
        <v>22</v>
      </c>
      <c r="I27" s="22">
        <v>10011329</v>
      </c>
      <c r="J27" s="22">
        <f t="shared" si="1"/>
        <v>0</v>
      </c>
      <c r="K27" s="22">
        <f>K30</f>
        <v>2565000</v>
      </c>
      <c r="L27" s="22">
        <f t="shared" si="0"/>
        <v>12576329</v>
      </c>
      <c r="M27" s="30"/>
      <c r="N27" s="21"/>
    </row>
    <row r="28" spans="1:14" ht="16.5" customHeight="1" x14ac:dyDescent="0.15">
      <c r="A28" s="20">
        <v>23</v>
      </c>
      <c r="B28" s="21" t="s">
        <v>39</v>
      </c>
      <c r="C28" s="21" t="s">
        <v>158</v>
      </c>
      <c r="D28" s="21">
        <v>1</v>
      </c>
      <c r="E28" s="21" t="s">
        <v>5193</v>
      </c>
      <c r="F28" s="40" t="s">
        <v>269</v>
      </c>
      <c r="G28" s="21" t="s">
        <v>191</v>
      </c>
      <c r="H28" s="21" t="s">
        <v>22</v>
      </c>
      <c r="I28" s="22">
        <v>168164481</v>
      </c>
      <c r="J28" s="22">
        <f t="shared" si="1"/>
        <v>0</v>
      </c>
      <c r="K28" s="22">
        <f>K31</f>
        <v>0</v>
      </c>
      <c r="L28" s="22">
        <f t="shared" si="0"/>
        <v>168164481</v>
      </c>
      <c r="M28" s="30"/>
      <c r="N28" s="21"/>
    </row>
    <row r="29" spans="1:14" ht="16.5" customHeight="1" x14ac:dyDescent="0.15">
      <c r="A29" s="20">
        <v>24</v>
      </c>
      <c r="B29" s="21" t="s">
        <v>39</v>
      </c>
      <c r="C29" s="21" t="s">
        <v>158</v>
      </c>
      <c r="D29" s="21">
        <v>1</v>
      </c>
      <c r="E29" s="21" t="s">
        <v>5193</v>
      </c>
      <c r="F29" s="40" t="s">
        <v>270</v>
      </c>
      <c r="G29" s="21" t="s">
        <v>191</v>
      </c>
      <c r="H29" s="21" t="s">
        <v>22</v>
      </c>
      <c r="I29" s="22">
        <v>24794981</v>
      </c>
      <c r="J29" s="22">
        <f t="shared" si="1"/>
        <v>0</v>
      </c>
      <c r="K29" s="22">
        <f>K32</f>
        <v>0</v>
      </c>
      <c r="L29" s="22">
        <f t="shared" si="0"/>
        <v>24794981</v>
      </c>
      <c r="M29" s="30"/>
      <c r="N29" s="21"/>
    </row>
    <row r="30" spans="1:14" ht="16.5" customHeight="1" x14ac:dyDescent="0.15">
      <c r="A30" s="20">
        <v>25</v>
      </c>
      <c r="B30" s="21" t="s">
        <v>39</v>
      </c>
      <c r="C30" s="21" t="s">
        <v>158</v>
      </c>
      <c r="D30" s="21">
        <v>1</v>
      </c>
      <c r="E30" s="21" t="s">
        <v>5193</v>
      </c>
      <c r="F30" s="40" t="s">
        <v>271</v>
      </c>
      <c r="G30" s="21" t="s">
        <v>191</v>
      </c>
      <c r="H30" s="21" t="s">
        <v>22</v>
      </c>
      <c r="I30" s="22">
        <v>35985938</v>
      </c>
      <c r="J30" s="22">
        <f t="shared" si="1"/>
        <v>0</v>
      </c>
      <c r="K30" s="22">
        <v>2565000</v>
      </c>
      <c r="L30" s="22">
        <f t="shared" si="0"/>
        <v>38550938</v>
      </c>
      <c r="M30" s="30"/>
      <c r="N30" s="21"/>
    </row>
    <row r="31" spans="1:14" ht="16.5" customHeight="1" x14ac:dyDescent="0.15">
      <c r="A31" s="20">
        <v>26</v>
      </c>
      <c r="B31" s="21" t="s">
        <v>39</v>
      </c>
      <c r="C31" s="21" t="s">
        <v>158</v>
      </c>
      <c r="D31" s="21">
        <v>1</v>
      </c>
      <c r="E31" s="21" t="s">
        <v>5193</v>
      </c>
      <c r="F31" s="40" t="s">
        <v>272</v>
      </c>
      <c r="G31" s="21" t="s">
        <v>191</v>
      </c>
      <c r="H31" s="21" t="s">
        <v>22</v>
      </c>
      <c r="I31" s="22">
        <v>8833248</v>
      </c>
      <c r="J31" s="22">
        <f t="shared" si="1"/>
        <v>0</v>
      </c>
      <c r="K31" s="22">
        <f>K34</f>
        <v>0</v>
      </c>
      <c r="L31" s="22">
        <f t="shared" si="0"/>
        <v>8833248</v>
      </c>
      <c r="M31" s="30"/>
      <c r="N31" s="21"/>
    </row>
    <row r="32" spans="1:14" ht="16.5" customHeight="1" x14ac:dyDescent="0.15">
      <c r="A32" s="20">
        <v>27</v>
      </c>
      <c r="B32" s="21" t="s">
        <v>39</v>
      </c>
      <c r="C32" s="21" t="s">
        <v>158</v>
      </c>
      <c r="D32" s="21">
        <v>1</v>
      </c>
      <c r="E32" s="21" t="s">
        <v>5193</v>
      </c>
      <c r="F32" s="40" t="s">
        <v>273</v>
      </c>
      <c r="G32" s="21" t="s">
        <v>193</v>
      </c>
      <c r="H32" s="21" t="s">
        <v>22</v>
      </c>
      <c r="I32" s="22">
        <v>49561400</v>
      </c>
      <c r="J32" s="22">
        <f t="shared" si="1"/>
        <v>0</v>
      </c>
      <c r="K32" s="22">
        <f>K35</f>
        <v>0</v>
      </c>
      <c r="L32" s="22">
        <f t="shared" si="0"/>
        <v>49561400</v>
      </c>
      <c r="M32" s="30"/>
      <c r="N32" s="21"/>
    </row>
    <row r="33" spans="1:14" ht="16.5" customHeight="1" x14ac:dyDescent="0.15">
      <c r="A33" s="20">
        <v>28</v>
      </c>
      <c r="B33" s="21" t="s">
        <v>39</v>
      </c>
      <c r="C33" s="21" t="s">
        <v>158</v>
      </c>
      <c r="D33" s="21">
        <v>1</v>
      </c>
      <c r="E33" s="21" t="s">
        <v>5193</v>
      </c>
      <c r="F33" s="40" t="s">
        <v>274</v>
      </c>
      <c r="G33" s="21" t="s">
        <v>191</v>
      </c>
      <c r="H33" s="21" t="s">
        <v>22</v>
      </c>
      <c r="I33" s="22">
        <v>84082239</v>
      </c>
      <c r="J33" s="22">
        <v>0</v>
      </c>
      <c r="K33" s="22">
        <v>0</v>
      </c>
      <c r="L33" s="22">
        <f t="shared" si="0"/>
        <v>84082239</v>
      </c>
      <c r="M33" s="30"/>
      <c r="N33" s="21"/>
    </row>
    <row r="34" spans="1:14" ht="16.5" customHeight="1" x14ac:dyDescent="0.15">
      <c r="A34" s="20">
        <v>29</v>
      </c>
      <c r="B34" s="21" t="s">
        <v>39</v>
      </c>
      <c r="C34" s="21" t="s">
        <v>167</v>
      </c>
      <c r="D34" s="21">
        <v>1</v>
      </c>
      <c r="E34" s="21" t="s">
        <v>5193</v>
      </c>
      <c r="F34" s="40" t="s">
        <v>283</v>
      </c>
      <c r="G34" s="21" t="s">
        <v>191</v>
      </c>
      <c r="H34" s="21" t="s">
        <v>22</v>
      </c>
      <c r="I34" s="22">
        <v>60000000</v>
      </c>
      <c r="J34" s="22">
        <v>0</v>
      </c>
      <c r="K34" s="22">
        <v>0</v>
      </c>
      <c r="L34" s="22">
        <f t="shared" si="0"/>
        <v>60000000</v>
      </c>
      <c r="M34" s="30"/>
      <c r="N34" s="21"/>
    </row>
    <row r="35" spans="1:14" ht="16.5" customHeight="1" x14ac:dyDescent="0.15">
      <c r="A35" s="20">
        <v>30</v>
      </c>
      <c r="B35" s="21" t="s">
        <v>292</v>
      </c>
      <c r="C35" s="21" t="s">
        <v>40</v>
      </c>
      <c r="D35" s="21">
        <v>1</v>
      </c>
      <c r="E35" s="21" t="s">
        <v>5193</v>
      </c>
      <c r="F35" s="40" t="s">
        <v>565</v>
      </c>
      <c r="G35" s="21" t="s">
        <v>191</v>
      </c>
      <c r="H35" s="21" t="s">
        <v>22</v>
      </c>
      <c r="I35" s="22">
        <v>25700000</v>
      </c>
      <c r="J35" s="22">
        <f t="shared" ref="J35:J47" si="2">J38</f>
        <v>0</v>
      </c>
      <c r="K35" s="22">
        <v>0</v>
      </c>
      <c r="L35" s="22">
        <f t="shared" si="0"/>
        <v>25700000</v>
      </c>
      <c r="M35" s="30"/>
      <c r="N35" s="21"/>
    </row>
    <row r="36" spans="1:14" ht="16.5" customHeight="1" x14ac:dyDescent="0.15">
      <c r="A36" s="20">
        <v>31</v>
      </c>
      <c r="B36" s="21" t="s">
        <v>292</v>
      </c>
      <c r="C36" s="21" t="s">
        <v>40</v>
      </c>
      <c r="D36" s="21">
        <v>1</v>
      </c>
      <c r="E36" s="21" t="s">
        <v>5193</v>
      </c>
      <c r="F36" s="40" t="s">
        <v>566</v>
      </c>
      <c r="G36" s="21" t="s">
        <v>191</v>
      </c>
      <c r="H36" s="21" t="s">
        <v>22</v>
      </c>
      <c r="I36" s="22">
        <v>23340000</v>
      </c>
      <c r="J36" s="22">
        <f t="shared" si="2"/>
        <v>0</v>
      </c>
      <c r="K36" s="22">
        <f t="shared" ref="K36:K41" si="3">K39</f>
        <v>0</v>
      </c>
      <c r="L36" s="22">
        <f t="shared" si="0"/>
        <v>23340000</v>
      </c>
      <c r="M36" s="30"/>
      <c r="N36" s="21"/>
    </row>
    <row r="37" spans="1:14" ht="16.5" customHeight="1" x14ac:dyDescent="0.15">
      <c r="A37" s="20">
        <v>32</v>
      </c>
      <c r="B37" s="21" t="s">
        <v>292</v>
      </c>
      <c r="C37" s="21" t="s">
        <v>40</v>
      </c>
      <c r="D37" s="21">
        <v>1</v>
      </c>
      <c r="E37" s="21" t="s">
        <v>5193</v>
      </c>
      <c r="F37" s="40" t="s">
        <v>567</v>
      </c>
      <c r="G37" s="21" t="s">
        <v>191</v>
      </c>
      <c r="H37" s="21" t="s">
        <v>22</v>
      </c>
      <c r="I37" s="22">
        <v>38770000</v>
      </c>
      <c r="J37" s="22">
        <f t="shared" si="2"/>
        <v>0</v>
      </c>
      <c r="K37" s="22">
        <f t="shared" si="3"/>
        <v>0</v>
      </c>
      <c r="L37" s="22">
        <f t="shared" si="0"/>
        <v>38770000</v>
      </c>
      <c r="M37" s="30"/>
      <c r="N37" s="21"/>
    </row>
    <row r="38" spans="1:14" ht="16.5" customHeight="1" x14ac:dyDescent="0.15">
      <c r="A38" s="20">
        <v>33</v>
      </c>
      <c r="B38" s="21" t="s">
        <v>292</v>
      </c>
      <c r="C38" s="21" t="s">
        <v>40</v>
      </c>
      <c r="D38" s="21">
        <v>1</v>
      </c>
      <c r="E38" s="21" t="s">
        <v>5193</v>
      </c>
      <c r="F38" s="40" t="s">
        <v>568</v>
      </c>
      <c r="G38" s="21" t="s">
        <v>191</v>
      </c>
      <c r="H38" s="21" t="s">
        <v>22</v>
      </c>
      <c r="I38" s="22">
        <v>20000000</v>
      </c>
      <c r="J38" s="22">
        <f t="shared" si="2"/>
        <v>0</v>
      </c>
      <c r="K38" s="22">
        <f t="shared" si="3"/>
        <v>0</v>
      </c>
      <c r="L38" s="22">
        <f t="shared" si="0"/>
        <v>20000000</v>
      </c>
      <c r="M38" s="30"/>
      <c r="N38" s="21"/>
    </row>
    <row r="39" spans="1:14" ht="16.5" customHeight="1" x14ac:dyDescent="0.15">
      <c r="A39" s="20">
        <v>34</v>
      </c>
      <c r="B39" s="21" t="s">
        <v>292</v>
      </c>
      <c r="C39" s="21" t="s">
        <v>349</v>
      </c>
      <c r="D39" s="21">
        <v>1</v>
      </c>
      <c r="E39" s="21" t="s">
        <v>5193</v>
      </c>
      <c r="F39" s="40" t="s">
        <v>580</v>
      </c>
      <c r="G39" s="21" t="s">
        <v>191</v>
      </c>
      <c r="H39" s="21" t="s">
        <v>22</v>
      </c>
      <c r="I39" s="22">
        <v>93424712</v>
      </c>
      <c r="J39" s="22">
        <f t="shared" si="2"/>
        <v>0</v>
      </c>
      <c r="K39" s="22">
        <f t="shared" si="3"/>
        <v>0</v>
      </c>
      <c r="L39" s="22">
        <f t="shared" si="0"/>
        <v>93424712</v>
      </c>
      <c r="M39" s="30"/>
      <c r="N39" s="21"/>
    </row>
    <row r="40" spans="1:14" ht="16.5" customHeight="1" x14ac:dyDescent="0.15">
      <c r="A40" s="20">
        <v>35</v>
      </c>
      <c r="B40" s="21" t="s">
        <v>292</v>
      </c>
      <c r="C40" s="21" t="s">
        <v>5272</v>
      </c>
      <c r="D40" s="21">
        <v>1</v>
      </c>
      <c r="E40" s="21" t="s">
        <v>5193</v>
      </c>
      <c r="F40" s="40" t="s">
        <v>581</v>
      </c>
      <c r="G40" s="21" t="s">
        <v>191</v>
      </c>
      <c r="H40" s="21" t="s">
        <v>22</v>
      </c>
      <c r="I40" s="22">
        <v>71625611</v>
      </c>
      <c r="J40" s="22">
        <f t="shared" si="2"/>
        <v>0</v>
      </c>
      <c r="K40" s="22">
        <f t="shared" si="3"/>
        <v>0</v>
      </c>
      <c r="L40" s="22">
        <f t="shared" si="0"/>
        <v>71625611</v>
      </c>
      <c r="M40" s="30"/>
      <c r="N40" s="21"/>
    </row>
    <row r="41" spans="1:14" ht="16.5" customHeight="1" x14ac:dyDescent="0.15">
      <c r="A41" s="20">
        <v>36</v>
      </c>
      <c r="B41" s="21" t="s">
        <v>292</v>
      </c>
      <c r="C41" s="21" t="s">
        <v>349</v>
      </c>
      <c r="D41" s="21">
        <v>1</v>
      </c>
      <c r="E41" s="21" t="s">
        <v>5193</v>
      </c>
      <c r="F41" s="40" t="s">
        <v>353</v>
      </c>
      <c r="G41" s="21" t="s">
        <v>191</v>
      </c>
      <c r="H41" s="21" t="s">
        <v>22</v>
      </c>
      <c r="I41" s="22">
        <v>80000000</v>
      </c>
      <c r="J41" s="22">
        <f t="shared" si="2"/>
        <v>0</v>
      </c>
      <c r="K41" s="22">
        <f t="shared" si="3"/>
        <v>0</v>
      </c>
      <c r="L41" s="22">
        <f t="shared" si="0"/>
        <v>80000000</v>
      </c>
      <c r="M41" s="30"/>
      <c r="N41" s="21"/>
    </row>
    <row r="42" spans="1:14" ht="16.5" customHeight="1" x14ac:dyDescent="0.15">
      <c r="A42" s="20">
        <v>37</v>
      </c>
      <c r="B42" s="21" t="s">
        <v>292</v>
      </c>
      <c r="C42" s="21" t="s">
        <v>354</v>
      </c>
      <c r="D42" s="21">
        <v>1</v>
      </c>
      <c r="E42" s="21" t="s">
        <v>5193</v>
      </c>
      <c r="F42" s="40" t="s">
        <v>583</v>
      </c>
      <c r="G42" s="21" t="s">
        <v>191</v>
      </c>
      <c r="H42" s="21" t="s">
        <v>22</v>
      </c>
      <c r="I42" s="22">
        <v>150000000</v>
      </c>
      <c r="J42" s="22">
        <f t="shared" si="2"/>
        <v>0</v>
      </c>
      <c r="K42" s="22">
        <v>0</v>
      </c>
      <c r="L42" s="22">
        <f t="shared" si="0"/>
        <v>150000000</v>
      </c>
      <c r="M42" s="30"/>
      <c r="N42" s="21"/>
    </row>
    <row r="43" spans="1:14" ht="16.5" customHeight="1" x14ac:dyDescent="0.15">
      <c r="A43" s="20">
        <v>38</v>
      </c>
      <c r="B43" s="21" t="s">
        <v>292</v>
      </c>
      <c r="C43" s="21" t="s">
        <v>354</v>
      </c>
      <c r="D43" s="21">
        <v>1</v>
      </c>
      <c r="E43" s="21" t="s">
        <v>5193</v>
      </c>
      <c r="F43" s="40" t="s">
        <v>584</v>
      </c>
      <c r="G43" s="21" t="s">
        <v>191</v>
      </c>
      <c r="H43" s="21" t="s">
        <v>22</v>
      </c>
      <c r="I43" s="22">
        <v>205000000</v>
      </c>
      <c r="J43" s="22">
        <f t="shared" si="2"/>
        <v>0</v>
      </c>
      <c r="K43" s="22">
        <f>K46</f>
        <v>0</v>
      </c>
      <c r="L43" s="22">
        <f t="shared" si="0"/>
        <v>205000000</v>
      </c>
      <c r="M43" s="30"/>
      <c r="N43" s="21"/>
    </row>
    <row r="44" spans="1:14" ht="16.5" customHeight="1" x14ac:dyDescent="0.15">
      <c r="A44" s="20">
        <v>39</v>
      </c>
      <c r="B44" s="21" t="s">
        <v>292</v>
      </c>
      <c r="C44" s="21" t="s">
        <v>354</v>
      </c>
      <c r="D44" s="21">
        <v>1</v>
      </c>
      <c r="E44" s="21" t="s">
        <v>5193</v>
      </c>
      <c r="F44" s="40" t="s">
        <v>585</v>
      </c>
      <c r="G44" s="21" t="s">
        <v>191</v>
      </c>
      <c r="H44" s="21" t="s">
        <v>22</v>
      </c>
      <c r="I44" s="22">
        <v>112000000</v>
      </c>
      <c r="J44" s="22">
        <f t="shared" si="2"/>
        <v>0</v>
      </c>
      <c r="K44" s="22">
        <f>K47</f>
        <v>0</v>
      </c>
      <c r="L44" s="22">
        <f t="shared" si="0"/>
        <v>112000000</v>
      </c>
      <c r="M44" s="30"/>
      <c r="N44" s="21"/>
    </row>
    <row r="45" spans="1:14" ht="16.5" customHeight="1" x14ac:dyDescent="0.15">
      <c r="A45" s="20">
        <v>40</v>
      </c>
      <c r="B45" s="21" t="s">
        <v>292</v>
      </c>
      <c r="C45" s="21" t="s">
        <v>354</v>
      </c>
      <c r="D45" s="21">
        <v>1</v>
      </c>
      <c r="E45" s="21" t="s">
        <v>5193</v>
      </c>
      <c r="F45" s="40" t="s">
        <v>586</v>
      </c>
      <c r="G45" s="21" t="s">
        <v>191</v>
      </c>
      <c r="H45" s="21" t="s">
        <v>22</v>
      </c>
      <c r="I45" s="22">
        <v>92000000</v>
      </c>
      <c r="J45" s="22">
        <f t="shared" si="2"/>
        <v>0</v>
      </c>
      <c r="K45" s="22">
        <f>K48</f>
        <v>0</v>
      </c>
      <c r="L45" s="22">
        <f t="shared" si="0"/>
        <v>92000000</v>
      </c>
      <c r="M45" s="30"/>
      <c r="N45" s="21"/>
    </row>
    <row r="46" spans="1:14" ht="16.5" customHeight="1" x14ac:dyDescent="0.15">
      <c r="A46" s="20">
        <v>41</v>
      </c>
      <c r="B46" s="21" t="s">
        <v>292</v>
      </c>
      <c r="C46" s="21" t="s">
        <v>354</v>
      </c>
      <c r="D46" s="21">
        <v>1</v>
      </c>
      <c r="E46" s="21" t="s">
        <v>5193</v>
      </c>
      <c r="F46" s="40" t="s">
        <v>587</v>
      </c>
      <c r="G46" s="21" t="s">
        <v>191</v>
      </c>
      <c r="H46" s="21" t="s">
        <v>22</v>
      </c>
      <c r="I46" s="22">
        <v>28000000</v>
      </c>
      <c r="J46" s="22">
        <f t="shared" si="2"/>
        <v>0</v>
      </c>
      <c r="K46" s="22">
        <f>K49</f>
        <v>0</v>
      </c>
      <c r="L46" s="22">
        <f t="shared" si="0"/>
        <v>28000000</v>
      </c>
      <c r="M46" s="30"/>
      <c r="N46" s="21"/>
    </row>
    <row r="47" spans="1:14" ht="16.5" customHeight="1" x14ac:dyDescent="0.15">
      <c r="A47" s="20">
        <v>42</v>
      </c>
      <c r="B47" s="21" t="s">
        <v>292</v>
      </c>
      <c r="C47" s="21" t="s">
        <v>354</v>
      </c>
      <c r="D47" s="21">
        <v>1</v>
      </c>
      <c r="E47" s="21" t="s">
        <v>5193</v>
      </c>
      <c r="F47" s="40" t="s">
        <v>588</v>
      </c>
      <c r="G47" s="21" t="s">
        <v>191</v>
      </c>
      <c r="H47" s="21" t="s">
        <v>22</v>
      </c>
      <c r="I47" s="22">
        <v>210000000</v>
      </c>
      <c r="J47" s="22">
        <f t="shared" si="2"/>
        <v>0</v>
      </c>
      <c r="K47" s="22">
        <f>K50</f>
        <v>0</v>
      </c>
      <c r="L47" s="22">
        <f t="shared" si="0"/>
        <v>210000000</v>
      </c>
      <c r="M47" s="30"/>
      <c r="N47" s="21"/>
    </row>
    <row r="48" spans="1:14" ht="16.5" customHeight="1" x14ac:dyDescent="0.15">
      <c r="A48" s="20">
        <v>43</v>
      </c>
      <c r="B48" s="21" t="s">
        <v>292</v>
      </c>
      <c r="C48" s="21" t="s">
        <v>354</v>
      </c>
      <c r="D48" s="21">
        <v>1</v>
      </c>
      <c r="E48" s="21" t="s">
        <v>5193</v>
      </c>
      <c r="F48" s="40" t="s">
        <v>589</v>
      </c>
      <c r="G48" s="21" t="s">
        <v>191</v>
      </c>
      <c r="H48" s="21" t="s">
        <v>15</v>
      </c>
      <c r="I48" s="22">
        <v>261558114</v>
      </c>
      <c r="J48" s="22">
        <v>0</v>
      </c>
      <c r="K48" s="22">
        <v>0</v>
      </c>
      <c r="L48" s="22">
        <f t="shared" si="0"/>
        <v>261558114</v>
      </c>
      <c r="M48" s="30"/>
      <c r="N48" s="21"/>
    </row>
    <row r="49" spans="1:14" ht="16.5" customHeight="1" x14ac:dyDescent="0.15">
      <c r="A49" s="20">
        <v>44</v>
      </c>
      <c r="B49" s="21" t="s">
        <v>292</v>
      </c>
      <c r="C49" s="21" t="s">
        <v>167</v>
      </c>
      <c r="D49" s="21">
        <v>1</v>
      </c>
      <c r="E49" s="21" t="s">
        <v>5193</v>
      </c>
      <c r="F49" s="40" t="s">
        <v>601</v>
      </c>
      <c r="G49" s="21" t="s">
        <v>191</v>
      </c>
      <c r="H49" s="21" t="s">
        <v>22</v>
      </c>
      <c r="I49" s="22">
        <v>1500000000</v>
      </c>
      <c r="J49" s="22">
        <v>0</v>
      </c>
      <c r="K49" s="22">
        <v>0</v>
      </c>
      <c r="L49" s="22">
        <f t="shared" si="0"/>
        <v>1500000000</v>
      </c>
      <c r="M49" s="30"/>
      <c r="N49" s="21"/>
    </row>
    <row r="50" spans="1:14" ht="16.5" customHeight="1" x14ac:dyDescent="0.15">
      <c r="A50" s="20">
        <v>45</v>
      </c>
      <c r="B50" s="21" t="s">
        <v>292</v>
      </c>
      <c r="C50" s="21" t="s">
        <v>167</v>
      </c>
      <c r="D50" s="21">
        <v>1</v>
      </c>
      <c r="E50" s="21" t="s">
        <v>5193</v>
      </c>
      <c r="F50" s="40" t="s">
        <v>602</v>
      </c>
      <c r="G50" s="21" t="s">
        <v>191</v>
      </c>
      <c r="H50" s="21" t="s">
        <v>22</v>
      </c>
      <c r="I50" s="22">
        <v>100000000</v>
      </c>
      <c r="J50" s="22">
        <f>J53</f>
        <v>0</v>
      </c>
      <c r="K50" s="22">
        <f>K53</f>
        <v>0</v>
      </c>
      <c r="L50" s="22">
        <f t="shared" si="0"/>
        <v>100000000</v>
      </c>
      <c r="M50" s="30"/>
      <c r="N50" s="21"/>
    </row>
    <row r="51" spans="1:14" ht="16.5" customHeight="1" x14ac:dyDescent="0.15">
      <c r="A51" s="20">
        <v>46</v>
      </c>
      <c r="B51" s="21" t="s">
        <v>292</v>
      </c>
      <c r="C51" s="21" t="s">
        <v>389</v>
      </c>
      <c r="D51" s="21">
        <v>1</v>
      </c>
      <c r="E51" s="21" t="s">
        <v>5193</v>
      </c>
      <c r="F51" s="40" t="s">
        <v>615</v>
      </c>
      <c r="G51" s="21" t="s">
        <v>191</v>
      </c>
      <c r="H51" s="21" t="s">
        <v>22</v>
      </c>
      <c r="I51" s="22">
        <v>30000000</v>
      </c>
      <c r="J51" s="22">
        <v>0</v>
      </c>
      <c r="K51" s="22">
        <v>0</v>
      </c>
      <c r="L51" s="22">
        <f t="shared" si="0"/>
        <v>30000000</v>
      </c>
      <c r="M51" s="30"/>
      <c r="N51" s="21"/>
    </row>
    <row r="52" spans="1:14" ht="16.5" customHeight="1" x14ac:dyDescent="0.15">
      <c r="A52" s="20">
        <v>47</v>
      </c>
      <c r="B52" s="21" t="s">
        <v>292</v>
      </c>
      <c r="C52" s="21" t="s">
        <v>391</v>
      </c>
      <c r="D52" s="21">
        <v>1</v>
      </c>
      <c r="E52" s="21" t="s">
        <v>5193</v>
      </c>
      <c r="F52" s="40" t="s">
        <v>617</v>
      </c>
      <c r="G52" s="21" t="s">
        <v>191</v>
      </c>
      <c r="H52" s="21" t="s">
        <v>22</v>
      </c>
      <c r="I52" s="22">
        <v>53769619</v>
      </c>
      <c r="J52" s="22">
        <f>J55</f>
        <v>0</v>
      </c>
      <c r="K52" s="22">
        <v>96511546</v>
      </c>
      <c r="L52" s="22">
        <f t="shared" si="0"/>
        <v>150281165</v>
      </c>
      <c r="M52" s="30"/>
      <c r="N52" s="21"/>
    </row>
    <row r="53" spans="1:14" ht="16.5" customHeight="1" x14ac:dyDescent="0.15">
      <c r="A53" s="20">
        <v>48</v>
      </c>
      <c r="B53" s="21" t="s">
        <v>292</v>
      </c>
      <c r="C53" s="21" t="s">
        <v>394</v>
      </c>
      <c r="D53" s="21">
        <v>1</v>
      </c>
      <c r="E53" s="21" t="s">
        <v>5193</v>
      </c>
      <c r="F53" s="40" t="s">
        <v>618</v>
      </c>
      <c r="G53" s="21" t="s">
        <v>191</v>
      </c>
      <c r="H53" s="21" t="s">
        <v>22</v>
      </c>
      <c r="I53" s="22">
        <v>48269433</v>
      </c>
      <c r="J53" s="22">
        <f>J56</f>
        <v>0</v>
      </c>
      <c r="K53" s="22">
        <f>K56</f>
        <v>0</v>
      </c>
      <c r="L53" s="22">
        <f t="shared" si="0"/>
        <v>48269433</v>
      </c>
      <c r="M53" s="30"/>
      <c r="N53" s="21"/>
    </row>
    <row r="54" spans="1:14" ht="16.5" customHeight="1" x14ac:dyDescent="0.15">
      <c r="A54" s="20">
        <v>49</v>
      </c>
      <c r="B54" s="21" t="s">
        <v>292</v>
      </c>
      <c r="C54" s="21" t="s">
        <v>394</v>
      </c>
      <c r="D54" s="21">
        <v>1</v>
      </c>
      <c r="E54" s="21" t="s">
        <v>5193</v>
      </c>
      <c r="F54" s="40" t="s">
        <v>619</v>
      </c>
      <c r="G54" s="21" t="s">
        <v>191</v>
      </c>
      <c r="H54" s="21" t="s">
        <v>22</v>
      </c>
      <c r="I54" s="22">
        <v>43598197</v>
      </c>
      <c r="J54" s="22">
        <f>J57</f>
        <v>0</v>
      </c>
      <c r="K54" s="22">
        <f>K57</f>
        <v>0</v>
      </c>
      <c r="L54" s="22">
        <f t="shared" si="0"/>
        <v>43598197</v>
      </c>
      <c r="M54" s="30"/>
      <c r="N54" s="21"/>
    </row>
    <row r="55" spans="1:14" ht="16.5" customHeight="1" x14ac:dyDescent="0.15">
      <c r="A55" s="20">
        <v>50</v>
      </c>
      <c r="B55" s="21" t="s">
        <v>292</v>
      </c>
      <c r="C55" s="21" t="s">
        <v>394</v>
      </c>
      <c r="D55" s="21">
        <v>1</v>
      </c>
      <c r="E55" s="21" t="s">
        <v>5193</v>
      </c>
      <c r="F55" s="40" t="s">
        <v>620</v>
      </c>
      <c r="G55" s="21" t="s">
        <v>191</v>
      </c>
      <c r="H55" s="21" t="s">
        <v>22</v>
      </c>
      <c r="I55" s="22">
        <v>34255725</v>
      </c>
      <c r="J55" s="22">
        <v>0</v>
      </c>
      <c r="K55" s="22">
        <v>0</v>
      </c>
      <c r="L55" s="22">
        <f t="shared" si="0"/>
        <v>34255725</v>
      </c>
      <c r="M55" s="30"/>
      <c r="N55" s="21"/>
    </row>
    <row r="56" spans="1:14" ht="16.5" customHeight="1" x14ac:dyDescent="0.15">
      <c r="A56" s="20">
        <v>51</v>
      </c>
      <c r="B56" s="21" t="s">
        <v>292</v>
      </c>
      <c r="C56" s="21" t="s">
        <v>402</v>
      </c>
      <c r="D56" s="21">
        <v>1</v>
      </c>
      <c r="E56" s="21" t="s">
        <v>5193</v>
      </c>
      <c r="F56" s="40" t="s">
        <v>621</v>
      </c>
      <c r="G56" s="21" t="s">
        <v>191</v>
      </c>
      <c r="H56" s="21" t="s">
        <v>15</v>
      </c>
      <c r="I56" s="22">
        <v>361019000</v>
      </c>
      <c r="J56" s="22">
        <f>J59</f>
        <v>0</v>
      </c>
      <c r="K56" s="22">
        <v>0</v>
      </c>
      <c r="L56" s="22">
        <f t="shared" si="0"/>
        <v>361019000</v>
      </c>
      <c r="M56" s="30"/>
      <c r="N56" s="21"/>
    </row>
    <row r="57" spans="1:14" ht="16.5" customHeight="1" x14ac:dyDescent="0.15">
      <c r="A57" s="20">
        <v>52</v>
      </c>
      <c r="B57" s="21" t="s">
        <v>292</v>
      </c>
      <c r="C57" s="21" t="s">
        <v>462</v>
      </c>
      <c r="D57" s="21">
        <v>1</v>
      </c>
      <c r="E57" s="21" t="s">
        <v>5193</v>
      </c>
      <c r="F57" s="40" t="s">
        <v>629</v>
      </c>
      <c r="G57" s="21" t="s">
        <v>191</v>
      </c>
      <c r="H57" s="21" t="s">
        <v>22</v>
      </c>
      <c r="I57" s="22">
        <v>37369881</v>
      </c>
      <c r="J57" s="22">
        <f>J60</f>
        <v>0</v>
      </c>
      <c r="K57" s="22">
        <v>0</v>
      </c>
      <c r="L57" s="22">
        <f t="shared" si="0"/>
        <v>37369881</v>
      </c>
      <c r="M57" s="30"/>
      <c r="N57" s="21"/>
    </row>
    <row r="58" spans="1:14" ht="16.5" customHeight="1" x14ac:dyDescent="0.15">
      <c r="A58" s="20">
        <v>53</v>
      </c>
      <c r="B58" s="21" t="s">
        <v>292</v>
      </c>
      <c r="C58" s="21" t="s">
        <v>462</v>
      </c>
      <c r="D58" s="21">
        <v>1</v>
      </c>
      <c r="E58" s="21" t="s">
        <v>5193</v>
      </c>
      <c r="F58" s="40" t="s">
        <v>630</v>
      </c>
      <c r="G58" s="21" t="s">
        <v>191</v>
      </c>
      <c r="H58" s="21" t="s">
        <v>22</v>
      </c>
      <c r="I58" s="22">
        <v>37369000</v>
      </c>
      <c r="J58" s="22">
        <v>0</v>
      </c>
      <c r="K58" s="22">
        <v>0</v>
      </c>
      <c r="L58" s="22">
        <f t="shared" si="0"/>
        <v>37369000</v>
      </c>
      <c r="M58" s="30"/>
      <c r="N58" s="21"/>
    </row>
    <row r="59" spans="1:14" ht="16.5" customHeight="1" x14ac:dyDescent="0.15">
      <c r="A59" s="20">
        <v>54</v>
      </c>
      <c r="B59" s="21" t="s">
        <v>292</v>
      </c>
      <c r="C59" s="21" t="s">
        <v>462</v>
      </c>
      <c r="D59" s="21">
        <v>1</v>
      </c>
      <c r="E59" s="21" t="s">
        <v>5193</v>
      </c>
      <c r="F59" s="40" t="s">
        <v>631</v>
      </c>
      <c r="G59" s="21" t="s">
        <v>191</v>
      </c>
      <c r="H59" s="21" t="s">
        <v>22</v>
      </c>
      <c r="I59" s="22">
        <v>38926000</v>
      </c>
      <c r="J59" s="22">
        <v>0</v>
      </c>
      <c r="K59" s="22">
        <v>0</v>
      </c>
      <c r="L59" s="22">
        <f t="shared" si="0"/>
        <v>38926000</v>
      </c>
      <c r="M59" s="30"/>
      <c r="N59" s="21"/>
    </row>
    <row r="60" spans="1:14" ht="16.5" customHeight="1" x14ac:dyDescent="0.15">
      <c r="A60" s="20">
        <v>55</v>
      </c>
      <c r="B60" s="21" t="s">
        <v>292</v>
      </c>
      <c r="C60" s="21" t="s">
        <v>462</v>
      </c>
      <c r="D60" s="21">
        <v>1</v>
      </c>
      <c r="E60" s="21" t="s">
        <v>5193</v>
      </c>
      <c r="F60" s="40" t="s">
        <v>632</v>
      </c>
      <c r="G60" s="21" t="s">
        <v>191</v>
      </c>
      <c r="H60" s="21" t="s">
        <v>22</v>
      </c>
      <c r="I60" s="22">
        <v>45155000</v>
      </c>
      <c r="J60" s="22">
        <v>0</v>
      </c>
      <c r="K60" s="22">
        <v>0</v>
      </c>
      <c r="L60" s="22">
        <f t="shared" si="0"/>
        <v>45155000</v>
      </c>
      <c r="M60" s="30"/>
      <c r="N60" s="21"/>
    </row>
    <row r="61" spans="1:14" ht="16.5" customHeight="1" x14ac:dyDescent="0.15">
      <c r="A61" s="20">
        <v>56</v>
      </c>
      <c r="B61" s="21" t="s">
        <v>292</v>
      </c>
      <c r="C61" s="21" t="s">
        <v>462</v>
      </c>
      <c r="D61" s="21">
        <v>1</v>
      </c>
      <c r="E61" s="21" t="s">
        <v>5193</v>
      </c>
      <c r="F61" s="40" t="s">
        <v>634</v>
      </c>
      <c r="G61" s="21" t="s">
        <v>191</v>
      </c>
      <c r="H61" s="21" t="s">
        <v>22</v>
      </c>
      <c r="I61" s="22">
        <v>200000000</v>
      </c>
      <c r="J61" s="22">
        <f>J64</f>
        <v>0</v>
      </c>
      <c r="K61" s="22">
        <f>K64</f>
        <v>0</v>
      </c>
      <c r="L61" s="22">
        <f t="shared" si="0"/>
        <v>200000000</v>
      </c>
      <c r="M61" s="30"/>
      <c r="N61" s="21"/>
    </row>
    <row r="62" spans="1:14" ht="16.5" customHeight="1" x14ac:dyDescent="0.15">
      <c r="A62" s="20">
        <v>57</v>
      </c>
      <c r="B62" s="21" t="s">
        <v>292</v>
      </c>
      <c r="C62" s="21" t="s">
        <v>462</v>
      </c>
      <c r="D62" s="21">
        <v>1</v>
      </c>
      <c r="E62" s="21" t="s">
        <v>5193</v>
      </c>
      <c r="F62" s="40" t="s">
        <v>635</v>
      </c>
      <c r="G62" s="21" t="s">
        <v>191</v>
      </c>
      <c r="H62" s="21" t="s">
        <v>22</v>
      </c>
      <c r="I62" s="22">
        <v>50000000</v>
      </c>
      <c r="J62" s="22">
        <f>J65</f>
        <v>0</v>
      </c>
      <c r="K62" s="22">
        <f>K65</f>
        <v>0</v>
      </c>
      <c r="L62" s="22">
        <f t="shared" si="0"/>
        <v>50000000</v>
      </c>
      <c r="M62" s="30"/>
      <c r="N62" s="21"/>
    </row>
    <row r="63" spans="1:14" ht="16.5" customHeight="1" x14ac:dyDescent="0.15">
      <c r="A63" s="20">
        <v>58</v>
      </c>
      <c r="B63" s="21" t="s">
        <v>292</v>
      </c>
      <c r="C63" s="21" t="s">
        <v>486</v>
      </c>
      <c r="D63" s="21">
        <v>1</v>
      </c>
      <c r="E63" s="21" t="s">
        <v>5193</v>
      </c>
      <c r="F63" s="40" t="s">
        <v>649</v>
      </c>
      <c r="G63" s="21" t="s">
        <v>191</v>
      </c>
      <c r="H63" s="21" t="s">
        <v>22</v>
      </c>
      <c r="I63" s="22">
        <v>30000000</v>
      </c>
      <c r="J63" s="22">
        <v>0</v>
      </c>
      <c r="K63" s="22">
        <v>0</v>
      </c>
      <c r="L63" s="22">
        <f t="shared" si="0"/>
        <v>30000000</v>
      </c>
      <c r="M63" s="30"/>
      <c r="N63" s="21"/>
    </row>
    <row r="64" spans="1:14" ht="16.5" customHeight="1" x14ac:dyDescent="0.15">
      <c r="A64" s="20">
        <v>59</v>
      </c>
      <c r="B64" s="21" t="s">
        <v>292</v>
      </c>
      <c r="C64" s="21" t="s">
        <v>486</v>
      </c>
      <c r="D64" s="21">
        <v>1</v>
      </c>
      <c r="E64" s="21" t="s">
        <v>5193</v>
      </c>
      <c r="F64" s="40" t="s">
        <v>650</v>
      </c>
      <c r="G64" s="21" t="s">
        <v>191</v>
      </c>
      <c r="H64" s="21" t="s">
        <v>22</v>
      </c>
      <c r="I64" s="22">
        <v>21000000</v>
      </c>
      <c r="J64" s="22">
        <v>0</v>
      </c>
      <c r="K64" s="22">
        <v>0</v>
      </c>
      <c r="L64" s="22">
        <f t="shared" si="0"/>
        <v>21000000</v>
      </c>
      <c r="M64" s="30"/>
      <c r="N64" s="21"/>
    </row>
    <row r="65" spans="1:14" ht="16.5" customHeight="1" x14ac:dyDescent="0.15">
      <c r="A65" s="20">
        <v>60</v>
      </c>
      <c r="B65" s="21" t="s">
        <v>292</v>
      </c>
      <c r="C65" s="21" t="s">
        <v>497</v>
      </c>
      <c r="D65" s="21">
        <v>1</v>
      </c>
      <c r="E65" s="21" t="s">
        <v>5193</v>
      </c>
      <c r="F65" s="40" t="s">
        <v>656</v>
      </c>
      <c r="G65" s="21" t="s">
        <v>191</v>
      </c>
      <c r="H65" s="21" t="s">
        <v>22</v>
      </c>
      <c r="I65" s="22">
        <v>21799096</v>
      </c>
      <c r="J65" s="22">
        <v>0</v>
      </c>
      <c r="K65" s="22">
        <v>0</v>
      </c>
      <c r="L65" s="22">
        <f t="shared" si="0"/>
        <v>21799096</v>
      </c>
      <c r="M65" s="30"/>
      <c r="N65" s="21"/>
    </row>
    <row r="66" spans="1:14" ht="16.5" customHeight="1" x14ac:dyDescent="0.15">
      <c r="A66" s="20">
        <v>61</v>
      </c>
      <c r="B66" s="21" t="s">
        <v>292</v>
      </c>
      <c r="C66" s="21" t="s">
        <v>497</v>
      </c>
      <c r="D66" s="21">
        <v>1</v>
      </c>
      <c r="E66" s="21" t="s">
        <v>5193</v>
      </c>
      <c r="F66" s="40" t="s">
        <v>657</v>
      </c>
      <c r="G66" s="21" t="s">
        <v>191</v>
      </c>
      <c r="H66" s="21" t="s">
        <v>22</v>
      </c>
      <c r="I66" s="22">
        <v>46712355</v>
      </c>
      <c r="J66" s="22">
        <v>0</v>
      </c>
      <c r="K66" s="22">
        <v>0</v>
      </c>
      <c r="L66" s="22">
        <f t="shared" si="0"/>
        <v>46712355</v>
      </c>
      <c r="M66" s="30"/>
      <c r="N66" s="21"/>
    </row>
    <row r="67" spans="1:14" ht="16.5" customHeight="1" x14ac:dyDescent="0.15">
      <c r="A67" s="20">
        <v>62</v>
      </c>
      <c r="B67" s="21" t="s">
        <v>292</v>
      </c>
      <c r="C67" s="21" t="s">
        <v>497</v>
      </c>
      <c r="D67" s="21">
        <v>1</v>
      </c>
      <c r="E67" s="21" t="s">
        <v>5193</v>
      </c>
      <c r="F67" s="40" t="s">
        <v>658</v>
      </c>
      <c r="G67" s="21" t="s">
        <v>191</v>
      </c>
      <c r="H67" s="21" t="s">
        <v>22</v>
      </c>
      <c r="I67" s="22">
        <v>15289655</v>
      </c>
      <c r="J67" s="22">
        <v>0</v>
      </c>
      <c r="K67" s="22">
        <v>0</v>
      </c>
      <c r="L67" s="22">
        <f t="shared" si="0"/>
        <v>15289655</v>
      </c>
      <c r="M67" s="30"/>
      <c r="N67" s="21"/>
    </row>
    <row r="68" spans="1:14" ht="16.5" customHeight="1" x14ac:dyDescent="0.15">
      <c r="A68" s="20">
        <v>63</v>
      </c>
      <c r="B68" s="21" t="s">
        <v>292</v>
      </c>
      <c r="C68" s="21" t="s">
        <v>503</v>
      </c>
      <c r="D68" s="21">
        <v>1</v>
      </c>
      <c r="E68" s="21" t="s">
        <v>5193</v>
      </c>
      <c r="F68" s="40" t="s">
        <v>662</v>
      </c>
      <c r="G68" s="21" t="s">
        <v>191</v>
      </c>
      <c r="H68" s="21" t="s">
        <v>22</v>
      </c>
      <c r="I68" s="22">
        <v>28697481</v>
      </c>
      <c r="J68" s="22">
        <v>0</v>
      </c>
      <c r="K68" s="22">
        <v>0</v>
      </c>
      <c r="L68" s="22">
        <f t="shared" si="0"/>
        <v>28697481</v>
      </c>
      <c r="M68" s="30"/>
      <c r="N68" s="21"/>
    </row>
    <row r="69" spans="1:14" ht="16.5" customHeight="1" x14ac:dyDescent="0.15">
      <c r="A69" s="20">
        <v>64</v>
      </c>
      <c r="B69" s="21" t="s">
        <v>292</v>
      </c>
      <c r="C69" s="21" t="s">
        <v>508</v>
      </c>
      <c r="D69" s="21">
        <v>1</v>
      </c>
      <c r="E69" s="21" t="s">
        <v>5193</v>
      </c>
      <c r="F69" s="40" t="s">
        <v>663</v>
      </c>
      <c r="G69" s="21" t="s">
        <v>191</v>
      </c>
      <c r="H69" s="21" t="s">
        <v>22</v>
      </c>
      <c r="I69" s="22">
        <v>116780890</v>
      </c>
      <c r="J69" s="22">
        <v>0</v>
      </c>
      <c r="K69" s="22">
        <v>0</v>
      </c>
      <c r="L69" s="22">
        <f t="shared" si="0"/>
        <v>116780890</v>
      </c>
      <c r="M69" s="30"/>
      <c r="N69" s="21"/>
    </row>
    <row r="70" spans="1:14" ht="16.5" customHeight="1" x14ac:dyDescent="0.15">
      <c r="A70" s="20">
        <v>65</v>
      </c>
      <c r="B70" s="21" t="s">
        <v>292</v>
      </c>
      <c r="C70" s="21" t="s">
        <v>517</v>
      </c>
      <c r="D70" s="21">
        <v>1</v>
      </c>
      <c r="E70" s="21" t="s">
        <v>5193</v>
      </c>
      <c r="F70" s="40" t="s">
        <v>664</v>
      </c>
      <c r="G70" s="21" t="s">
        <v>191</v>
      </c>
      <c r="H70" s="21" t="s">
        <v>22</v>
      </c>
      <c r="I70" s="22">
        <v>50000000</v>
      </c>
      <c r="J70" s="22">
        <v>0</v>
      </c>
      <c r="K70" s="22">
        <v>0</v>
      </c>
      <c r="L70" s="22">
        <f t="shared" ref="L70:L133" si="4">I70+J70+K70</f>
        <v>50000000</v>
      </c>
      <c r="M70" s="30"/>
      <c r="N70" s="21"/>
    </row>
    <row r="71" spans="1:14" ht="16.5" customHeight="1" x14ac:dyDescent="0.15">
      <c r="A71" s="20">
        <v>66</v>
      </c>
      <c r="B71" s="21" t="s">
        <v>292</v>
      </c>
      <c r="C71" s="21" t="s">
        <v>517</v>
      </c>
      <c r="D71" s="21">
        <v>1</v>
      </c>
      <c r="E71" s="21" t="s">
        <v>5193</v>
      </c>
      <c r="F71" s="40" t="s">
        <v>665</v>
      </c>
      <c r="G71" s="21" t="s">
        <v>191</v>
      </c>
      <c r="H71" s="21" t="s">
        <v>22</v>
      </c>
      <c r="I71" s="22">
        <v>56000000</v>
      </c>
      <c r="J71" s="22">
        <v>0</v>
      </c>
      <c r="K71" s="22">
        <v>0</v>
      </c>
      <c r="L71" s="22">
        <f t="shared" si="4"/>
        <v>56000000</v>
      </c>
      <c r="M71" s="30"/>
      <c r="N71" s="21"/>
    </row>
    <row r="72" spans="1:14" ht="16.5" customHeight="1" x14ac:dyDescent="0.15">
      <c r="A72" s="20">
        <v>67</v>
      </c>
      <c r="B72" s="21" t="s">
        <v>292</v>
      </c>
      <c r="C72" s="21" t="s">
        <v>517</v>
      </c>
      <c r="D72" s="21">
        <v>1</v>
      </c>
      <c r="E72" s="21" t="s">
        <v>5193</v>
      </c>
      <c r="F72" s="40" t="s">
        <v>666</v>
      </c>
      <c r="G72" s="21" t="s">
        <v>191</v>
      </c>
      <c r="H72" s="21" t="s">
        <v>22</v>
      </c>
      <c r="I72" s="22">
        <v>128000000</v>
      </c>
      <c r="J72" s="22">
        <v>0</v>
      </c>
      <c r="K72" s="22">
        <v>0</v>
      </c>
      <c r="L72" s="22">
        <f t="shared" si="4"/>
        <v>128000000</v>
      </c>
      <c r="M72" s="30"/>
      <c r="N72" s="21"/>
    </row>
    <row r="73" spans="1:14" ht="16.5" customHeight="1" x14ac:dyDescent="0.15">
      <c r="A73" s="20">
        <v>68</v>
      </c>
      <c r="B73" s="21" t="s">
        <v>292</v>
      </c>
      <c r="C73" s="21" t="s">
        <v>517</v>
      </c>
      <c r="D73" s="21">
        <v>1</v>
      </c>
      <c r="E73" s="21" t="s">
        <v>5193</v>
      </c>
      <c r="F73" s="40" t="s">
        <v>667</v>
      </c>
      <c r="G73" s="21" t="s">
        <v>191</v>
      </c>
      <c r="H73" s="21" t="s">
        <v>22</v>
      </c>
      <c r="I73" s="22">
        <v>10000000</v>
      </c>
      <c r="J73" s="22">
        <v>0</v>
      </c>
      <c r="K73" s="22">
        <v>0</v>
      </c>
      <c r="L73" s="22">
        <f t="shared" si="4"/>
        <v>10000000</v>
      </c>
      <c r="M73" s="30"/>
      <c r="N73" s="21"/>
    </row>
    <row r="74" spans="1:14" ht="16.5" customHeight="1" x14ac:dyDescent="0.15">
      <c r="A74" s="20">
        <v>69</v>
      </c>
      <c r="B74" s="21" t="s">
        <v>292</v>
      </c>
      <c r="C74" s="21" t="s">
        <v>94</v>
      </c>
      <c r="D74" s="21">
        <v>1</v>
      </c>
      <c r="E74" s="21" t="s">
        <v>5193</v>
      </c>
      <c r="F74" s="40" t="s">
        <v>675</v>
      </c>
      <c r="G74" s="21" t="s">
        <v>191</v>
      </c>
      <c r="H74" s="21" t="s">
        <v>22</v>
      </c>
      <c r="I74" s="22">
        <v>85000000</v>
      </c>
      <c r="J74" s="22">
        <f>J77</f>
        <v>0</v>
      </c>
      <c r="K74" s="22">
        <f>K77</f>
        <v>0</v>
      </c>
      <c r="L74" s="22">
        <f t="shared" si="4"/>
        <v>85000000</v>
      </c>
      <c r="M74" s="30"/>
      <c r="N74" s="21"/>
    </row>
    <row r="75" spans="1:14" ht="16.5" customHeight="1" x14ac:dyDescent="0.15">
      <c r="A75" s="20">
        <v>70</v>
      </c>
      <c r="B75" s="21" t="s">
        <v>292</v>
      </c>
      <c r="C75" s="21" t="s">
        <v>537</v>
      </c>
      <c r="D75" s="21">
        <v>1</v>
      </c>
      <c r="E75" s="21" t="s">
        <v>5193</v>
      </c>
      <c r="F75" s="40" t="s">
        <v>676</v>
      </c>
      <c r="G75" s="21" t="s">
        <v>191</v>
      </c>
      <c r="H75" s="21" t="s">
        <v>15</v>
      </c>
      <c r="I75" s="22">
        <v>302000000</v>
      </c>
      <c r="J75" s="22">
        <v>0</v>
      </c>
      <c r="K75" s="22">
        <v>0</v>
      </c>
      <c r="L75" s="22">
        <f t="shared" si="4"/>
        <v>302000000</v>
      </c>
      <c r="M75" s="30"/>
      <c r="N75" s="21"/>
    </row>
    <row r="76" spans="1:14" ht="16.5" customHeight="1" x14ac:dyDescent="0.15">
      <c r="A76" s="20">
        <v>71</v>
      </c>
      <c r="B76" s="21" t="s">
        <v>292</v>
      </c>
      <c r="C76" s="21" t="s">
        <v>549</v>
      </c>
      <c r="D76" s="21">
        <v>1</v>
      </c>
      <c r="E76" s="21" t="s">
        <v>5193</v>
      </c>
      <c r="F76" s="40" t="s">
        <v>681</v>
      </c>
      <c r="G76" s="21" t="s">
        <v>191</v>
      </c>
      <c r="H76" s="21" t="s">
        <v>22</v>
      </c>
      <c r="I76" s="22">
        <v>68511452</v>
      </c>
      <c r="J76" s="22">
        <v>0</v>
      </c>
      <c r="K76" s="22">
        <v>0</v>
      </c>
      <c r="L76" s="22">
        <f t="shared" si="4"/>
        <v>68511452</v>
      </c>
      <c r="M76" s="30"/>
      <c r="N76" s="21"/>
    </row>
    <row r="77" spans="1:14" ht="16.5" customHeight="1" x14ac:dyDescent="0.15">
      <c r="A77" s="20">
        <v>72</v>
      </c>
      <c r="B77" s="21" t="s">
        <v>292</v>
      </c>
      <c r="C77" s="21" t="s">
        <v>549</v>
      </c>
      <c r="D77" s="21">
        <v>1</v>
      </c>
      <c r="E77" s="21" t="s">
        <v>5193</v>
      </c>
      <c r="F77" s="40" t="s">
        <v>682</v>
      </c>
      <c r="G77" s="21" t="s">
        <v>191</v>
      </c>
      <c r="H77" s="21" t="s">
        <v>22</v>
      </c>
      <c r="I77" s="22">
        <v>59137000</v>
      </c>
      <c r="J77" s="22">
        <v>0</v>
      </c>
      <c r="K77" s="22">
        <v>0</v>
      </c>
      <c r="L77" s="22">
        <f t="shared" si="4"/>
        <v>59137000</v>
      </c>
      <c r="M77" s="30"/>
      <c r="N77" s="21"/>
    </row>
    <row r="78" spans="1:14" ht="16.5" customHeight="1" x14ac:dyDescent="0.15">
      <c r="A78" s="20">
        <v>73</v>
      </c>
      <c r="B78" s="21" t="s">
        <v>292</v>
      </c>
      <c r="C78" s="21" t="s">
        <v>554</v>
      </c>
      <c r="D78" s="21">
        <v>1</v>
      </c>
      <c r="E78" s="21" t="s">
        <v>5193</v>
      </c>
      <c r="F78" s="40" t="s">
        <v>685</v>
      </c>
      <c r="G78" s="21" t="s">
        <v>191</v>
      </c>
      <c r="H78" s="21" t="s">
        <v>22</v>
      </c>
      <c r="I78" s="22">
        <v>40484041</v>
      </c>
      <c r="J78" s="22">
        <f>J81</f>
        <v>0</v>
      </c>
      <c r="K78" s="22">
        <v>0</v>
      </c>
      <c r="L78" s="22">
        <f t="shared" si="4"/>
        <v>40484041</v>
      </c>
      <c r="M78" s="30"/>
      <c r="N78" s="21"/>
    </row>
    <row r="79" spans="1:14" ht="16.5" customHeight="1" x14ac:dyDescent="0.15">
      <c r="A79" s="20">
        <v>74</v>
      </c>
      <c r="B79" s="21" t="s">
        <v>292</v>
      </c>
      <c r="C79" s="21" t="s">
        <v>558</v>
      </c>
      <c r="D79" s="21">
        <v>1</v>
      </c>
      <c r="E79" s="21" t="s">
        <v>5193</v>
      </c>
      <c r="F79" s="40" t="s">
        <v>693</v>
      </c>
      <c r="G79" s="21" t="s">
        <v>191</v>
      </c>
      <c r="H79" s="21" t="s">
        <v>22</v>
      </c>
      <c r="I79" s="22">
        <v>34000000</v>
      </c>
      <c r="J79" s="22">
        <v>0</v>
      </c>
      <c r="K79" s="22">
        <v>0</v>
      </c>
      <c r="L79" s="22">
        <f t="shared" si="4"/>
        <v>34000000</v>
      </c>
      <c r="M79" s="30"/>
      <c r="N79" s="21"/>
    </row>
    <row r="80" spans="1:14" ht="16.5" customHeight="1" x14ac:dyDescent="0.15">
      <c r="A80" s="20">
        <v>75</v>
      </c>
      <c r="B80" s="21" t="s">
        <v>292</v>
      </c>
      <c r="C80" s="21" t="s">
        <v>558</v>
      </c>
      <c r="D80" s="21">
        <v>1</v>
      </c>
      <c r="E80" s="21" t="s">
        <v>5193</v>
      </c>
      <c r="F80" s="40" t="s">
        <v>694</v>
      </c>
      <c r="G80" s="21" t="s">
        <v>191</v>
      </c>
      <c r="H80" s="21" t="s">
        <v>22</v>
      </c>
      <c r="I80" s="22">
        <v>68000000</v>
      </c>
      <c r="J80" s="22">
        <v>0</v>
      </c>
      <c r="K80" s="22">
        <v>0</v>
      </c>
      <c r="L80" s="22">
        <f t="shared" si="4"/>
        <v>68000000</v>
      </c>
      <c r="M80" s="30"/>
      <c r="N80" s="21"/>
    </row>
    <row r="81" spans="1:14" ht="16.5" customHeight="1" x14ac:dyDescent="0.15">
      <c r="A81" s="20">
        <v>76</v>
      </c>
      <c r="B81" s="21" t="s">
        <v>292</v>
      </c>
      <c r="C81" s="21" t="s">
        <v>558</v>
      </c>
      <c r="D81" s="21">
        <v>1</v>
      </c>
      <c r="E81" s="21" t="s">
        <v>5193</v>
      </c>
      <c r="F81" s="40" t="s">
        <v>695</v>
      </c>
      <c r="G81" s="21" t="s">
        <v>191</v>
      </c>
      <c r="H81" s="21" t="s">
        <v>22</v>
      </c>
      <c r="I81" s="22">
        <v>30000000</v>
      </c>
      <c r="J81" s="22">
        <v>0</v>
      </c>
      <c r="K81" s="22">
        <v>0</v>
      </c>
      <c r="L81" s="22">
        <f t="shared" si="4"/>
        <v>30000000</v>
      </c>
      <c r="M81" s="30"/>
      <c r="N81" s="21"/>
    </row>
    <row r="82" spans="1:14" ht="16.5" customHeight="1" x14ac:dyDescent="0.15">
      <c r="A82" s="20">
        <v>77</v>
      </c>
      <c r="B82" s="21" t="s">
        <v>696</v>
      </c>
      <c r="C82" s="21" t="s">
        <v>167</v>
      </c>
      <c r="D82" s="21">
        <v>1</v>
      </c>
      <c r="E82" s="21" t="s">
        <v>5193</v>
      </c>
      <c r="F82" s="40" t="s">
        <v>893</v>
      </c>
      <c r="G82" s="21" t="s">
        <v>191</v>
      </c>
      <c r="H82" s="21" t="s">
        <v>22</v>
      </c>
      <c r="I82" s="22">
        <v>50000000</v>
      </c>
      <c r="J82" s="22">
        <v>0</v>
      </c>
      <c r="K82" s="22">
        <v>0</v>
      </c>
      <c r="L82" s="22">
        <f t="shared" si="4"/>
        <v>50000000</v>
      </c>
      <c r="M82" s="30"/>
      <c r="N82" s="21"/>
    </row>
    <row r="83" spans="1:14" ht="16.5" customHeight="1" x14ac:dyDescent="0.15">
      <c r="A83" s="20">
        <v>78</v>
      </c>
      <c r="B83" s="21" t="s">
        <v>696</v>
      </c>
      <c r="C83" s="21" t="s">
        <v>158</v>
      </c>
      <c r="D83" s="21">
        <v>1</v>
      </c>
      <c r="E83" s="21" t="s">
        <v>5193</v>
      </c>
      <c r="F83" s="40" t="s">
        <v>896</v>
      </c>
      <c r="G83" s="21" t="s">
        <v>191</v>
      </c>
      <c r="H83" s="21" t="s">
        <v>22</v>
      </c>
      <c r="I83" s="22">
        <v>442186284</v>
      </c>
      <c r="J83" s="22">
        <v>0</v>
      </c>
      <c r="K83" s="22">
        <v>0</v>
      </c>
      <c r="L83" s="22">
        <f t="shared" si="4"/>
        <v>442186284</v>
      </c>
      <c r="M83" s="30"/>
      <c r="N83" s="21"/>
    </row>
    <row r="84" spans="1:14" ht="16.5" customHeight="1" x14ac:dyDescent="0.15">
      <c r="A84" s="20">
        <v>79</v>
      </c>
      <c r="B84" s="21" t="s">
        <v>696</v>
      </c>
      <c r="C84" s="21" t="s">
        <v>158</v>
      </c>
      <c r="D84" s="21">
        <v>1</v>
      </c>
      <c r="E84" s="21" t="s">
        <v>5193</v>
      </c>
      <c r="F84" s="40" t="s">
        <v>897</v>
      </c>
      <c r="G84" s="21" t="s">
        <v>191</v>
      </c>
      <c r="H84" s="21" t="s">
        <v>22</v>
      </c>
      <c r="I84" s="22">
        <v>57389254</v>
      </c>
      <c r="J84" s="22">
        <v>0</v>
      </c>
      <c r="K84" s="22">
        <v>0</v>
      </c>
      <c r="L84" s="22">
        <f t="shared" si="4"/>
        <v>57389254</v>
      </c>
      <c r="M84" s="30"/>
      <c r="N84" s="21"/>
    </row>
    <row r="85" spans="1:14" ht="16.5" customHeight="1" x14ac:dyDescent="0.15">
      <c r="A85" s="20">
        <v>80</v>
      </c>
      <c r="B85" s="21" t="s">
        <v>696</v>
      </c>
      <c r="C85" s="21" t="s">
        <v>158</v>
      </c>
      <c r="D85" s="21">
        <v>1</v>
      </c>
      <c r="E85" s="21" t="s">
        <v>5193</v>
      </c>
      <c r="F85" s="40" t="s">
        <v>898</v>
      </c>
      <c r="G85" s="21" t="s">
        <v>191</v>
      </c>
      <c r="H85" s="21" t="s">
        <v>22</v>
      </c>
      <c r="I85" s="22">
        <v>135774497</v>
      </c>
      <c r="J85" s="22">
        <v>0</v>
      </c>
      <c r="K85" s="22">
        <v>0</v>
      </c>
      <c r="L85" s="22">
        <f t="shared" si="4"/>
        <v>135774497</v>
      </c>
      <c r="M85" s="30"/>
      <c r="N85" s="21"/>
    </row>
    <row r="86" spans="1:14" ht="16.5" customHeight="1" x14ac:dyDescent="0.15">
      <c r="A86" s="20">
        <v>81</v>
      </c>
      <c r="B86" s="21" t="s">
        <v>696</v>
      </c>
      <c r="C86" s="21" t="s">
        <v>158</v>
      </c>
      <c r="D86" s="21">
        <v>1</v>
      </c>
      <c r="E86" s="21" t="s">
        <v>5193</v>
      </c>
      <c r="F86" s="40" t="s">
        <v>899</v>
      </c>
      <c r="G86" s="21" t="s">
        <v>191</v>
      </c>
      <c r="H86" s="21" t="s">
        <v>22</v>
      </c>
      <c r="I86" s="22">
        <v>56951534</v>
      </c>
      <c r="J86" s="22">
        <v>0</v>
      </c>
      <c r="K86" s="22">
        <v>0</v>
      </c>
      <c r="L86" s="22">
        <f t="shared" si="4"/>
        <v>56951534</v>
      </c>
      <c r="M86" s="30"/>
      <c r="N86" s="21"/>
    </row>
    <row r="87" spans="1:14" ht="16.5" customHeight="1" x14ac:dyDescent="0.15">
      <c r="A87" s="20">
        <v>82</v>
      </c>
      <c r="B87" s="21" t="s">
        <v>696</v>
      </c>
      <c r="C87" s="21" t="s">
        <v>158</v>
      </c>
      <c r="D87" s="21">
        <v>1</v>
      </c>
      <c r="E87" s="21" t="s">
        <v>5193</v>
      </c>
      <c r="F87" s="40" t="s">
        <v>900</v>
      </c>
      <c r="G87" s="21" t="s">
        <v>191</v>
      </c>
      <c r="H87" s="21" t="s">
        <v>22</v>
      </c>
      <c r="I87" s="22">
        <v>294264158</v>
      </c>
      <c r="J87" s="22">
        <v>0</v>
      </c>
      <c r="K87" s="22">
        <v>0</v>
      </c>
      <c r="L87" s="22">
        <f t="shared" si="4"/>
        <v>294264158</v>
      </c>
      <c r="M87" s="30"/>
      <c r="N87" s="21"/>
    </row>
    <row r="88" spans="1:14" ht="16.5" customHeight="1" x14ac:dyDescent="0.15">
      <c r="A88" s="20">
        <v>83</v>
      </c>
      <c r="B88" s="21" t="s">
        <v>696</v>
      </c>
      <c r="C88" s="21" t="s">
        <v>158</v>
      </c>
      <c r="D88" s="21">
        <v>1</v>
      </c>
      <c r="E88" s="21" t="s">
        <v>5193</v>
      </c>
      <c r="F88" s="40" t="s">
        <v>901</v>
      </c>
      <c r="G88" s="21" t="s">
        <v>191</v>
      </c>
      <c r="H88" s="21" t="s">
        <v>22</v>
      </c>
      <c r="I88" s="22">
        <v>163359581</v>
      </c>
      <c r="J88" s="22">
        <v>0</v>
      </c>
      <c r="K88" s="22">
        <v>0</v>
      </c>
      <c r="L88" s="22">
        <f t="shared" si="4"/>
        <v>163359581</v>
      </c>
      <c r="M88" s="30"/>
      <c r="N88" s="21"/>
    </row>
    <row r="89" spans="1:14" ht="16.5" customHeight="1" x14ac:dyDescent="0.15">
      <c r="A89" s="20">
        <v>84</v>
      </c>
      <c r="B89" s="21" t="s">
        <v>696</v>
      </c>
      <c r="C89" s="21" t="s">
        <v>158</v>
      </c>
      <c r="D89" s="21">
        <v>1</v>
      </c>
      <c r="E89" s="21" t="s">
        <v>5193</v>
      </c>
      <c r="F89" s="40" t="s">
        <v>902</v>
      </c>
      <c r="G89" s="21" t="s">
        <v>191</v>
      </c>
      <c r="H89" s="21" t="s">
        <v>22</v>
      </c>
      <c r="I89" s="22">
        <v>44681872</v>
      </c>
      <c r="J89" s="22">
        <v>0</v>
      </c>
      <c r="K89" s="22">
        <v>0</v>
      </c>
      <c r="L89" s="22">
        <f t="shared" si="4"/>
        <v>44681872</v>
      </c>
      <c r="M89" s="30"/>
      <c r="N89" s="21"/>
    </row>
    <row r="90" spans="1:14" ht="16.5" customHeight="1" x14ac:dyDescent="0.15">
      <c r="A90" s="20">
        <v>85</v>
      </c>
      <c r="B90" s="21" t="s">
        <v>696</v>
      </c>
      <c r="C90" s="21" t="s">
        <v>158</v>
      </c>
      <c r="D90" s="21">
        <v>1</v>
      </c>
      <c r="E90" s="21" t="s">
        <v>5193</v>
      </c>
      <c r="F90" s="40" t="s">
        <v>903</v>
      </c>
      <c r="G90" s="21" t="s">
        <v>191</v>
      </c>
      <c r="H90" s="21" t="s">
        <v>22</v>
      </c>
      <c r="I90" s="22">
        <v>101210105</v>
      </c>
      <c r="J90" s="22">
        <v>0</v>
      </c>
      <c r="K90" s="22">
        <v>0</v>
      </c>
      <c r="L90" s="22">
        <f t="shared" si="4"/>
        <v>101210105</v>
      </c>
      <c r="M90" s="30"/>
      <c r="N90" s="21"/>
    </row>
    <row r="91" spans="1:14" ht="16.5" customHeight="1" x14ac:dyDescent="0.15">
      <c r="A91" s="20">
        <v>86</v>
      </c>
      <c r="B91" s="21" t="s">
        <v>696</v>
      </c>
      <c r="C91" s="21" t="s">
        <v>94</v>
      </c>
      <c r="D91" s="21">
        <v>1</v>
      </c>
      <c r="E91" s="21" t="s">
        <v>5193</v>
      </c>
      <c r="F91" s="40" t="s">
        <v>954</v>
      </c>
      <c r="G91" s="21" t="s">
        <v>191</v>
      </c>
      <c r="H91" s="21" t="s">
        <v>15</v>
      </c>
      <c r="I91" s="22">
        <v>230000000</v>
      </c>
      <c r="J91" s="22">
        <v>0</v>
      </c>
      <c r="K91" s="22">
        <v>0</v>
      </c>
      <c r="L91" s="22">
        <f t="shared" si="4"/>
        <v>230000000</v>
      </c>
      <c r="M91" s="30"/>
      <c r="N91" s="21"/>
    </row>
    <row r="92" spans="1:14" ht="16.5" customHeight="1" x14ac:dyDescent="0.15">
      <c r="A92" s="20">
        <v>87</v>
      </c>
      <c r="B92" s="21" t="s">
        <v>696</v>
      </c>
      <c r="C92" s="21" t="s">
        <v>797</v>
      </c>
      <c r="D92" s="21">
        <v>1</v>
      </c>
      <c r="E92" s="21" t="s">
        <v>5193</v>
      </c>
      <c r="F92" s="40" t="s">
        <v>957</v>
      </c>
      <c r="G92" s="21" t="s">
        <v>191</v>
      </c>
      <c r="H92" s="21" t="s">
        <v>22</v>
      </c>
      <c r="I92" s="22">
        <v>353965401</v>
      </c>
      <c r="J92" s="22">
        <v>0</v>
      </c>
      <c r="K92" s="22">
        <v>0</v>
      </c>
      <c r="L92" s="22">
        <f t="shared" si="4"/>
        <v>353965401</v>
      </c>
      <c r="M92" s="30"/>
      <c r="N92" s="21"/>
    </row>
    <row r="93" spans="1:14" ht="16.5" customHeight="1" x14ac:dyDescent="0.15">
      <c r="A93" s="20">
        <v>88</v>
      </c>
      <c r="B93" s="21" t="s">
        <v>696</v>
      </c>
      <c r="C93" s="21" t="s">
        <v>797</v>
      </c>
      <c r="D93" s="21">
        <v>1</v>
      </c>
      <c r="E93" s="21" t="s">
        <v>5193</v>
      </c>
      <c r="F93" s="40" t="s">
        <v>958</v>
      </c>
      <c r="G93" s="21" t="s">
        <v>191</v>
      </c>
      <c r="H93" s="21" t="s">
        <v>22</v>
      </c>
      <c r="I93" s="22">
        <v>70068533</v>
      </c>
      <c r="J93" s="22">
        <v>0</v>
      </c>
      <c r="K93" s="22">
        <v>0</v>
      </c>
      <c r="L93" s="22">
        <f t="shared" si="4"/>
        <v>70068533</v>
      </c>
      <c r="M93" s="30"/>
      <c r="N93" s="21"/>
    </row>
    <row r="94" spans="1:14" ht="16.5" customHeight="1" x14ac:dyDescent="0.15">
      <c r="A94" s="20">
        <v>89</v>
      </c>
      <c r="B94" s="21" t="s">
        <v>696</v>
      </c>
      <c r="C94" s="21" t="s">
        <v>797</v>
      </c>
      <c r="D94" s="21">
        <v>1</v>
      </c>
      <c r="E94" s="21" t="s">
        <v>5193</v>
      </c>
      <c r="F94" s="40" t="s">
        <v>959</v>
      </c>
      <c r="G94" s="21" t="s">
        <v>191</v>
      </c>
      <c r="H94" s="21" t="s">
        <v>22</v>
      </c>
      <c r="I94" s="22">
        <v>196191896</v>
      </c>
      <c r="J94" s="22">
        <v>0</v>
      </c>
      <c r="K94" s="22">
        <v>0</v>
      </c>
      <c r="L94" s="22">
        <f t="shared" si="4"/>
        <v>196191896</v>
      </c>
      <c r="M94" s="30"/>
      <c r="N94" s="21"/>
    </row>
    <row r="95" spans="1:14" ht="16.5" customHeight="1" x14ac:dyDescent="0.15">
      <c r="A95" s="20">
        <v>90</v>
      </c>
      <c r="B95" s="21" t="s">
        <v>696</v>
      </c>
      <c r="C95" s="21" t="s">
        <v>797</v>
      </c>
      <c r="D95" s="21">
        <v>1</v>
      </c>
      <c r="E95" s="21" t="s">
        <v>5193</v>
      </c>
      <c r="F95" s="40" t="s">
        <v>960</v>
      </c>
      <c r="G95" s="21" t="s">
        <v>191</v>
      </c>
      <c r="H95" s="21" t="s">
        <v>22</v>
      </c>
      <c r="I95" s="22">
        <v>23131063</v>
      </c>
      <c r="J95" s="22">
        <v>0</v>
      </c>
      <c r="K95" s="22">
        <v>0</v>
      </c>
      <c r="L95" s="22">
        <f t="shared" si="4"/>
        <v>23131063</v>
      </c>
      <c r="M95" s="30"/>
      <c r="N95" s="21"/>
    </row>
    <row r="96" spans="1:14" ht="16.5" customHeight="1" x14ac:dyDescent="0.15">
      <c r="A96" s="20">
        <v>91</v>
      </c>
      <c r="B96" s="21" t="s">
        <v>696</v>
      </c>
      <c r="C96" s="21" t="s">
        <v>797</v>
      </c>
      <c r="D96" s="21">
        <v>1</v>
      </c>
      <c r="E96" s="21" t="s">
        <v>5193</v>
      </c>
      <c r="F96" s="40" t="s">
        <v>961</v>
      </c>
      <c r="G96" s="21" t="s">
        <v>193</v>
      </c>
      <c r="H96" s="21" t="s">
        <v>22</v>
      </c>
      <c r="I96" s="22">
        <v>14905330</v>
      </c>
      <c r="J96" s="22">
        <v>0</v>
      </c>
      <c r="K96" s="22">
        <v>0</v>
      </c>
      <c r="L96" s="22">
        <f t="shared" si="4"/>
        <v>14905330</v>
      </c>
      <c r="M96" s="30"/>
      <c r="N96" s="21"/>
    </row>
    <row r="97" spans="1:14" ht="16.5" customHeight="1" x14ac:dyDescent="0.15">
      <c r="A97" s="20">
        <v>92</v>
      </c>
      <c r="B97" s="21" t="s">
        <v>696</v>
      </c>
      <c r="C97" s="21" t="s">
        <v>797</v>
      </c>
      <c r="D97" s="21">
        <v>1</v>
      </c>
      <c r="E97" s="21" t="s">
        <v>5193</v>
      </c>
      <c r="F97" s="40" t="s">
        <v>962</v>
      </c>
      <c r="G97" s="21" t="s">
        <v>191</v>
      </c>
      <c r="H97" s="21" t="s">
        <v>22</v>
      </c>
      <c r="I97" s="22">
        <v>13568458</v>
      </c>
      <c r="J97" s="22">
        <v>0</v>
      </c>
      <c r="K97" s="22">
        <v>0</v>
      </c>
      <c r="L97" s="22">
        <f t="shared" si="4"/>
        <v>13568458</v>
      </c>
      <c r="M97" s="30"/>
      <c r="N97" s="21"/>
    </row>
    <row r="98" spans="1:14" ht="16.5" customHeight="1" x14ac:dyDescent="0.15">
      <c r="A98" s="20">
        <v>93</v>
      </c>
      <c r="B98" s="21" t="s">
        <v>696</v>
      </c>
      <c r="C98" s="21" t="s">
        <v>797</v>
      </c>
      <c r="D98" s="21">
        <v>1</v>
      </c>
      <c r="E98" s="21" t="s">
        <v>5193</v>
      </c>
      <c r="F98" s="40" t="s">
        <v>963</v>
      </c>
      <c r="G98" s="21" t="s">
        <v>191</v>
      </c>
      <c r="H98" s="21" t="s">
        <v>22</v>
      </c>
      <c r="I98" s="22">
        <v>15000000</v>
      </c>
      <c r="J98" s="22">
        <v>0</v>
      </c>
      <c r="K98" s="22">
        <v>0</v>
      </c>
      <c r="L98" s="22">
        <f t="shared" si="4"/>
        <v>15000000</v>
      </c>
      <c r="M98" s="30"/>
      <c r="N98" s="21"/>
    </row>
    <row r="99" spans="1:14" ht="16.5" customHeight="1" x14ac:dyDescent="0.15">
      <c r="A99" s="20">
        <v>94</v>
      </c>
      <c r="B99" s="21" t="s">
        <v>696</v>
      </c>
      <c r="C99" s="21" t="s">
        <v>824</v>
      </c>
      <c r="D99" s="21">
        <v>1</v>
      </c>
      <c r="E99" s="21" t="s">
        <v>5193</v>
      </c>
      <c r="F99" s="40" t="s">
        <v>987</v>
      </c>
      <c r="G99" s="21" t="s">
        <v>191</v>
      </c>
      <c r="H99" s="21" t="s">
        <v>22</v>
      </c>
      <c r="I99" s="22">
        <v>106729000</v>
      </c>
      <c r="J99" s="22">
        <v>0</v>
      </c>
      <c r="K99" s="22">
        <v>0</v>
      </c>
      <c r="L99" s="22">
        <f t="shared" si="4"/>
        <v>106729000</v>
      </c>
      <c r="M99" s="30"/>
      <c r="N99" s="21"/>
    </row>
    <row r="100" spans="1:14" ht="16.5" customHeight="1" x14ac:dyDescent="0.15">
      <c r="A100" s="20">
        <v>95</v>
      </c>
      <c r="B100" s="21" t="s">
        <v>696</v>
      </c>
      <c r="C100" s="21" t="s">
        <v>824</v>
      </c>
      <c r="D100" s="21">
        <v>1</v>
      </c>
      <c r="E100" s="21" t="s">
        <v>5193</v>
      </c>
      <c r="F100" s="40" t="s">
        <v>988</v>
      </c>
      <c r="G100" s="21" t="s">
        <v>191</v>
      </c>
      <c r="H100" s="21" t="s">
        <v>22</v>
      </c>
      <c r="I100" s="22">
        <v>21200818</v>
      </c>
      <c r="J100" s="22">
        <v>0</v>
      </c>
      <c r="K100" s="22">
        <v>0</v>
      </c>
      <c r="L100" s="22">
        <f t="shared" si="4"/>
        <v>21200818</v>
      </c>
      <c r="M100" s="30"/>
      <c r="N100" s="21"/>
    </row>
    <row r="101" spans="1:14" ht="16.5" customHeight="1" x14ac:dyDescent="0.15">
      <c r="A101" s="20">
        <v>96</v>
      </c>
      <c r="B101" s="21" t="s">
        <v>696</v>
      </c>
      <c r="C101" s="21" t="s">
        <v>824</v>
      </c>
      <c r="D101" s="21">
        <v>1</v>
      </c>
      <c r="E101" s="21" t="s">
        <v>5193</v>
      </c>
      <c r="F101" s="40" t="s">
        <v>989</v>
      </c>
      <c r="G101" s="21" t="s">
        <v>193</v>
      </c>
      <c r="H101" s="21" t="s">
        <v>22</v>
      </c>
      <c r="I101" s="22">
        <v>40000000</v>
      </c>
      <c r="J101" s="22">
        <v>0</v>
      </c>
      <c r="K101" s="22">
        <v>0</v>
      </c>
      <c r="L101" s="22">
        <f t="shared" si="4"/>
        <v>40000000</v>
      </c>
      <c r="M101" s="30"/>
      <c r="N101" s="21"/>
    </row>
    <row r="102" spans="1:14" ht="16.5" customHeight="1" x14ac:dyDescent="0.15">
      <c r="A102" s="20">
        <v>97</v>
      </c>
      <c r="B102" s="21" t="s">
        <v>696</v>
      </c>
      <c r="C102" s="21" t="s">
        <v>831</v>
      </c>
      <c r="D102" s="21">
        <v>1</v>
      </c>
      <c r="E102" s="21" t="s">
        <v>5193</v>
      </c>
      <c r="F102" s="40" t="s">
        <v>997</v>
      </c>
      <c r="G102" s="21" t="s">
        <v>191</v>
      </c>
      <c r="H102" s="21" t="s">
        <v>22</v>
      </c>
      <c r="I102" s="22">
        <v>84082239</v>
      </c>
      <c r="J102" s="22">
        <v>0</v>
      </c>
      <c r="K102" s="22">
        <v>0</v>
      </c>
      <c r="L102" s="22">
        <f t="shared" si="4"/>
        <v>84082239</v>
      </c>
      <c r="M102" s="30"/>
      <c r="N102" s="21"/>
    </row>
    <row r="103" spans="1:14" ht="16.5" customHeight="1" x14ac:dyDescent="0.15">
      <c r="A103" s="20">
        <v>98</v>
      </c>
      <c r="B103" s="21" t="s">
        <v>696</v>
      </c>
      <c r="C103" s="21" t="s">
        <v>831</v>
      </c>
      <c r="D103" s="21">
        <v>1</v>
      </c>
      <c r="E103" s="21" t="s">
        <v>5193</v>
      </c>
      <c r="F103" s="40" t="s">
        <v>998</v>
      </c>
      <c r="G103" s="21" t="s">
        <v>191</v>
      </c>
      <c r="H103" s="21" t="s">
        <v>22</v>
      </c>
      <c r="I103" s="22">
        <v>199306052</v>
      </c>
      <c r="J103" s="22">
        <v>0</v>
      </c>
      <c r="K103" s="22">
        <v>0</v>
      </c>
      <c r="L103" s="22">
        <f t="shared" si="4"/>
        <v>199306052</v>
      </c>
      <c r="M103" s="30"/>
      <c r="N103" s="21"/>
    </row>
    <row r="104" spans="1:14" ht="16.5" customHeight="1" x14ac:dyDescent="0.15">
      <c r="A104" s="20">
        <v>99</v>
      </c>
      <c r="B104" s="21" t="s">
        <v>696</v>
      </c>
      <c r="C104" s="21" t="s">
        <v>834</v>
      </c>
      <c r="D104" s="21">
        <v>1</v>
      </c>
      <c r="E104" s="21" t="s">
        <v>5193</v>
      </c>
      <c r="F104" s="40" t="s">
        <v>999</v>
      </c>
      <c r="G104" s="21" t="s">
        <v>191</v>
      </c>
      <c r="H104" s="21" t="s">
        <v>15</v>
      </c>
      <c r="I104" s="22">
        <v>40000000</v>
      </c>
      <c r="J104" s="22">
        <v>0</v>
      </c>
      <c r="K104" s="22">
        <v>0</v>
      </c>
      <c r="L104" s="22">
        <f t="shared" si="4"/>
        <v>40000000</v>
      </c>
      <c r="M104" s="30"/>
      <c r="N104" s="21"/>
    </row>
    <row r="105" spans="1:14" ht="16.5" customHeight="1" x14ac:dyDescent="0.15">
      <c r="A105" s="20">
        <v>100</v>
      </c>
      <c r="B105" s="21" t="s">
        <v>696</v>
      </c>
      <c r="C105" s="21" t="s">
        <v>834</v>
      </c>
      <c r="D105" s="21">
        <v>1</v>
      </c>
      <c r="E105" s="21" t="s">
        <v>5193</v>
      </c>
      <c r="F105" s="40" t="s">
        <v>1000</v>
      </c>
      <c r="G105" s="21" t="s">
        <v>191</v>
      </c>
      <c r="H105" s="21" t="s">
        <v>22</v>
      </c>
      <c r="I105" s="22">
        <v>11000000</v>
      </c>
      <c r="J105" s="22">
        <v>0</v>
      </c>
      <c r="K105" s="22">
        <v>0</v>
      </c>
      <c r="L105" s="22">
        <f t="shared" si="4"/>
        <v>11000000</v>
      </c>
      <c r="M105" s="30"/>
      <c r="N105" s="21"/>
    </row>
    <row r="106" spans="1:14" ht="16.5" customHeight="1" x14ac:dyDescent="0.15">
      <c r="A106" s="20">
        <v>101</v>
      </c>
      <c r="B106" s="21" t="s">
        <v>696</v>
      </c>
      <c r="C106" s="21" t="s">
        <v>847</v>
      </c>
      <c r="D106" s="21">
        <v>1</v>
      </c>
      <c r="E106" s="21" t="s">
        <v>5193</v>
      </c>
      <c r="F106" s="40" t="s">
        <v>1008</v>
      </c>
      <c r="G106" s="21" t="s">
        <v>5273</v>
      </c>
      <c r="H106" s="21" t="s">
        <v>22</v>
      </c>
      <c r="I106" s="22">
        <v>150000000</v>
      </c>
      <c r="J106" s="22">
        <v>0</v>
      </c>
      <c r="K106" s="22">
        <v>0</v>
      </c>
      <c r="L106" s="22">
        <f t="shared" si="4"/>
        <v>150000000</v>
      </c>
      <c r="M106" s="30"/>
      <c r="N106" s="21"/>
    </row>
    <row r="107" spans="1:14" ht="16.5" customHeight="1" x14ac:dyDescent="0.15">
      <c r="A107" s="20">
        <v>102</v>
      </c>
      <c r="B107" s="21" t="s">
        <v>696</v>
      </c>
      <c r="C107" s="21" t="s">
        <v>847</v>
      </c>
      <c r="D107" s="21">
        <v>1</v>
      </c>
      <c r="E107" s="21" t="s">
        <v>5193</v>
      </c>
      <c r="F107" s="40" t="s">
        <v>1009</v>
      </c>
      <c r="G107" s="21" t="s">
        <v>191</v>
      </c>
      <c r="H107" s="21" t="s">
        <v>22</v>
      </c>
      <c r="I107" s="22">
        <v>35812803</v>
      </c>
      <c r="J107" s="22">
        <v>0</v>
      </c>
      <c r="K107" s="22">
        <v>0</v>
      </c>
      <c r="L107" s="22">
        <f t="shared" si="4"/>
        <v>35812803</v>
      </c>
      <c r="M107" s="30"/>
      <c r="N107" s="21"/>
    </row>
    <row r="108" spans="1:14" ht="16.5" customHeight="1" x14ac:dyDescent="0.15">
      <c r="A108" s="20">
        <v>103</v>
      </c>
      <c r="B108" s="21" t="s">
        <v>696</v>
      </c>
      <c r="C108" s="21" t="s">
        <v>856</v>
      </c>
      <c r="D108" s="21">
        <v>1</v>
      </c>
      <c r="E108" s="21" t="s">
        <v>5193</v>
      </c>
      <c r="F108" s="40" t="s">
        <v>1018</v>
      </c>
      <c r="G108" s="21" t="s">
        <v>191</v>
      </c>
      <c r="H108" s="21" t="s">
        <v>22</v>
      </c>
      <c r="I108" s="22">
        <v>59168981</v>
      </c>
      <c r="J108" s="22">
        <v>0</v>
      </c>
      <c r="K108" s="22">
        <v>0</v>
      </c>
      <c r="L108" s="22">
        <f t="shared" si="4"/>
        <v>59168981</v>
      </c>
      <c r="M108" s="30"/>
      <c r="N108" s="21"/>
    </row>
    <row r="109" spans="1:14" ht="16.5" customHeight="1" x14ac:dyDescent="0.15">
      <c r="A109" s="20">
        <v>104</v>
      </c>
      <c r="B109" s="21" t="s">
        <v>696</v>
      </c>
      <c r="C109" s="21" t="s">
        <v>860</v>
      </c>
      <c r="D109" s="21">
        <v>1</v>
      </c>
      <c r="E109" s="21" t="s">
        <v>5193</v>
      </c>
      <c r="F109" s="40" t="s">
        <v>1025</v>
      </c>
      <c r="G109" s="21" t="s">
        <v>5273</v>
      </c>
      <c r="H109" s="21" t="s">
        <v>22</v>
      </c>
      <c r="I109" s="22">
        <v>100000000</v>
      </c>
      <c r="J109" s="22">
        <v>0</v>
      </c>
      <c r="K109" s="22">
        <v>0</v>
      </c>
      <c r="L109" s="22">
        <f t="shared" si="4"/>
        <v>100000000</v>
      </c>
      <c r="M109" s="30"/>
      <c r="N109" s="21"/>
    </row>
    <row r="110" spans="1:14" ht="16.5" customHeight="1" x14ac:dyDescent="0.15">
      <c r="A110" s="20">
        <v>105</v>
      </c>
      <c r="B110" s="21" t="s">
        <v>1036</v>
      </c>
      <c r="C110" s="21" t="s">
        <v>1037</v>
      </c>
      <c r="D110" s="21">
        <v>1</v>
      </c>
      <c r="E110" s="21" t="s">
        <v>5193</v>
      </c>
      <c r="F110" s="40" t="s">
        <v>1180</v>
      </c>
      <c r="G110" s="21" t="s">
        <v>191</v>
      </c>
      <c r="H110" s="21" t="s">
        <v>15</v>
      </c>
      <c r="I110" s="22">
        <v>362603000</v>
      </c>
      <c r="J110" s="22">
        <v>0</v>
      </c>
      <c r="K110" s="22">
        <v>0</v>
      </c>
      <c r="L110" s="22">
        <f t="shared" si="4"/>
        <v>362603000</v>
      </c>
      <c r="M110" s="30"/>
      <c r="N110" s="21"/>
    </row>
    <row r="111" spans="1:14" ht="16.5" customHeight="1" x14ac:dyDescent="0.15">
      <c r="A111" s="20">
        <v>106</v>
      </c>
      <c r="B111" s="21" t="s">
        <v>1036</v>
      </c>
      <c r="C111" s="21" t="s">
        <v>1044</v>
      </c>
      <c r="D111" s="21">
        <v>1</v>
      </c>
      <c r="E111" s="21" t="s">
        <v>5193</v>
      </c>
      <c r="F111" s="40" t="s">
        <v>1184</v>
      </c>
      <c r="G111" s="21" t="s">
        <v>191</v>
      </c>
      <c r="H111" s="21" t="s">
        <v>15</v>
      </c>
      <c r="I111" s="22">
        <v>350000000</v>
      </c>
      <c r="J111" s="22">
        <f>J114</f>
        <v>0</v>
      </c>
      <c r="K111" s="22">
        <f>K114</f>
        <v>0</v>
      </c>
      <c r="L111" s="22">
        <f t="shared" si="4"/>
        <v>350000000</v>
      </c>
      <c r="M111" s="30"/>
      <c r="N111" s="21"/>
    </row>
    <row r="112" spans="1:14" ht="16.5" customHeight="1" x14ac:dyDescent="0.15">
      <c r="A112" s="20">
        <v>107</v>
      </c>
      <c r="B112" s="21" t="s">
        <v>1036</v>
      </c>
      <c r="C112" s="21" t="s">
        <v>1044</v>
      </c>
      <c r="D112" s="21">
        <v>1</v>
      </c>
      <c r="E112" s="21" t="s">
        <v>5193</v>
      </c>
      <c r="F112" s="40" t="s">
        <v>1185</v>
      </c>
      <c r="G112" s="21" t="s">
        <v>191</v>
      </c>
      <c r="H112" s="21" t="s">
        <v>15</v>
      </c>
      <c r="I112" s="22">
        <v>50000000</v>
      </c>
      <c r="J112" s="22">
        <f>J115</f>
        <v>0</v>
      </c>
      <c r="K112" s="22">
        <f>K115</f>
        <v>0</v>
      </c>
      <c r="L112" s="22">
        <f t="shared" si="4"/>
        <v>50000000</v>
      </c>
      <c r="M112" s="30"/>
      <c r="N112" s="21"/>
    </row>
    <row r="113" spans="1:14" ht="16.5" customHeight="1" x14ac:dyDescent="0.15">
      <c r="A113" s="20">
        <v>108</v>
      </c>
      <c r="B113" s="21" t="s">
        <v>1036</v>
      </c>
      <c r="C113" s="21" t="s">
        <v>1186</v>
      </c>
      <c r="D113" s="21">
        <v>1</v>
      </c>
      <c r="E113" s="21" t="s">
        <v>5193</v>
      </c>
      <c r="F113" s="40" t="s">
        <v>1187</v>
      </c>
      <c r="G113" s="21" t="s">
        <v>191</v>
      </c>
      <c r="H113" s="21" t="s">
        <v>15</v>
      </c>
      <c r="I113" s="22">
        <v>415415954</v>
      </c>
      <c r="J113" s="22">
        <f>J116</f>
        <v>0</v>
      </c>
      <c r="K113" s="22">
        <v>2438491</v>
      </c>
      <c r="L113" s="22">
        <f t="shared" si="4"/>
        <v>417854445</v>
      </c>
      <c r="M113" s="30"/>
      <c r="N113" s="21"/>
    </row>
    <row r="114" spans="1:14" ht="16.5" customHeight="1" x14ac:dyDescent="0.15">
      <c r="A114" s="20">
        <v>109</v>
      </c>
      <c r="B114" s="21" t="s">
        <v>1036</v>
      </c>
      <c r="C114" s="21" t="s">
        <v>1055</v>
      </c>
      <c r="D114" s="21">
        <v>1</v>
      </c>
      <c r="E114" s="21" t="s">
        <v>5193</v>
      </c>
      <c r="F114" s="40" t="s">
        <v>1193</v>
      </c>
      <c r="G114" s="21" t="s">
        <v>191</v>
      </c>
      <c r="H114" s="21" t="s">
        <v>15</v>
      </c>
      <c r="I114" s="22">
        <v>400000000</v>
      </c>
      <c r="J114" s="22">
        <f>J117</f>
        <v>0</v>
      </c>
      <c r="K114" s="22">
        <v>0</v>
      </c>
      <c r="L114" s="22">
        <f t="shared" si="4"/>
        <v>400000000</v>
      </c>
      <c r="M114" s="30"/>
      <c r="N114" s="21"/>
    </row>
    <row r="115" spans="1:14" ht="16.5" customHeight="1" x14ac:dyDescent="0.15">
      <c r="A115" s="20">
        <v>110</v>
      </c>
      <c r="B115" s="21" t="s">
        <v>1036</v>
      </c>
      <c r="C115" s="21" t="s">
        <v>1066</v>
      </c>
      <c r="D115" s="21">
        <v>1</v>
      </c>
      <c r="E115" s="21" t="s">
        <v>5193</v>
      </c>
      <c r="F115" s="40" t="s">
        <v>1200</v>
      </c>
      <c r="G115" s="21" t="s">
        <v>5183</v>
      </c>
      <c r="H115" s="21" t="s">
        <v>22</v>
      </c>
      <c r="I115" s="22">
        <v>30000000</v>
      </c>
      <c r="J115" s="22">
        <v>0</v>
      </c>
      <c r="K115" s="22">
        <v>0</v>
      </c>
      <c r="L115" s="22">
        <f t="shared" si="4"/>
        <v>30000000</v>
      </c>
      <c r="M115" s="30"/>
      <c r="N115" s="21"/>
    </row>
    <row r="116" spans="1:14" ht="16.5" customHeight="1" x14ac:dyDescent="0.15">
      <c r="A116" s="20">
        <v>111</v>
      </c>
      <c r="B116" s="21" t="s">
        <v>1036</v>
      </c>
      <c r="C116" s="21" t="s">
        <v>1066</v>
      </c>
      <c r="D116" s="21">
        <v>1</v>
      </c>
      <c r="E116" s="21" t="s">
        <v>5193</v>
      </c>
      <c r="F116" s="40" t="s">
        <v>1201</v>
      </c>
      <c r="G116" s="21" t="s">
        <v>5183</v>
      </c>
      <c r="H116" s="21" t="s">
        <v>22</v>
      </c>
      <c r="I116" s="22">
        <v>50000000</v>
      </c>
      <c r="J116" s="22">
        <f>J119</f>
        <v>0</v>
      </c>
      <c r="K116" s="22">
        <f>K119</f>
        <v>0</v>
      </c>
      <c r="L116" s="22">
        <f t="shared" si="4"/>
        <v>50000000</v>
      </c>
      <c r="M116" s="30"/>
      <c r="N116" s="21"/>
    </row>
    <row r="117" spans="1:14" ht="16.5" customHeight="1" x14ac:dyDescent="0.15">
      <c r="A117" s="20">
        <v>112</v>
      </c>
      <c r="B117" s="21" t="s">
        <v>1036</v>
      </c>
      <c r="C117" s="21" t="s">
        <v>1203</v>
      </c>
      <c r="D117" s="21">
        <v>1</v>
      </c>
      <c r="E117" s="21" t="s">
        <v>5193</v>
      </c>
      <c r="F117" s="40" t="s">
        <v>1204</v>
      </c>
      <c r="G117" s="21" t="s">
        <v>191</v>
      </c>
      <c r="H117" s="21" t="s">
        <v>22</v>
      </c>
      <c r="I117" s="22">
        <v>86000000</v>
      </c>
      <c r="J117" s="22">
        <v>0</v>
      </c>
      <c r="K117" s="22">
        <v>0</v>
      </c>
      <c r="L117" s="22">
        <f t="shared" si="4"/>
        <v>86000000</v>
      </c>
      <c r="M117" s="30"/>
      <c r="N117" s="21"/>
    </row>
    <row r="118" spans="1:14" ht="16.5" customHeight="1" x14ac:dyDescent="0.15">
      <c r="A118" s="20">
        <v>113</v>
      </c>
      <c r="B118" s="21" t="s">
        <v>1036</v>
      </c>
      <c r="C118" s="21" t="s">
        <v>1203</v>
      </c>
      <c r="D118" s="21">
        <v>1</v>
      </c>
      <c r="E118" s="21" t="s">
        <v>5193</v>
      </c>
      <c r="F118" s="40" t="s">
        <v>1205</v>
      </c>
      <c r="G118" s="21" t="s">
        <v>191</v>
      </c>
      <c r="H118" s="21" t="s">
        <v>22</v>
      </c>
      <c r="I118" s="22">
        <v>50000000</v>
      </c>
      <c r="J118" s="22">
        <v>0</v>
      </c>
      <c r="K118" s="22">
        <v>0</v>
      </c>
      <c r="L118" s="22">
        <f t="shared" si="4"/>
        <v>50000000</v>
      </c>
      <c r="M118" s="30"/>
      <c r="N118" s="21"/>
    </row>
    <row r="119" spans="1:14" ht="16.5" customHeight="1" x14ac:dyDescent="0.15">
      <c r="A119" s="20">
        <v>114</v>
      </c>
      <c r="B119" s="21" t="s">
        <v>1036</v>
      </c>
      <c r="C119" s="21" t="s">
        <v>1073</v>
      </c>
      <c r="D119" s="21">
        <v>1</v>
      </c>
      <c r="E119" s="21" t="s">
        <v>5193</v>
      </c>
      <c r="F119" s="40" t="s">
        <v>1206</v>
      </c>
      <c r="G119" s="21" t="s">
        <v>191</v>
      </c>
      <c r="H119" s="21" t="s">
        <v>22</v>
      </c>
      <c r="I119" s="22">
        <v>40398067</v>
      </c>
      <c r="J119" s="22">
        <v>0</v>
      </c>
      <c r="K119" s="22">
        <v>0</v>
      </c>
      <c r="L119" s="22">
        <f t="shared" si="4"/>
        <v>40398067</v>
      </c>
      <c r="M119" s="30"/>
      <c r="N119" s="21"/>
    </row>
    <row r="120" spans="1:14" ht="16.5" customHeight="1" x14ac:dyDescent="0.15">
      <c r="A120" s="20">
        <v>115</v>
      </c>
      <c r="B120" s="21" t="s">
        <v>1036</v>
      </c>
      <c r="C120" s="21" t="s">
        <v>1073</v>
      </c>
      <c r="D120" s="21">
        <v>1</v>
      </c>
      <c r="E120" s="21" t="s">
        <v>5193</v>
      </c>
      <c r="F120" s="40" t="s">
        <v>1207</v>
      </c>
      <c r="G120" s="21" t="s">
        <v>191</v>
      </c>
      <c r="H120" s="21" t="s">
        <v>22</v>
      </c>
      <c r="I120" s="22">
        <v>78908998</v>
      </c>
      <c r="J120" s="22">
        <v>0</v>
      </c>
      <c r="K120" s="22">
        <v>0</v>
      </c>
      <c r="L120" s="22">
        <f t="shared" si="4"/>
        <v>78908998</v>
      </c>
      <c r="M120" s="30"/>
      <c r="N120" s="21"/>
    </row>
    <row r="121" spans="1:14" ht="16.5" customHeight="1" x14ac:dyDescent="0.15">
      <c r="A121" s="20">
        <v>116</v>
      </c>
      <c r="B121" s="21" t="s">
        <v>1036</v>
      </c>
      <c r="C121" s="21" t="s">
        <v>1073</v>
      </c>
      <c r="D121" s="21">
        <v>1</v>
      </c>
      <c r="E121" s="21" t="s">
        <v>5193</v>
      </c>
      <c r="F121" s="40" t="s">
        <v>1208</v>
      </c>
      <c r="G121" s="21" t="s">
        <v>191</v>
      </c>
      <c r="H121" s="21" t="s">
        <v>22</v>
      </c>
      <c r="I121" s="22">
        <v>42372054</v>
      </c>
      <c r="J121" s="22">
        <v>0</v>
      </c>
      <c r="K121" s="22">
        <v>0</v>
      </c>
      <c r="L121" s="22">
        <f t="shared" si="4"/>
        <v>42372054</v>
      </c>
      <c r="M121" s="30"/>
      <c r="N121" s="21"/>
    </row>
    <row r="122" spans="1:14" ht="16.5" customHeight="1" x14ac:dyDescent="0.15">
      <c r="A122" s="20">
        <v>117</v>
      </c>
      <c r="B122" s="21" t="s">
        <v>1036</v>
      </c>
      <c r="C122" s="21" t="s">
        <v>1073</v>
      </c>
      <c r="D122" s="21">
        <v>1</v>
      </c>
      <c r="E122" s="21" t="s">
        <v>5193</v>
      </c>
      <c r="F122" s="40" t="s">
        <v>1209</v>
      </c>
      <c r="G122" s="21" t="s">
        <v>191</v>
      </c>
      <c r="H122" s="21" t="s">
        <v>22</v>
      </c>
      <c r="I122" s="22">
        <v>30837179</v>
      </c>
      <c r="J122" s="22">
        <v>0</v>
      </c>
      <c r="K122" s="22">
        <v>0</v>
      </c>
      <c r="L122" s="22">
        <f t="shared" si="4"/>
        <v>30837179</v>
      </c>
      <c r="M122" s="30"/>
      <c r="N122" s="21"/>
    </row>
    <row r="123" spans="1:14" ht="16.5" customHeight="1" x14ac:dyDescent="0.15">
      <c r="A123" s="20">
        <v>118</v>
      </c>
      <c r="B123" s="21" t="s">
        <v>1036</v>
      </c>
      <c r="C123" s="21" t="s">
        <v>1073</v>
      </c>
      <c r="D123" s="21">
        <v>1</v>
      </c>
      <c r="E123" s="21" t="s">
        <v>5193</v>
      </c>
      <c r="F123" s="40" t="s">
        <v>1210</v>
      </c>
      <c r="G123" s="21" t="s">
        <v>191</v>
      </c>
      <c r="H123" s="21" t="s">
        <v>15</v>
      </c>
      <c r="I123" s="22">
        <v>50000000</v>
      </c>
      <c r="J123" s="22">
        <f>J126</f>
        <v>0</v>
      </c>
      <c r="K123" s="22">
        <f>K126</f>
        <v>0</v>
      </c>
      <c r="L123" s="22">
        <f t="shared" si="4"/>
        <v>50000000</v>
      </c>
      <c r="M123" s="30"/>
      <c r="N123" s="21"/>
    </row>
    <row r="124" spans="1:14" ht="16.5" customHeight="1" x14ac:dyDescent="0.15">
      <c r="A124" s="20">
        <v>119</v>
      </c>
      <c r="B124" s="21" t="s">
        <v>1036</v>
      </c>
      <c r="C124" s="21" t="s">
        <v>167</v>
      </c>
      <c r="D124" s="21">
        <v>1</v>
      </c>
      <c r="E124" s="21" t="s">
        <v>5193</v>
      </c>
      <c r="F124" s="40" t="s">
        <v>1214</v>
      </c>
      <c r="G124" s="21" t="s">
        <v>191</v>
      </c>
      <c r="H124" s="21" t="s">
        <v>22</v>
      </c>
      <c r="I124" s="22">
        <v>20000000</v>
      </c>
      <c r="J124" s="22">
        <f>J127</f>
        <v>0</v>
      </c>
      <c r="K124" s="22">
        <v>0</v>
      </c>
      <c r="L124" s="22">
        <f t="shared" si="4"/>
        <v>20000000</v>
      </c>
      <c r="M124" s="30"/>
      <c r="N124" s="21"/>
    </row>
    <row r="125" spans="1:14" ht="16.5" customHeight="1" x14ac:dyDescent="0.15">
      <c r="A125" s="20">
        <v>120</v>
      </c>
      <c r="B125" s="21" t="s">
        <v>1036</v>
      </c>
      <c r="C125" s="21" t="s">
        <v>1055</v>
      </c>
      <c r="D125" s="21">
        <v>1</v>
      </c>
      <c r="E125" s="21" t="s">
        <v>5193</v>
      </c>
      <c r="F125" s="40" t="s">
        <v>1222</v>
      </c>
      <c r="G125" s="21" t="s">
        <v>193</v>
      </c>
      <c r="H125" s="21" t="s">
        <v>15</v>
      </c>
      <c r="I125" s="22">
        <v>88499000</v>
      </c>
      <c r="J125" s="22">
        <v>0</v>
      </c>
      <c r="K125" s="22">
        <v>0</v>
      </c>
      <c r="L125" s="22">
        <f t="shared" si="4"/>
        <v>88499000</v>
      </c>
      <c r="M125" s="30"/>
      <c r="N125" s="21"/>
    </row>
    <row r="126" spans="1:14" ht="16.5" customHeight="1" x14ac:dyDescent="0.15">
      <c r="A126" s="20">
        <v>121</v>
      </c>
      <c r="B126" s="21" t="s">
        <v>1036</v>
      </c>
      <c r="C126" s="21" t="s">
        <v>1060</v>
      </c>
      <c r="D126" s="21">
        <v>1</v>
      </c>
      <c r="E126" s="21" t="s">
        <v>5193</v>
      </c>
      <c r="F126" s="40" t="s">
        <v>1224</v>
      </c>
      <c r="G126" s="21" t="s">
        <v>193</v>
      </c>
      <c r="H126" s="21" t="s">
        <v>546</v>
      </c>
      <c r="I126" s="22">
        <v>65578000</v>
      </c>
      <c r="J126" s="22">
        <v>0</v>
      </c>
      <c r="K126" s="22">
        <v>0</v>
      </c>
      <c r="L126" s="22">
        <f t="shared" si="4"/>
        <v>65578000</v>
      </c>
      <c r="M126" s="30"/>
      <c r="N126" s="21" t="s">
        <v>195</v>
      </c>
    </row>
    <row r="127" spans="1:14" ht="16.5" customHeight="1" x14ac:dyDescent="0.15">
      <c r="A127" s="20">
        <v>122</v>
      </c>
      <c r="B127" s="21" t="s">
        <v>1036</v>
      </c>
      <c r="C127" s="21" t="s">
        <v>1062</v>
      </c>
      <c r="D127" s="21">
        <v>1</v>
      </c>
      <c r="E127" s="21" t="s">
        <v>5193</v>
      </c>
      <c r="F127" s="40" t="s">
        <v>1225</v>
      </c>
      <c r="G127" s="21" t="s">
        <v>193</v>
      </c>
      <c r="H127" s="21" t="s">
        <v>22</v>
      </c>
      <c r="I127" s="22">
        <v>46745837</v>
      </c>
      <c r="J127" s="22">
        <f>J130</f>
        <v>0</v>
      </c>
      <c r="K127" s="22">
        <v>0</v>
      </c>
      <c r="L127" s="22">
        <f t="shared" si="4"/>
        <v>46745837</v>
      </c>
      <c r="M127" s="30"/>
      <c r="N127" s="21" t="s">
        <v>195</v>
      </c>
    </row>
    <row r="128" spans="1:14" ht="16.5" customHeight="1" x14ac:dyDescent="0.15">
      <c r="A128" s="20">
        <v>123</v>
      </c>
      <c r="B128" s="21" t="s">
        <v>1036</v>
      </c>
      <c r="C128" s="21" t="s">
        <v>1129</v>
      </c>
      <c r="D128" s="21">
        <v>1</v>
      </c>
      <c r="E128" s="21" t="s">
        <v>5193</v>
      </c>
      <c r="F128" s="40" t="s">
        <v>1226</v>
      </c>
      <c r="G128" s="21" t="s">
        <v>191</v>
      </c>
      <c r="H128" s="21" t="s">
        <v>22</v>
      </c>
      <c r="I128" s="22">
        <v>60000000</v>
      </c>
      <c r="J128" s="22">
        <v>0</v>
      </c>
      <c r="K128" s="22">
        <v>0</v>
      </c>
      <c r="L128" s="22">
        <f t="shared" si="4"/>
        <v>60000000</v>
      </c>
      <c r="M128" s="30"/>
      <c r="N128" s="21"/>
    </row>
    <row r="129" spans="1:14" ht="16.5" customHeight="1" x14ac:dyDescent="0.15">
      <c r="A129" s="20">
        <v>124</v>
      </c>
      <c r="B129" s="21" t="s">
        <v>1036</v>
      </c>
      <c r="C129" s="21" t="s">
        <v>1129</v>
      </c>
      <c r="D129" s="21">
        <v>1</v>
      </c>
      <c r="E129" s="21" t="s">
        <v>5193</v>
      </c>
      <c r="F129" s="40" t="s">
        <v>1227</v>
      </c>
      <c r="G129" s="21" t="s">
        <v>191</v>
      </c>
      <c r="H129" s="21" t="s">
        <v>22</v>
      </c>
      <c r="I129" s="22">
        <v>120000000</v>
      </c>
      <c r="J129" s="22">
        <v>0</v>
      </c>
      <c r="K129" s="22">
        <v>0</v>
      </c>
      <c r="L129" s="22">
        <f t="shared" si="4"/>
        <v>120000000</v>
      </c>
      <c r="M129" s="30"/>
      <c r="N129" s="21"/>
    </row>
    <row r="130" spans="1:14" ht="16.5" customHeight="1" x14ac:dyDescent="0.15">
      <c r="A130" s="20">
        <v>125</v>
      </c>
      <c r="B130" s="21" t="s">
        <v>1036</v>
      </c>
      <c r="C130" s="21" t="s">
        <v>1129</v>
      </c>
      <c r="D130" s="21">
        <v>1</v>
      </c>
      <c r="E130" s="21" t="s">
        <v>5193</v>
      </c>
      <c r="F130" s="40" t="s">
        <v>1228</v>
      </c>
      <c r="G130" s="21" t="s">
        <v>191</v>
      </c>
      <c r="H130" s="21" t="s">
        <v>22</v>
      </c>
      <c r="I130" s="22">
        <v>48269433</v>
      </c>
      <c r="J130" s="22">
        <f>J133</f>
        <v>0</v>
      </c>
      <c r="K130" s="22">
        <f>K133</f>
        <v>0</v>
      </c>
      <c r="L130" s="22">
        <f t="shared" si="4"/>
        <v>48269433</v>
      </c>
      <c r="M130" s="30"/>
      <c r="N130" s="21"/>
    </row>
    <row r="131" spans="1:14" ht="16.5" customHeight="1" x14ac:dyDescent="0.15">
      <c r="A131" s="20">
        <v>126</v>
      </c>
      <c r="B131" s="21" t="s">
        <v>1036</v>
      </c>
      <c r="C131" s="21" t="s">
        <v>1129</v>
      </c>
      <c r="D131" s="21">
        <v>1</v>
      </c>
      <c r="E131" s="21" t="s">
        <v>5193</v>
      </c>
      <c r="F131" s="40" t="s">
        <v>1229</v>
      </c>
      <c r="G131" s="21" t="s">
        <v>191</v>
      </c>
      <c r="H131" s="21" t="s">
        <v>22</v>
      </c>
      <c r="I131" s="22">
        <v>25691795</v>
      </c>
      <c r="J131" s="22">
        <f>J134</f>
        <v>86100000</v>
      </c>
      <c r="K131" s="22">
        <f>K134</f>
        <v>0</v>
      </c>
      <c r="L131" s="22">
        <f t="shared" si="4"/>
        <v>111791795</v>
      </c>
      <c r="M131" s="30"/>
      <c r="N131" s="21"/>
    </row>
    <row r="132" spans="1:14" ht="16.5" customHeight="1" x14ac:dyDescent="0.15">
      <c r="A132" s="20">
        <v>127</v>
      </c>
      <c r="B132" s="21" t="s">
        <v>1036</v>
      </c>
      <c r="C132" s="21" t="s">
        <v>1131</v>
      </c>
      <c r="D132" s="21">
        <v>1</v>
      </c>
      <c r="E132" s="21" t="s">
        <v>5193</v>
      </c>
      <c r="F132" s="40" t="s">
        <v>1230</v>
      </c>
      <c r="G132" s="21" t="s">
        <v>191</v>
      </c>
      <c r="H132" s="21" t="s">
        <v>22</v>
      </c>
      <c r="I132" s="22">
        <v>51383589</v>
      </c>
      <c r="J132" s="22">
        <v>0</v>
      </c>
      <c r="K132" s="22">
        <v>0</v>
      </c>
      <c r="L132" s="22">
        <f t="shared" si="4"/>
        <v>51383589</v>
      </c>
      <c r="M132" s="30"/>
      <c r="N132" s="21"/>
    </row>
    <row r="133" spans="1:14" ht="16.5" customHeight="1" x14ac:dyDescent="0.15">
      <c r="A133" s="20">
        <v>128</v>
      </c>
      <c r="B133" s="21" t="s">
        <v>1036</v>
      </c>
      <c r="C133" s="21" t="s">
        <v>1131</v>
      </c>
      <c r="D133" s="21">
        <v>1</v>
      </c>
      <c r="E133" s="21" t="s">
        <v>5193</v>
      </c>
      <c r="F133" s="40" t="s">
        <v>1231</v>
      </c>
      <c r="G133" s="21" t="s">
        <v>191</v>
      </c>
      <c r="H133" s="21" t="s">
        <v>22</v>
      </c>
      <c r="I133" s="22">
        <v>113666731</v>
      </c>
      <c r="J133" s="22">
        <v>0</v>
      </c>
      <c r="K133" s="22">
        <v>0</v>
      </c>
      <c r="L133" s="22">
        <f t="shared" si="4"/>
        <v>113666731</v>
      </c>
      <c r="M133" s="30"/>
      <c r="N133" s="21"/>
    </row>
    <row r="134" spans="1:14" ht="16.5" customHeight="1" x14ac:dyDescent="0.15">
      <c r="A134" s="20">
        <v>129</v>
      </c>
      <c r="B134" s="21" t="s">
        <v>1036</v>
      </c>
      <c r="C134" s="21" t="s">
        <v>1136</v>
      </c>
      <c r="D134" s="21">
        <v>1</v>
      </c>
      <c r="E134" s="21" t="s">
        <v>5193</v>
      </c>
      <c r="F134" s="40" t="s">
        <v>1236</v>
      </c>
      <c r="G134" s="21" t="s">
        <v>5183</v>
      </c>
      <c r="H134" s="21" t="s">
        <v>22</v>
      </c>
      <c r="I134" s="22">
        <v>70000000</v>
      </c>
      <c r="J134" s="22">
        <f t="shared" ref="J134:K136" si="5">J137</f>
        <v>86100000</v>
      </c>
      <c r="K134" s="22">
        <f t="shared" si="5"/>
        <v>0</v>
      </c>
      <c r="L134" s="22">
        <f t="shared" ref="L134:L197" si="6">I134+J134+K134</f>
        <v>156100000</v>
      </c>
      <c r="M134" s="30"/>
      <c r="N134" s="21"/>
    </row>
    <row r="135" spans="1:14" ht="16.5" customHeight="1" x14ac:dyDescent="0.15">
      <c r="A135" s="20">
        <v>130</v>
      </c>
      <c r="B135" s="21" t="s">
        <v>1036</v>
      </c>
      <c r="C135" s="21" t="s">
        <v>1136</v>
      </c>
      <c r="D135" s="21">
        <v>1</v>
      </c>
      <c r="E135" s="21" t="s">
        <v>5193</v>
      </c>
      <c r="F135" s="40" t="s">
        <v>1237</v>
      </c>
      <c r="G135" s="21" t="s">
        <v>5183</v>
      </c>
      <c r="H135" s="21" t="s">
        <v>22</v>
      </c>
      <c r="I135" s="22">
        <v>40000000</v>
      </c>
      <c r="J135" s="22">
        <f t="shared" si="5"/>
        <v>0</v>
      </c>
      <c r="K135" s="22">
        <f t="shared" si="5"/>
        <v>0</v>
      </c>
      <c r="L135" s="22">
        <f t="shared" si="6"/>
        <v>40000000</v>
      </c>
      <c r="M135" s="30"/>
      <c r="N135" s="21"/>
    </row>
    <row r="136" spans="1:14" ht="16.5" customHeight="1" x14ac:dyDescent="0.15">
      <c r="A136" s="20">
        <v>131</v>
      </c>
      <c r="B136" s="21" t="s">
        <v>1036</v>
      </c>
      <c r="C136" s="21" t="s">
        <v>1136</v>
      </c>
      <c r="D136" s="21">
        <v>1</v>
      </c>
      <c r="E136" s="21" t="s">
        <v>5193</v>
      </c>
      <c r="F136" s="40" t="s">
        <v>1238</v>
      </c>
      <c r="G136" s="21" t="s">
        <v>5183</v>
      </c>
      <c r="H136" s="21" t="s">
        <v>22</v>
      </c>
      <c r="I136" s="22">
        <v>40000000</v>
      </c>
      <c r="J136" s="22">
        <f t="shared" si="5"/>
        <v>3358920</v>
      </c>
      <c r="K136" s="22">
        <f t="shared" si="5"/>
        <v>0</v>
      </c>
      <c r="L136" s="22">
        <f t="shared" si="6"/>
        <v>43358920</v>
      </c>
      <c r="M136" s="30"/>
      <c r="N136" s="21"/>
    </row>
    <row r="137" spans="1:14" ht="16.5" customHeight="1" x14ac:dyDescent="0.15">
      <c r="A137" s="20">
        <v>132</v>
      </c>
      <c r="B137" s="21" t="s">
        <v>1036</v>
      </c>
      <c r="C137" s="21" t="s">
        <v>158</v>
      </c>
      <c r="D137" s="21">
        <v>1</v>
      </c>
      <c r="E137" s="21" t="s">
        <v>5193</v>
      </c>
      <c r="F137" s="40" t="s">
        <v>1240</v>
      </c>
      <c r="G137" s="21" t="s">
        <v>191</v>
      </c>
      <c r="H137" s="21" t="s">
        <v>22</v>
      </c>
      <c r="I137" s="22">
        <v>149479538</v>
      </c>
      <c r="J137" s="22">
        <f>J140</f>
        <v>86100000</v>
      </c>
      <c r="K137" s="22">
        <v>0</v>
      </c>
      <c r="L137" s="22">
        <f t="shared" si="6"/>
        <v>235579538</v>
      </c>
      <c r="M137" s="30"/>
      <c r="N137" s="21"/>
    </row>
    <row r="138" spans="1:14" ht="16.5" customHeight="1" x14ac:dyDescent="0.15">
      <c r="A138" s="20">
        <v>133</v>
      </c>
      <c r="B138" s="21" t="s">
        <v>1036</v>
      </c>
      <c r="C138" s="21" t="s">
        <v>158</v>
      </c>
      <c r="D138" s="21">
        <v>1</v>
      </c>
      <c r="E138" s="21" t="s">
        <v>5193</v>
      </c>
      <c r="F138" s="40" t="s">
        <v>1241</v>
      </c>
      <c r="G138" s="21" t="s">
        <v>191</v>
      </c>
      <c r="H138" s="21" t="s">
        <v>22</v>
      </c>
      <c r="I138" s="22">
        <v>25219922</v>
      </c>
      <c r="J138" s="22">
        <f>J141</f>
        <v>0</v>
      </c>
      <c r="K138" s="22">
        <f>K141</f>
        <v>0</v>
      </c>
      <c r="L138" s="22">
        <f t="shared" si="6"/>
        <v>25219922</v>
      </c>
      <c r="M138" s="30"/>
      <c r="N138" s="21"/>
    </row>
    <row r="139" spans="1:14" ht="16.5" customHeight="1" x14ac:dyDescent="0.15">
      <c r="A139" s="20">
        <v>134</v>
      </c>
      <c r="B139" s="21" t="s">
        <v>1036</v>
      </c>
      <c r="C139" s="21" t="s">
        <v>158</v>
      </c>
      <c r="D139" s="21">
        <v>1</v>
      </c>
      <c r="E139" s="21" t="s">
        <v>5193</v>
      </c>
      <c r="F139" s="40" t="s">
        <v>1242</v>
      </c>
      <c r="G139" s="21" t="s">
        <v>193</v>
      </c>
      <c r="H139" s="21" t="s">
        <v>22</v>
      </c>
      <c r="I139" s="22">
        <v>18477303</v>
      </c>
      <c r="J139" s="22">
        <f>J142</f>
        <v>3358920</v>
      </c>
      <c r="K139" s="22">
        <f>K142</f>
        <v>0</v>
      </c>
      <c r="L139" s="22">
        <f t="shared" si="6"/>
        <v>21836223</v>
      </c>
      <c r="M139" s="30"/>
      <c r="N139" s="21"/>
    </row>
    <row r="140" spans="1:14" ht="16.5" customHeight="1" x14ac:dyDescent="0.15">
      <c r="A140" s="20">
        <v>135</v>
      </c>
      <c r="B140" s="21" t="s">
        <v>1036</v>
      </c>
      <c r="C140" s="21" t="s">
        <v>158</v>
      </c>
      <c r="D140" s="21">
        <v>1</v>
      </c>
      <c r="E140" s="21" t="s">
        <v>5193</v>
      </c>
      <c r="F140" s="40" t="s">
        <v>1243</v>
      </c>
      <c r="G140" s="21" t="s">
        <v>191</v>
      </c>
      <c r="H140" s="21" t="s">
        <v>22</v>
      </c>
      <c r="I140" s="22">
        <v>40075403</v>
      </c>
      <c r="J140" s="22">
        <f>J143</f>
        <v>86100000</v>
      </c>
      <c r="K140" s="22">
        <f>K143</f>
        <v>0</v>
      </c>
      <c r="L140" s="22">
        <f t="shared" si="6"/>
        <v>126175403</v>
      </c>
      <c r="M140" s="30"/>
      <c r="N140" s="21"/>
    </row>
    <row r="141" spans="1:14" ht="16.5" customHeight="1" x14ac:dyDescent="0.15">
      <c r="A141" s="20">
        <v>136</v>
      </c>
      <c r="B141" s="21" t="s">
        <v>1036</v>
      </c>
      <c r="C141" s="21" t="s">
        <v>158</v>
      </c>
      <c r="D141" s="21">
        <v>1</v>
      </c>
      <c r="E141" s="21" t="s">
        <v>5193</v>
      </c>
      <c r="F141" s="40" t="s">
        <v>1244</v>
      </c>
      <c r="G141" s="21" t="s">
        <v>191</v>
      </c>
      <c r="H141" s="21" t="s">
        <v>22</v>
      </c>
      <c r="I141" s="22">
        <v>12238865</v>
      </c>
      <c r="J141" s="22">
        <f>J144</f>
        <v>0</v>
      </c>
      <c r="K141" s="22">
        <f>K144</f>
        <v>0</v>
      </c>
      <c r="L141" s="22">
        <f t="shared" si="6"/>
        <v>12238865</v>
      </c>
      <c r="M141" s="30"/>
      <c r="N141" s="21"/>
    </row>
    <row r="142" spans="1:14" ht="16.5" customHeight="1" x14ac:dyDescent="0.15">
      <c r="A142" s="20">
        <v>137</v>
      </c>
      <c r="B142" s="21" t="s">
        <v>1036</v>
      </c>
      <c r="C142" s="21" t="s">
        <v>158</v>
      </c>
      <c r="D142" s="21">
        <v>1</v>
      </c>
      <c r="E142" s="21" t="s">
        <v>5193</v>
      </c>
      <c r="F142" s="40" t="s">
        <v>1245</v>
      </c>
      <c r="G142" s="21" t="s">
        <v>191</v>
      </c>
      <c r="H142" s="21" t="s">
        <v>15</v>
      </c>
      <c r="I142" s="22">
        <v>38970073</v>
      </c>
      <c r="J142" s="22">
        <v>3358920</v>
      </c>
      <c r="K142" s="22">
        <v>0</v>
      </c>
      <c r="L142" s="22">
        <f t="shared" si="6"/>
        <v>42328993</v>
      </c>
      <c r="M142" s="30"/>
      <c r="N142" s="21"/>
    </row>
    <row r="143" spans="1:14" ht="16.5" customHeight="1" x14ac:dyDescent="0.15">
      <c r="A143" s="20">
        <v>138</v>
      </c>
      <c r="B143" s="21" t="s">
        <v>1036</v>
      </c>
      <c r="C143" s="21" t="s">
        <v>158</v>
      </c>
      <c r="D143" s="21">
        <v>1</v>
      </c>
      <c r="E143" s="21" t="s">
        <v>5193</v>
      </c>
      <c r="F143" s="40" t="s">
        <v>1246</v>
      </c>
      <c r="G143" s="21" t="s">
        <v>191</v>
      </c>
      <c r="H143" s="21" t="s">
        <v>15</v>
      </c>
      <c r="I143" s="22">
        <v>12990636</v>
      </c>
      <c r="J143" s="22">
        <f t="shared" ref="J143:K146" si="7">J146</f>
        <v>86100000</v>
      </c>
      <c r="K143" s="22">
        <f t="shared" si="7"/>
        <v>0</v>
      </c>
      <c r="L143" s="22">
        <f t="shared" si="6"/>
        <v>99090636</v>
      </c>
      <c r="M143" s="30"/>
      <c r="N143" s="21"/>
    </row>
    <row r="144" spans="1:14" ht="16.5" customHeight="1" x14ac:dyDescent="0.15">
      <c r="A144" s="20">
        <v>139</v>
      </c>
      <c r="B144" s="21" t="s">
        <v>1036</v>
      </c>
      <c r="C144" s="21" t="s">
        <v>158</v>
      </c>
      <c r="D144" s="21">
        <v>1</v>
      </c>
      <c r="E144" s="21" t="s">
        <v>5193</v>
      </c>
      <c r="F144" s="40" t="s">
        <v>1247</v>
      </c>
      <c r="G144" s="21" t="s">
        <v>193</v>
      </c>
      <c r="H144" s="21" t="s">
        <v>22</v>
      </c>
      <c r="I144" s="22">
        <v>10858395</v>
      </c>
      <c r="J144" s="22">
        <f t="shared" si="7"/>
        <v>0</v>
      </c>
      <c r="K144" s="22">
        <f t="shared" si="7"/>
        <v>0</v>
      </c>
      <c r="L144" s="22">
        <f t="shared" si="6"/>
        <v>10858395</v>
      </c>
      <c r="M144" s="30"/>
      <c r="N144" s="21"/>
    </row>
    <row r="145" spans="1:14" ht="16.5" customHeight="1" x14ac:dyDescent="0.15">
      <c r="A145" s="20">
        <v>140</v>
      </c>
      <c r="B145" s="21" t="s">
        <v>1036</v>
      </c>
      <c r="C145" s="21" t="s">
        <v>158</v>
      </c>
      <c r="D145" s="21">
        <v>1</v>
      </c>
      <c r="E145" s="21" t="s">
        <v>5193</v>
      </c>
      <c r="F145" s="40" t="s">
        <v>1248</v>
      </c>
      <c r="G145" s="21" t="s">
        <v>191</v>
      </c>
      <c r="H145" s="21" t="s">
        <v>22</v>
      </c>
      <c r="I145" s="22">
        <v>18105281</v>
      </c>
      <c r="J145" s="22">
        <f t="shared" si="7"/>
        <v>17484000</v>
      </c>
      <c r="K145" s="22">
        <f t="shared" si="7"/>
        <v>0</v>
      </c>
      <c r="L145" s="22">
        <f t="shared" si="6"/>
        <v>35589281</v>
      </c>
      <c r="M145" s="30"/>
      <c r="N145" s="21"/>
    </row>
    <row r="146" spans="1:14" ht="16.5" customHeight="1" x14ac:dyDescent="0.15">
      <c r="A146" s="20">
        <v>141</v>
      </c>
      <c r="B146" s="21" t="s">
        <v>1036</v>
      </c>
      <c r="C146" s="21" t="s">
        <v>158</v>
      </c>
      <c r="D146" s="21">
        <v>1</v>
      </c>
      <c r="E146" s="21" t="s">
        <v>5193</v>
      </c>
      <c r="F146" s="40" t="s">
        <v>1249</v>
      </c>
      <c r="G146" s="21" t="s">
        <v>191</v>
      </c>
      <c r="H146" s="21" t="s">
        <v>15</v>
      </c>
      <c r="I146" s="22">
        <v>137022910</v>
      </c>
      <c r="J146" s="22">
        <f t="shared" si="7"/>
        <v>86100000</v>
      </c>
      <c r="K146" s="22">
        <f t="shared" si="7"/>
        <v>0</v>
      </c>
      <c r="L146" s="22">
        <f t="shared" si="6"/>
        <v>223122910</v>
      </c>
      <c r="M146" s="30"/>
      <c r="N146" s="21"/>
    </row>
    <row r="147" spans="1:14" ht="16.5" customHeight="1" x14ac:dyDescent="0.15">
      <c r="A147" s="20">
        <v>142</v>
      </c>
      <c r="B147" s="21" t="s">
        <v>1036</v>
      </c>
      <c r="C147" s="21" t="s">
        <v>158</v>
      </c>
      <c r="D147" s="21">
        <v>1</v>
      </c>
      <c r="E147" s="21" t="s">
        <v>5193</v>
      </c>
      <c r="F147" s="40" t="s">
        <v>1260</v>
      </c>
      <c r="G147" s="21" t="s">
        <v>191</v>
      </c>
      <c r="H147" s="21" t="s">
        <v>15</v>
      </c>
      <c r="I147" s="22">
        <v>37370000</v>
      </c>
      <c r="J147" s="22">
        <v>0</v>
      </c>
      <c r="K147" s="22">
        <v>0</v>
      </c>
      <c r="L147" s="22">
        <f t="shared" si="6"/>
        <v>37370000</v>
      </c>
      <c r="M147" s="30"/>
      <c r="N147" s="21"/>
    </row>
    <row r="148" spans="1:14" ht="16.5" customHeight="1" x14ac:dyDescent="0.15">
      <c r="A148" s="20">
        <v>143</v>
      </c>
      <c r="B148" s="21" t="s">
        <v>1036</v>
      </c>
      <c r="C148" s="21" t="s">
        <v>158</v>
      </c>
      <c r="D148" s="21">
        <v>1</v>
      </c>
      <c r="E148" s="21" t="s">
        <v>5193</v>
      </c>
      <c r="F148" s="40" t="s">
        <v>1261</v>
      </c>
      <c r="G148" s="21" t="s">
        <v>191</v>
      </c>
      <c r="H148" s="21" t="s">
        <v>15</v>
      </c>
      <c r="I148" s="22">
        <v>202420000</v>
      </c>
      <c r="J148" s="22">
        <v>17484000</v>
      </c>
      <c r="K148" s="22">
        <v>0</v>
      </c>
      <c r="L148" s="22">
        <f t="shared" si="6"/>
        <v>219904000</v>
      </c>
      <c r="M148" s="30"/>
      <c r="N148" s="21"/>
    </row>
    <row r="149" spans="1:14" ht="16.5" customHeight="1" x14ac:dyDescent="0.15">
      <c r="A149" s="20">
        <v>144</v>
      </c>
      <c r="B149" s="21" t="s">
        <v>1036</v>
      </c>
      <c r="C149" s="21" t="s">
        <v>158</v>
      </c>
      <c r="D149" s="21">
        <v>1</v>
      </c>
      <c r="E149" s="21" t="s">
        <v>5193</v>
      </c>
      <c r="F149" s="40" t="s">
        <v>1262</v>
      </c>
      <c r="G149" s="21" t="s">
        <v>191</v>
      </c>
      <c r="H149" s="21" t="s">
        <v>15</v>
      </c>
      <c r="I149" s="22">
        <v>28666000</v>
      </c>
      <c r="J149" s="22">
        <v>86100000</v>
      </c>
      <c r="K149" s="22">
        <v>0</v>
      </c>
      <c r="L149" s="22">
        <f t="shared" si="6"/>
        <v>114766000</v>
      </c>
      <c r="M149" s="30"/>
      <c r="N149" s="21"/>
    </row>
    <row r="150" spans="1:14" ht="16.5" customHeight="1" x14ac:dyDescent="0.15">
      <c r="A150" s="20">
        <v>145</v>
      </c>
      <c r="B150" s="21" t="s">
        <v>1036</v>
      </c>
      <c r="C150" s="21" t="s">
        <v>158</v>
      </c>
      <c r="D150" s="21">
        <v>1</v>
      </c>
      <c r="E150" s="21" t="s">
        <v>5193</v>
      </c>
      <c r="F150" s="40" t="s">
        <v>1263</v>
      </c>
      <c r="G150" s="21" t="s">
        <v>193</v>
      </c>
      <c r="H150" s="21" t="s">
        <v>15</v>
      </c>
      <c r="I150" s="22">
        <v>28914000</v>
      </c>
      <c r="J150" s="22">
        <v>0</v>
      </c>
      <c r="K150" s="22">
        <v>0</v>
      </c>
      <c r="L150" s="22">
        <f t="shared" si="6"/>
        <v>28914000</v>
      </c>
      <c r="M150" s="30"/>
      <c r="N150" s="21"/>
    </row>
    <row r="151" spans="1:14" ht="16.5" customHeight="1" x14ac:dyDescent="0.15">
      <c r="A151" s="20">
        <v>146</v>
      </c>
      <c r="B151" s="21" t="s">
        <v>1036</v>
      </c>
      <c r="C151" s="21" t="s">
        <v>158</v>
      </c>
      <c r="D151" s="21">
        <v>1</v>
      </c>
      <c r="E151" s="21" t="s">
        <v>5193</v>
      </c>
      <c r="F151" s="40" t="s">
        <v>1264</v>
      </c>
      <c r="G151" s="21" t="s">
        <v>191</v>
      </c>
      <c r="H151" s="21" t="s">
        <v>15</v>
      </c>
      <c r="I151" s="22">
        <v>55549000</v>
      </c>
      <c r="J151" s="22">
        <v>0</v>
      </c>
      <c r="K151" s="22">
        <v>3426000</v>
      </c>
      <c r="L151" s="22">
        <f t="shared" si="6"/>
        <v>58975000</v>
      </c>
      <c r="M151" s="30"/>
      <c r="N151" s="21"/>
    </row>
    <row r="152" spans="1:14" ht="16.5" customHeight="1" x14ac:dyDescent="0.15">
      <c r="A152" s="20">
        <v>147</v>
      </c>
      <c r="B152" s="21" t="s">
        <v>1036</v>
      </c>
      <c r="C152" s="21" t="s">
        <v>158</v>
      </c>
      <c r="D152" s="21">
        <v>1</v>
      </c>
      <c r="E152" s="21" t="s">
        <v>5193</v>
      </c>
      <c r="F152" s="40" t="s">
        <v>1265</v>
      </c>
      <c r="G152" s="21" t="s">
        <v>191</v>
      </c>
      <c r="H152" s="21" t="s">
        <v>15</v>
      </c>
      <c r="I152" s="22">
        <v>23900000</v>
      </c>
      <c r="J152" s="22">
        <v>0</v>
      </c>
      <c r="K152" s="22">
        <v>0</v>
      </c>
      <c r="L152" s="22">
        <f t="shared" si="6"/>
        <v>23900000</v>
      </c>
      <c r="M152" s="30"/>
      <c r="N152" s="21"/>
    </row>
    <row r="153" spans="1:14" ht="16.5" customHeight="1" x14ac:dyDescent="0.15">
      <c r="A153" s="20">
        <v>148</v>
      </c>
      <c r="B153" s="21" t="s">
        <v>1036</v>
      </c>
      <c r="C153" s="21" t="s">
        <v>1167</v>
      </c>
      <c r="D153" s="21">
        <v>1</v>
      </c>
      <c r="E153" s="21" t="s">
        <v>5193</v>
      </c>
      <c r="F153" s="40" t="s">
        <v>1270</v>
      </c>
      <c r="G153" s="21" t="s">
        <v>5183</v>
      </c>
      <c r="H153" s="21" t="s">
        <v>22</v>
      </c>
      <c r="I153" s="22">
        <v>35812803</v>
      </c>
      <c r="J153" s="22">
        <v>0</v>
      </c>
      <c r="K153" s="22">
        <v>0</v>
      </c>
      <c r="L153" s="22">
        <f t="shared" si="6"/>
        <v>35812803</v>
      </c>
      <c r="M153" s="30"/>
      <c r="N153" s="21"/>
    </row>
    <row r="154" spans="1:14" ht="16.5" customHeight="1" x14ac:dyDescent="0.15">
      <c r="A154" s="20">
        <v>149</v>
      </c>
      <c r="B154" s="21" t="s">
        <v>1036</v>
      </c>
      <c r="C154" s="21" t="s">
        <v>1167</v>
      </c>
      <c r="D154" s="21">
        <v>1</v>
      </c>
      <c r="E154" s="21" t="s">
        <v>5193</v>
      </c>
      <c r="F154" s="40" t="s">
        <v>1271</v>
      </c>
      <c r="G154" s="21" t="s">
        <v>5183</v>
      </c>
      <c r="H154" s="21" t="s">
        <v>22</v>
      </c>
      <c r="I154" s="22">
        <v>29584489</v>
      </c>
      <c r="J154" s="22">
        <v>0</v>
      </c>
      <c r="K154" s="22">
        <v>0</v>
      </c>
      <c r="L154" s="22">
        <f t="shared" si="6"/>
        <v>29584489</v>
      </c>
      <c r="M154" s="30"/>
      <c r="N154" s="21"/>
    </row>
    <row r="155" spans="1:14" ht="16.5" customHeight="1" x14ac:dyDescent="0.15">
      <c r="A155" s="20">
        <v>150</v>
      </c>
      <c r="B155" s="21" t="s">
        <v>1036</v>
      </c>
      <c r="C155" s="21" t="s">
        <v>1167</v>
      </c>
      <c r="D155" s="21">
        <v>1</v>
      </c>
      <c r="E155" s="21" t="s">
        <v>5193</v>
      </c>
      <c r="F155" s="40" t="s">
        <v>1272</v>
      </c>
      <c r="G155" s="21" t="s">
        <v>5183</v>
      </c>
      <c r="H155" s="21" t="s">
        <v>22</v>
      </c>
      <c r="I155" s="22">
        <v>34255725</v>
      </c>
      <c r="J155" s="22">
        <v>0</v>
      </c>
      <c r="K155" s="22">
        <v>0</v>
      </c>
      <c r="L155" s="22">
        <f t="shared" si="6"/>
        <v>34255725</v>
      </c>
      <c r="M155" s="30"/>
      <c r="N155" s="21"/>
    </row>
    <row r="156" spans="1:14" ht="16.5" customHeight="1" x14ac:dyDescent="0.15">
      <c r="A156" s="20">
        <v>151</v>
      </c>
      <c r="B156" s="21" t="s">
        <v>1036</v>
      </c>
      <c r="C156" s="21" t="s">
        <v>1167</v>
      </c>
      <c r="D156" s="21">
        <v>1</v>
      </c>
      <c r="E156" s="21" t="s">
        <v>5193</v>
      </c>
      <c r="F156" s="40" t="s">
        <v>1273</v>
      </c>
      <c r="G156" s="21" t="s">
        <v>5183</v>
      </c>
      <c r="H156" s="21" t="s">
        <v>22</v>
      </c>
      <c r="I156" s="22">
        <v>38926963</v>
      </c>
      <c r="J156" s="22">
        <v>0</v>
      </c>
      <c r="K156" s="22">
        <v>0</v>
      </c>
      <c r="L156" s="22">
        <f t="shared" si="6"/>
        <v>38926963</v>
      </c>
      <c r="M156" s="30"/>
      <c r="N156" s="21"/>
    </row>
    <row r="157" spans="1:14" ht="16.5" customHeight="1" x14ac:dyDescent="0.15">
      <c r="A157" s="20">
        <v>152</v>
      </c>
      <c r="B157" s="21" t="s">
        <v>1036</v>
      </c>
      <c r="C157" s="21" t="s">
        <v>1167</v>
      </c>
      <c r="D157" s="21">
        <v>1</v>
      </c>
      <c r="E157" s="21" t="s">
        <v>5193</v>
      </c>
      <c r="F157" s="40" t="s">
        <v>1274</v>
      </c>
      <c r="G157" s="21" t="s">
        <v>5183</v>
      </c>
      <c r="H157" s="21" t="s">
        <v>22</v>
      </c>
      <c r="I157" s="22">
        <v>38926963</v>
      </c>
      <c r="J157" s="22">
        <v>0</v>
      </c>
      <c r="K157" s="22">
        <v>0</v>
      </c>
      <c r="L157" s="22">
        <f t="shared" si="6"/>
        <v>38926963</v>
      </c>
      <c r="M157" s="30"/>
      <c r="N157" s="21"/>
    </row>
    <row r="158" spans="1:14" ht="16.5" customHeight="1" x14ac:dyDescent="0.15">
      <c r="A158" s="20">
        <v>153</v>
      </c>
      <c r="B158" s="21" t="s">
        <v>1036</v>
      </c>
      <c r="C158" s="21" t="s">
        <v>700</v>
      </c>
      <c r="D158" s="21">
        <v>1</v>
      </c>
      <c r="E158" s="21" t="s">
        <v>5193</v>
      </c>
      <c r="F158" s="40" t="s">
        <v>1275</v>
      </c>
      <c r="G158" s="21" t="s">
        <v>191</v>
      </c>
      <c r="H158" s="21" t="s">
        <v>15</v>
      </c>
      <c r="I158" s="22">
        <v>74534000</v>
      </c>
      <c r="J158" s="22">
        <v>0</v>
      </c>
      <c r="K158" s="22">
        <v>0</v>
      </c>
      <c r="L158" s="22">
        <f t="shared" si="6"/>
        <v>74534000</v>
      </c>
      <c r="M158" s="30"/>
      <c r="N158" s="21"/>
    </row>
    <row r="159" spans="1:14" ht="16.5" customHeight="1" x14ac:dyDescent="0.15">
      <c r="A159" s="20">
        <v>154</v>
      </c>
      <c r="B159" s="21" t="s">
        <v>1036</v>
      </c>
      <c r="C159" s="21" t="s">
        <v>700</v>
      </c>
      <c r="D159" s="21">
        <v>1</v>
      </c>
      <c r="E159" s="21" t="s">
        <v>5193</v>
      </c>
      <c r="F159" s="40" t="s">
        <v>1276</v>
      </c>
      <c r="G159" s="21" t="s">
        <v>191</v>
      </c>
      <c r="H159" s="21" t="s">
        <v>15</v>
      </c>
      <c r="I159" s="22">
        <v>52940667</v>
      </c>
      <c r="J159" s="22">
        <v>0</v>
      </c>
      <c r="K159" s="22">
        <v>0</v>
      </c>
      <c r="L159" s="22">
        <f t="shared" si="6"/>
        <v>52940667</v>
      </c>
      <c r="M159" s="30"/>
      <c r="N159" s="21"/>
    </row>
    <row r="160" spans="1:14" ht="16.5" customHeight="1" x14ac:dyDescent="0.15">
      <c r="A160" s="20">
        <v>155</v>
      </c>
      <c r="B160" s="21" t="s">
        <v>1036</v>
      </c>
      <c r="C160" s="21" t="s">
        <v>700</v>
      </c>
      <c r="D160" s="21">
        <v>1</v>
      </c>
      <c r="E160" s="21" t="s">
        <v>5193</v>
      </c>
      <c r="F160" s="40" t="s">
        <v>1277</v>
      </c>
      <c r="G160" s="21" t="s">
        <v>191</v>
      </c>
      <c r="H160" s="21" t="s">
        <v>15</v>
      </c>
      <c r="I160" s="22">
        <v>11922800</v>
      </c>
      <c r="J160" s="22">
        <v>0</v>
      </c>
      <c r="K160" s="22">
        <v>0</v>
      </c>
      <c r="L160" s="22">
        <f t="shared" si="6"/>
        <v>11922800</v>
      </c>
      <c r="M160" s="30"/>
      <c r="N160" s="21"/>
    </row>
    <row r="161" spans="1:14" ht="16.5" customHeight="1" x14ac:dyDescent="0.15">
      <c r="A161" s="20">
        <v>156</v>
      </c>
      <c r="B161" s="21" t="s">
        <v>1036</v>
      </c>
      <c r="C161" s="21" t="s">
        <v>700</v>
      </c>
      <c r="D161" s="21">
        <v>1</v>
      </c>
      <c r="E161" s="21" t="s">
        <v>5193</v>
      </c>
      <c r="F161" s="40" t="s">
        <v>1278</v>
      </c>
      <c r="G161" s="21" t="s">
        <v>191</v>
      </c>
      <c r="H161" s="21" t="s">
        <v>15</v>
      </c>
      <c r="I161" s="22">
        <v>20694954</v>
      </c>
      <c r="J161" s="22">
        <v>0</v>
      </c>
      <c r="K161" s="22">
        <v>3296840</v>
      </c>
      <c r="L161" s="22">
        <f t="shared" si="6"/>
        <v>23991794</v>
      </c>
      <c r="M161" s="30"/>
      <c r="N161" s="21"/>
    </row>
    <row r="162" spans="1:14" ht="16.5" customHeight="1" x14ac:dyDescent="0.15">
      <c r="A162" s="20">
        <v>157</v>
      </c>
      <c r="B162" s="21" t="s">
        <v>1036</v>
      </c>
      <c r="C162" s="21" t="s">
        <v>700</v>
      </c>
      <c r="D162" s="21">
        <v>1</v>
      </c>
      <c r="E162" s="21" t="s">
        <v>5193</v>
      </c>
      <c r="F162" s="40" t="s">
        <v>1279</v>
      </c>
      <c r="G162" s="21" t="s">
        <v>191</v>
      </c>
      <c r="H162" s="21" t="s">
        <v>15</v>
      </c>
      <c r="I162" s="22">
        <v>99653024</v>
      </c>
      <c r="J162" s="22">
        <f>J165</f>
        <v>0</v>
      </c>
      <c r="K162" s="22">
        <v>0</v>
      </c>
      <c r="L162" s="22">
        <f t="shared" si="6"/>
        <v>99653024</v>
      </c>
      <c r="M162" s="30"/>
      <c r="N162" s="21"/>
    </row>
    <row r="163" spans="1:14" ht="16.5" customHeight="1" x14ac:dyDescent="0.15">
      <c r="A163" s="20">
        <v>158</v>
      </c>
      <c r="B163" s="21" t="s">
        <v>1036</v>
      </c>
      <c r="C163" s="21" t="s">
        <v>700</v>
      </c>
      <c r="D163" s="21">
        <v>1</v>
      </c>
      <c r="E163" s="21" t="s">
        <v>5193</v>
      </c>
      <c r="F163" s="40" t="s">
        <v>1280</v>
      </c>
      <c r="G163" s="21" t="s">
        <v>191</v>
      </c>
      <c r="H163" s="21" t="s">
        <v>15</v>
      </c>
      <c r="I163" s="22">
        <v>19159489</v>
      </c>
      <c r="J163" s="22">
        <f>J166</f>
        <v>0</v>
      </c>
      <c r="K163" s="22">
        <f>K166</f>
        <v>0</v>
      </c>
      <c r="L163" s="22">
        <f t="shared" si="6"/>
        <v>19159489</v>
      </c>
      <c r="M163" s="30"/>
      <c r="N163" s="21"/>
    </row>
    <row r="164" spans="1:14" ht="16.5" customHeight="1" x14ac:dyDescent="0.15">
      <c r="A164" s="20">
        <v>159</v>
      </c>
      <c r="B164" s="21" t="s">
        <v>1281</v>
      </c>
      <c r="C164" s="21" t="s">
        <v>887</v>
      </c>
      <c r="D164" s="21">
        <v>1</v>
      </c>
      <c r="E164" s="21" t="s">
        <v>5193</v>
      </c>
      <c r="F164" s="40" t="s">
        <v>1405</v>
      </c>
      <c r="G164" s="21" t="s">
        <v>52</v>
      </c>
      <c r="H164" s="21" t="s">
        <v>22</v>
      </c>
      <c r="I164" s="22">
        <v>74253366</v>
      </c>
      <c r="J164" s="22">
        <v>0</v>
      </c>
      <c r="K164" s="22">
        <v>0</v>
      </c>
      <c r="L164" s="22">
        <f t="shared" si="6"/>
        <v>74253366</v>
      </c>
      <c r="M164" s="30"/>
      <c r="N164" s="21"/>
    </row>
    <row r="165" spans="1:14" ht="16.5" customHeight="1" x14ac:dyDescent="0.15">
      <c r="A165" s="20">
        <v>160</v>
      </c>
      <c r="B165" s="21" t="s">
        <v>1281</v>
      </c>
      <c r="C165" s="21" t="s">
        <v>700</v>
      </c>
      <c r="D165" s="21">
        <v>1</v>
      </c>
      <c r="E165" s="21" t="s">
        <v>5193</v>
      </c>
      <c r="F165" s="40" t="s">
        <v>1410</v>
      </c>
      <c r="G165" s="21" t="s">
        <v>191</v>
      </c>
      <c r="H165" s="21" t="s">
        <v>15</v>
      </c>
      <c r="I165" s="22">
        <v>182178188</v>
      </c>
      <c r="J165" s="22">
        <f t="shared" ref="J165:K170" si="8">J168</f>
        <v>0</v>
      </c>
      <c r="K165" s="22">
        <f t="shared" si="8"/>
        <v>0</v>
      </c>
      <c r="L165" s="22">
        <f t="shared" si="6"/>
        <v>182178188</v>
      </c>
      <c r="M165" s="30"/>
      <c r="N165" s="21"/>
    </row>
    <row r="166" spans="1:14" ht="16.5" customHeight="1" x14ac:dyDescent="0.15">
      <c r="A166" s="20">
        <v>161</v>
      </c>
      <c r="B166" s="21" t="s">
        <v>1281</v>
      </c>
      <c r="C166" s="21" t="s">
        <v>700</v>
      </c>
      <c r="D166" s="21">
        <v>1</v>
      </c>
      <c r="E166" s="21" t="s">
        <v>5193</v>
      </c>
      <c r="F166" s="40" t="s">
        <v>1411</v>
      </c>
      <c r="G166" s="21" t="s">
        <v>193</v>
      </c>
      <c r="H166" s="21" t="s">
        <v>15</v>
      </c>
      <c r="I166" s="22">
        <v>34284640</v>
      </c>
      <c r="J166" s="22">
        <f t="shared" si="8"/>
        <v>0</v>
      </c>
      <c r="K166" s="22">
        <f t="shared" si="8"/>
        <v>0</v>
      </c>
      <c r="L166" s="22">
        <f t="shared" si="6"/>
        <v>34284640</v>
      </c>
      <c r="M166" s="30"/>
      <c r="N166" s="21"/>
    </row>
    <row r="167" spans="1:14" ht="16.5" customHeight="1" x14ac:dyDescent="0.15">
      <c r="A167" s="20">
        <v>162</v>
      </c>
      <c r="B167" s="21" t="s">
        <v>1281</v>
      </c>
      <c r="C167" s="21" t="s">
        <v>700</v>
      </c>
      <c r="D167" s="21">
        <v>1</v>
      </c>
      <c r="E167" s="21" t="s">
        <v>5193</v>
      </c>
      <c r="F167" s="40" t="s">
        <v>1415</v>
      </c>
      <c r="G167" s="21" t="s">
        <v>191</v>
      </c>
      <c r="H167" s="21" t="s">
        <v>15</v>
      </c>
      <c r="I167" s="22">
        <v>405650616</v>
      </c>
      <c r="J167" s="22">
        <f t="shared" si="8"/>
        <v>395000</v>
      </c>
      <c r="K167" s="22">
        <f t="shared" si="8"/>
        <v>0</v>
      </c>
      <c r="L167" s="22">
        <f t="shared" si="6"/>
        <v>406045616</v>
      </c>
      <c r="M167" s="30"/>
      <c r="N167" s="21"/>
    </row>
    <row r="168" spans="1:14" ht="16.5" customHeight="1" x14ac:dyDescent="0.15">
      <c r="A168" s="20">
        <v>163</v>
      </c>
      <c r="B168" s="21" t="s">
        <v>1281</v>
      </c>
      <c r="C168" s="21" t="s">
        <v>700</v>
      </c>
      <c r="D168" s="21">
        <v>1</v>
      </c>
      <c r="E168" s="21" t="s">
        <v>5193</v>
      </c>
      <c r="F168" s="40" t="s">
        <v>1416</v>
      </c>
      <c r="G168" s="21" t="s">
        <v>193</v>
      </c>
      <c r="H168" s="21" t="s">
        <v>15</v>
      </c>
      <c r="I168" s="22">
        <v>50406371</v>
      </c>
      <c r="J168" s="22">
        <f t="shared" si="8"/>
        <v>0</v>
      </c>
      <c r="K168" s="22">
        <f t="shared" si="8"/>
        <v>0</v>
      </c>
      <c r="L168" s="22">
        <f t="shared" si="6"/>
        <v>50406371</v>
      </c>
      <c r="M168" s="30"/>
      <c r="N168" s="21"/>
    </row>
    <row r="169" spans="1:14" ht="16.5" customHeight="1" x14ac:dyDescent="0.15">
      <c r="A169" s="20">
        <v>164</v>
      </c>
      <c r="B169" s="21" t="s">
        <v>1281</v>
      </c>
      <c r="C169" s="21" t="s">
        <v>700</v>
      </c>
      <c r="D169" s="21">
        <v>1</v>
      </c>
      <c r="E169" s="21" t="s">
        <v>5193</v>
      </c>
      <c r="F169" s="40" t="s">
        <v>1417</v>
      </c>
      <c r="G169" s="21" t="s">
        <v>191</v>
      </c>
      <c r="H169" s="21" t="s">
        <v>15</v>
      </c>
      <c r="I169" s="22">
        <v>389988427</v>
      </c>
      <c r="J169" s="22">
        <f t="shared" si="8"/>
        <v>0</v>
      </c>
      <c r="K169" s="22">
        <f t="shared" si="8"/>
        <v>0</v>
      </c>
      <c r="L169" s="22">
        <f t="shared" si="6"/>
        <v>389988427</v>
      </c>
      <c r="M169" s="30"/>
      <c r="N169" s="21"/>
    </row>
    <row r="170" spans="1:14" ht="16.5" customHeight="1" x14ac:dyDescent="0.15">
      <c r="A170" s="20">
        <v>165</v>
      </c>
      <c r="B170" s="21" t="s">
        <v>1281</v>
      </c>
      <c r="C170" s="21" t="s">
        <v>700</v>
      </c>
      <c r="D170" s="21">
        <v>1</v>
      </c>
      <c r="E170" s="21" t="s">
        <v>5193</v>
      </c>
      <c r="F170" s="40" t="s">
        <v>1418</v>
      </c>
      <c r="G170" s="21" t="s">
        <v>193</v>
      </c>
      <c r="H170" s="21" t="s">
        <v>15</v>
      </c>
      <c r="I170" s="22">
        <v>52393621</v>
      </c>
      <c r="J170" s="22">
        <f t="shared" si="8"/>
        <v>395000</v>
      </c>
      <c r="K170" s="22">
        <f t="shared" si="8"/>
        <v>0</v>
      </c>
      <c r="L170" s="22">
        <f t="shared" si="6"/>
        <v>52788621</v>
      </c>
      <c r="M170" s="30"/>
      <c r="N170" s="21"/>
    </row>
    <row r="171" spans="1:14" ht="16.5" customHeight="1" x14ac:dyDescent="0.15">
      <c r="A171" s="20">
        <v>166</v>
      </c>
      <c r="B171" s="21" t="s">
        <v>1281</v>
      </c>
      <c r="C171" s="21" t="s">
        <v>167</v>
      </c>
      <c r="D171" s="21">
        <v>1</v>
      </c>
      <c r="E171" s="21" t="s">
        <v>5193</v>
      </c>
      <c r="F171" s="40" t="s">
        <v>1428</v>
      </c>
      <c r="G171" s="21" t="s">
        <v>52</v>
      </c>
      <c r="H171" s="21" t="s">
        <v>16</v>
      </c>
      <c r="I171" s="22">
        <v>1000000</v>
      </c>
      <c r="J171" s="22">
        <v>0</v>
      </c>
      <c r="K171" s="22">
        <v>0</v>
      </c>
      <c r="L171" s="22">
        <f t="shared" si="6"/>
        <v>1000000</v>
      </c>
      <c r="M171" s="30" t="s">
        <v>143</v>
      </c>
      <c r="N171" s="21"/>
    </row>
    <row r="172" spans="1:14" ht="16.5" customHeight="1" x14ac:dyDescent="0.15">
      <c r="A172" s="20">
        <v>167</v>
      </c>
      <c r="B172" s="21" t="s">
        <v>1281</v>
      </c>
      <c r="C172" s="21" t="s">
        <v>1307</v>
      </c>
      <c r="D172" s="21">
        <v>1</v>
      </c>
      <c r="E172" s="21" t="s">
        <v>5193</v>
      </c>
      <c r="F172" s="40" t="s">
        <v>1439</v>
      </c>
      <c r="G172" s="21" t="s">
        <v>191</v>
      </c>
      <c r="H172" s="21" t="s">
        <v>22</v>
      </c>
      <c r="I172" s="22">
        <v>28027411</v>
      </c>
      <c r="J172" s="22">
        <v>0</v>
      </c>
      <c r="K172" s="22">
        <v>0</v>
      </c>
      <c r="L172" s="22">
        <f t="shared" si="6"/>
        <v>28027411</v>
      </c>
      <c r="M172" s="30"/>
      <c r="N172" s="21"/>
    </row>
    <row r="173" spans="1:14" ht="16.5" customHeight="1" x14ac:dyDescent="0.15">
      <c r="A173" s="20">
        <v>168</v>
      </c>
      <c r="B173" s="21" t="s">
        <v>1281</v>
      </c>
      <c r="C173" s="21" t="s">
        <v>1307</v>
      </c>
      <c r="D173" s="21">
        <v>1</v>
      </c>
      <c r="E173" s="21" t="s">
        <v>5193</v>
      </c>
      <c r="F173" s="40" t="s">
        <v>1442</v>
      </c>
      <c r="G173" s="21" t="s">
        <v>193</v>
      </c>
      <c r="H173" s="21" t="s">
        <v>22</v>
      </c>
      <c r="I173" s="22">
        <v>14916000</v>
      </c>
      <c r="J173" s="22">
        <v>395000</v>
      </c>
      <c r="K173" s="22">
        <v>0</v>
      </c>
      <c r="L173" s="22">
        <f t="shared" si="6"/>
        <v>15311000</v>
      </c>
      <c r="M173" s="30"/>
      <c r="N173" s="21"/>
    </row>
    <row r="174" spans="1:14" ht="16.5" customHeight="1" x14ac:dyDescent="0.15">
      <c r="A174" s="20">
        <v>169</v>
      </c>
      <c r="B174" s="21" t="s">
        <v>1281</v>
      </c>
      <c r="C174" s="21" t="s">
        <v>67</v>
      </c>
      <c r="D174" s="21">
        <v>1</v>
      </c>
      <c r="E174" s="21" t="s">
        <v>5193</v>
      </c>
      <c r="F174" s="40" t="s">
        <v>1446</v>
      </c>
      <c r="G174" s="21" t="s">
        <v>191</v>
      </c>
      <c r="H174" s="21" t="s">
        <v>15</v>
      </c>
      <c r="I174" s="22">
        <v>364526000</v>
      </c>
      <c r="J174" s="22">
        <f>J177</f>
        <v>0</v>
      </c>
      <c r="K174" s="22">
        <f>K177</f>
        <v>0</v>
      </c>
      <c r="L174" s="22">
        <f t="shared" si="6"/>
        <v>364526000</v>
      </c>
      <c r="M174" s="30"/>
      <c r="N174" s="21"/>
    </row>
    <row r="175" spans="1:14" ht="16.5" customHeight="1" x14ac:dyDescent="0.15">
      <c r="A175" s="20">
        <v>170</v>
      </c>
      <c r="B175" s="21" t="s">
        <v>1281</v>
      </c>
      <c r="C175" s="21" t="s">
        <v>126</v>
      </c>
      <c r="D175" s="21">
        <v>1</v>
      </c>
      <c r="E175" s="21" t="s">
        <v>5193</v>
      </c>
      <c r="F175" s="40" t="s">
        <v>1453</v>
      </c>
      <c r="G175" s="21" t="s">
        <v>193</v>
      </c>
      <c r="H175" s="21" t="s">
        <v>22</v>
      </c>
      <c r="I175" s="22">
        <v>35349517</v>
      </c>
      <c r="J175" s="22">
        <v>0</v>
      </c>
      <c r="K175" s="22">
        <v>0</v>
      </c>
      <c r="L175" s="22">
        <f t="shared" si="6"/>
        <v>35349517</v>
      </c>
      <c r="M175" s="30"/>
      <c r="N175" s="21"/>
    </row>
    <row r="176" spans="1:14" ht="16.5" customHeight="1" x14ac:dyDescent="0.15">
      <c r="A176" s="20">
        <v>171</v>
      </c>
      <c r="B176" s="21" t="s">
        <v>1281</v>
      </c>
      <c r="C176" s="21" t="s">
        <v>94</v>
      </c>
      <c r="D176" s="21">
        <v>1</v>
      </c>
      <c r="E176" s="21" t="s">
        <v>5193</v>
      </c>
      <c r="F176" s="40" t="s">
        <v>1458</v>
      </c>
      <c r="G176" s="21" t="s">
        <v>191</v>
      </c>
      <c r="H176" s="21" t="s">
        <v>22</v>
      </c>
      <c r="I176" s="22">
        <v>400000000</v>
      </c>
      <c r="J176" s="22">
        <f>J179</f>
        <v>0</v>
      </c>
      <c r="K176" s="22">
        <f>K179</f>
        <v>0</v>
      </c>
      <c r="L176" s="22">
        <f t="shared" si="6"/>
        <v>400000000</v>
      </c>
      <c r="M176" s="30"/>
      <c r="N176" s="21"/>
    </row>
    <row r="177" spans="1:14" ht="16.5" customHeight="1" x14ac:dyDescent="0.15">
      <c r="A177" s="20">
        <v>172</v>
      </c>
      <c r="B177" s="21" t="s">
        <v>1281</v>
      </c>
      <c r="C177" s="21" t="s">
        <v>1350</v>
      </c>
      <c r="D177" s="21">
        <v>1</v>
      </c>
      <c r="E177" s="21" t="s">
        <v>5193</v>
      </c>
      <c r="F177" s="40" t="s">
        <v>1467</v>
      </c>
      <c r="G177" s="21" t="s">
        <v>191</v>
      </c>
      <c r="H177" s="21" t="s">
        <v>22</v>
      </c>
      <c r="I177" s="22">
        <v>34256000</v>
      </c>
      <c r="J177" s="22">
        <v>0</v>
      </c>
      <c r="K177" s="22">
        <v>0</v>
      </c>
      <c r="L177" s="22">
        <f t="shared" si="6"/>
        <v>34256000</v>
      </c>
      <c r="M177" s="30"/>
      <c r="N177" s="21"/>
    </row>
    <row r="178" spans="1:14" ht="16.5" customHeight="1" x14ac:dyDescent="0.15">
      <c r="A178" s="20">
        <v>173</v>
      </c>
      <c r="B178" s="21" t="s">
        <v>1281</v>
      </c>
      <c r="C178" s="21" t="s">
        <v>1358</v>
      </c>
      <c r="D178" s="21">
        <v>1</v>
      </c>
      <c r="E178" s="21" t="s">
        <v>5193</v>
      </c>
      <c r="F178" s="40" t="s">
        <v>1470</v>
      </c>
      <c r="G178" s="21" t="s">
        <v>191</v>
      </c>
      <c r="H178" s="21" t="s">
        <v>22</v>
      </c>
      <c r="I178" s="22">
        <v>46957569</v>
      </c>
      <c r="J178" s="22">
        <f t="shared" ref="J178:K180" si="9">J181</f>
        <v>0</v>
      </c>
      <c r="K178" s="22">
        <f t="shared" si="9"/>
        <v>0</v>
      </c>
      <c r="L178" s="22">
        <f t="shared" si="6"/>
        <v>46957569</v>
      </c>
      <c r="M178" s="30"/>
      <c r="N178" s="21"/>
    </row>
    <row r="179" spans="1:14" ht="16.5" customHeight="1" x14ac:dyDescent="0.15">
      <c r="A179" s="20">
        <v>174</v>
      </c>
      <c r="B179" s="21" t="s">
        <v>1281</v>
      </c>
      <c r="C179" s="21" t="s">
        <v>1374</v>
      </c>
      <c r="D179" s="21">
        <v>1</v>
      </c>
      <c r="E179" s="21" t="s">
        <v>5193</v>
      </c>
      <c r="F179" s="40" t="s">
        <v>1484</v>
      </c>
      <c r="G179" s="21" t="s">
        <v>191</v>
      </c>
      <c r="H179" s="21" t="s">
        <v>22</v>
      </c>
      <c r="I179" s="22">
        <v>28027411</v>
      </c>
      <c r="J179" s="22">
        <f t="shared" si="9"/>
        <v>0</v>
      </c>
      <c r="K179" s="22">
        <f t="shared" si="9"/>
        <v>0</v>
      </c>
      <c r="L179" s="22">
        <f t="shared" si="6"/>
        <v>28027411</v>
      </c>
      <c r="M179" s="30"/>
      <c r="N179" s="21"/>
    </row>
    <row r="180" spans="1:14" ht="16.5" customHeight="1" x14ac:dyDescent="0.15">
      <c r="A180" s="20">
        <v>175</v>
      </c>
      <c r="B180" s="21" t="s">
        <v>1281</v>
      </c>
      <c r="C180" s="21" t="s">
        <v>1374</v>
      </c>
      <c r="D180" s="21">
        <v>1</v>
      </c>
      <c r="E180" s="21" t="s">
        <v>5193</v>
      </c>
      <c r="F180" s="40" t="s">
        <v>1485</v>
      </c>
      <c r="G180" s="21" t="s">
        <v>191</v>
      </c>
      <c r="H180" s="21" t="s">
        <v>22</v>
      </c>
      <c r="I180" s="22">
        <v>20846000</v>
      </c>
      <c r="J180" s="22">
        <f t="shared" si="9"/>
        <v>0</v>
      </c>
      <c r="K180" s="22">
        <f t="shared" si="9"/>
        <v>0</v>
      </c>
      <c r="L180" s="22">
        <f t="shared" si="6"/>
        <v>20846000</v>
      </c>
      <c r="M180" s="30"/>
      <c r="N180" s="21"/>
    </row>
    <row r="181" spans="1:14" ht="16.5" customHeight="1" x14ac:dyDescent="0.15">
      <c r="A181" s="20">
        <v>176</v>
      </c>
      <c r="B181" s="21" t="s">
        <v>1281</v>
      </c>
      <c r="C181" s="21" t="s">
        <v>1383</v>
      </c>
      <c r="D181" s="21">
        <v>1</v>
      </c>
      <c r="E181" s="21" t="s">
        <v>5193</v>
      </c>
      <c r="F181" s="40" t="s">
        <v>1492</v>
      </c>
      <c r="G181" s="21" t="s">
        <v>191</v>
      </c>
      <c r="H181" s="21" t="s">
        <v>22</v>
      </c>
      <c r="I181" s="22">
        <v>330000000</v>
      </c>
      <c r="J181" s="22">
        <f t="shared" ref="J181:J188" si="10">J184</f>
        <v>0</v>
      </c>
      <c r="K181" s="22">
        <v>0</v>
      </c>
      <c r="L181" s="22">
        <f t="shared" si="6"/>
        <v>330000000</v>
      </c>
      <c r="M181" s="30"/>
      <c r="N181" s="21"/>
    </row>
    <row r="182" spans="1:14" ht="16.5" customHeight="1" x14ac:dyDescent="0.15">
      <c r="A182" s="20">
        <v>177</v>
      </c>
      <c r="B182" s="21" t="s">
        <v>1494</v>
      </c>
      <c r="C182" s="21" t="s">
        <v>1504</v>
      </c>
      <c r="D182" s="21">
        <v>1</v>
      </c>
      <c r="E182" s="21" t="s">
        <v>5193</v>
      </c>
      <c r="F182" s="40" t="s">
        <v>1517</v>
      </c>
      <c r="G182" s="21" t="s">
        <v>52</v>
      </c>
      <c r="H182" s="21" t="s">
        <v>22</v>
      </c>
      <c r="I182" s="22">
        <v>350000000</v>
      </c>
      <c r="J182" s="22">
        <f t="shared" si="10"/>
        <v>0</v>
      </c>
      <c r="K182" s="22">
        <f>K185</f>
        <v>0</v>
      </c>
      <c r="L182" s="22">
        <f t="shared" si="6"/>
        <v>350000000</v>
      </c>
      <c r="M182" s="30"/>
      <c r="N182" s="21"/>
    </row>
    <row r="183" spans="1:14" ht="16.5" customHeight="1" x14ac:dyDescent="0.15">
      <c r="A183" s="20">
        <v>178</v>
      </c>
      <c r="B183" s="21" t="s">
        <v>1528</v>
      </c>
      <c r="C183" s="21" t="s">
        <v>1519</v>
      </c>
      <c r="D183" s="21">
        <v>1</v>
      </c>
      <c r="E183" s="21" t="s">
        <v>5193</v>
      </c>
      <c r="F183" s="40" t="s">
        <v>1746</v>
      </c>
      <c r="G183" s="21" t="s">
        <v>191</v>
      </c>
      <c r="H183" s="21" t="s">
        <v>15</v>
      </c>
      <c r="I183" s="22">
        <v>61000000</v>
      </c>
      <c r="J183" s="22">
        <f t="shared" si="10"/>
        <v>0</v>
      </c>
      <c r="K183" s="22">
        <v>0</v>
      </c>
      <c r="L183" s="22">
        <f t="shared" si="6"/>
        <v>61000000</v>
      </c>
      <c r="M183" s="30"/>
      <c r="N183" s="21"/>
    </row>
    <row r="184" spans="1:14" ht="16.5" customHeight="1" x14ac:dyDescent="0.15">
      <c r="A184" s="20">
        <v>179</v>
      </c>
      <c r="B184" s="21" t="s">
        <v>1528</v>
      </c>
      <c r="C184" s="21" t="s">
        <v>1519</v>
      </c>
      <c r="D184" s="21">
        <v>1</v>
      </c>
      <c r="E184" s="21" t="s">
        <v>5193</v>
      </c>
      <c r="F184" s="40" t="s">
        <v>1748</v>
      </c>
      <c r="G184" s="21" t="s">
        <v>191</v>
      </c>
      <c r="H184" s="21" t="s">
        <v>15</v>
      </c>
      <c r="I184" s="22">
        <v>28578000</v>
      </c>
      <c r="J184" s="22">
        <f t="shared" si="10"/>
        <v>0</v>
      </c>
      <c r="K184" s="22">
        <f>K187</f>
        <v>0</v>
      </c>
      <c r="L184" s="22">
        <f t="shared" si="6"/>
        <v>28578000</v>
      </c>
      <c r="M184" s="30"/>
      <c r="N184" s="21"/>
    </row>
    <row r="185" spans="1:14" ht="16.5" customHeight="1" x14ac:dyDescent="0.15">
      <c r="A185" s="20">
        <v>180</v>
      </c>
      <c r="B185" s="21" t="s">
        <v>1528</v>
      </c>
      <c r="C185" s="21" t="s">
        <v>1536</v>
      </c>
      <c r="D185" s="21">
        <v>1</v>
      </c>
      <c r="E185" s="21" t="s">
        <v>5193</v>
      </c>
      <c r="F185" s="40" t="s">
        <v>1753</v>
      </c>
      <c r="G185" s="21" t="s">
        <v>191</v>
      </c>
      <c r="H185" s="21" t="s">
        <v>15</v>
      </c>
      <c r="I185" s="22">
        <v>1600000000</v>
      </c>
      <c r="J185" s="22">
        <f t="shared" si="10"/>
        <v>0</v>
      </c>
      <c r="K185" s="22">
        <f>K188</f>
        <v>0</v>
      </c>
      <c r="L185" s="22">
        <f t="shared" si="6"/>
        <v>1600000000</v>
      </c>
      <c r="M185" s="30"/>
      <c r="N185" s="21"/>
    </row>
    <row r="186" spans="1:14" ht="16.5" customHeight="1" x14ac:dyDescent="0.15">
      <c r="A186" s="20">
        <v>181</v>
      </c>
      <c r="B186" s="21" t="s">
        <v>1528</v>
      </c>
      <c r="C186" s="21" t="s">
        <v>1536</v>
      </c>
      <c r="D186" s="21">
        <v>1</v>
      </c>
      <c r="E186" s="21" t="s">
        <v>5193</v>
      </c>
      <c r="F186" s="40" t="s">
        <v>1754</v>
      </c>
      <c r="G186" s="21" t="s">
        <v>191</v>
      </c>
      <c r="H186" s="21" t="s">
        <v>15</v>
      </c>
      <c r="I186" s="22">
        <v>1210000000</v>
      </c>
      <c r="J186" s="22">
        <f t="shared" si="10"/>
        <v>0</v>
      </c>
      <c r="K186" s="22">
        <f>K189</f>
        <v>0</v>
      </c>
      <c r="L186" s="22">
        <f t="shared" si="6"/>
        <v>1210000000</v>
      </c>
      <c r="M186" s="30"/>
      <c r="N186" s="21"/>
    </row>
    <row r="187" spans="1:14" ht="16.5" customHeight="1" x14ac:dyDescent="0.15">
      <c r="A187" s="20">
        <v>182</v>
      </c>
      <c r="B187" s="21" t="s">
        <v>1528</v>
      </c>
      <c r="C187" s="21" t="s">
        <v>1536</v>
      </c>
      <c r="D187" s="21">
        <v>1</v>
      </c>
      <c r="E187" s="21" t="s">
        <v>5193</v>
      </c>
      <c r="F187" s="40" t="s">
        <v>1755</v>
      </c>
      <c r="G187" s="21" t="s">
        <v>191</v>
      </c>
      <c r="H187" s="21" t="s">
        <v>15</v>
      </c>
      <c r="I187" s="22">
        <v>210000000</v>
      </c>
      <c r="J187" s="22">
        <f t="shared" si="10"/>
        <v>0</v>
      </c>
      <c r="K187" s="22">
        <v>0</v>
      </c>
      <c r="L187" s="22">
        <f t="shared" si="6"/>
        <v>210000000</v>
      </c>
      <c r="M187" s="30"/>
      <c r="N187" s="21"/>
    </row>
    <row r="188" spans="1:14" ht="16.5" customHeight="1" x14ac:dyDescent="0.15">
      <c r="A188" s="20">
        <v>183</v>
      </c>
      <c r="B188" s="21" t="s">
        <v>1528</v>
      </c>
      <c r="C188" s="21" t="s">
        <v>1537</v>
      </c>
      <c r="D188" s="21">
        <v>1</v>
      </c>
      <c r="E188" s="21" t="s">
        <v>5193</v>
      </c>
      <c r="F188" s="40" t="s">
        <v>1779</v>
      </c>
      <c r="G188" s="21" t="s">
        <v>191</v>
      </c>
      <c r="H188" s="21" t="s">
        <v>15</v>
      </c>
      <c r="I188" s="22">
        <v>9400000000</v>
      </c>
      <c r="J188" s="22">
        <f t="shared" si="10"/>
        <v>0</v>
      </c>
      <c r="K188" s="22">
        <v>0</v>
      </c>
      <c r="L188" s="22">
        <f t="shared" si="6"/>
        <v>9400000000</v>
      </c>
      <c r="M188" s="30"/>
      <c r="N188" s="21"/>
    </row>
    <row r="189" spans="1:14" ht="16.5" customHeight="1" x14ac:dyDescent="0.15">
      <c r="A189" s="20">
        <v>184</v>
      </c>
      <c r="B189" s="21" t="s">
        <v>1528</v>
      </c>
      <c r="C189" s="21" t="s">
        <v>5209</v>
      </c>
      <c r="D189" s="21">
        <v>1</v>
      </c>
      <c r="E189" s="21" t="s">
        <v>5193</v>
      </c>
      <c r="F189" s="40" t="s">
        <v>1790</v>
      </c>
      <c r="G189" s="21" t="s">
        <v>191</v>
      </c>
      <c r="H189" s="21" t="s">
        <v>15</v>
      </c>
      <c r="I189" s="22">
        <v>730000000</v>
      </c>
      <c r="J189" s="22">
        <v>0</v>
      </c>
      <c r="K189" s="22">
        <v>0</v>
      </c>
      <c r="L189" s="22">
        <f t="shared" si="6"/>
        <v>730000000</v>
      </c>
      <c r="M189" s="30"/>
      <c r="N189" s="21"/>
    </row>
    <row r="190" spans="1:14" ht="16.5" customHeight="1" x14ac:dyDescent="0.15">
      <c r="A190" s="20">
        <v>185</v>
      </c>
      <c r="B190" s="21" t="s">
        <v>1528</v>
      </c>
      <c r="C190" s="21" t="s">
        <v>5209</v>
      </c>
      <c r="D190" s="21">
        <v>1</v>
      </c>
      <c r="E190" s="21" t="s">
        <v>5193</v>
      </c>
      <c r="F190" s="40" t="s">
        <v>1791</v>
      </c>
      <c r="G190" s="21" t="s">
        <v>191</v>
      </c>
      <c r="H190" s="21" t="s">
        <v>15</v>
      </c>
      <c r="I190" s="22">
        <v>1000000000</v>
      </c>
      <c r="J190" s="22">
        <f>J193</f>
        <v>0</v>
      </c>
      <c r="K190" s="22">
        <f>K193</f>
        <v>0</v>
      </c>
      <c r="L190" s="22">
        <f t="shared" si="6"/>
        <v>1000000000</v>
      </c>
      <c r="M190" s="30"/>
      <c r="N190" s="21"/>
    </row>
    <row r="191" spans="1:14" ht="16.5" customHeight="1" x14ac:dyDescent="0.15">
      <c r="A191" s="20">
        <v>186</v>
      </c>
      <c r="B191" s="21" t="s">
        <v>1983</v>
      </c>
      <c r="C191" s="21" t="s">
        <v>290</v>
      </c>
      <c r="D191" s="21">
        <v>1</v>
      </c>
      <c r="E191" s="21" t="s">
        <v>5193</v>
      </c>
      <c r="F191" s="40" t="s">
        <v>2069</v>
      </c>
      <c r="G191" s="21" t="s">
        <v>52</v>
      </c>
      <c r="H191" s="21" t="s">
        <v>15</v>
      </c>
      <c r="I191" s="22">
        <v>261434894</v>
      </c>
      <c r="J191" s="22">
        <f>J194</f>
        <v>0</v>
      </c>
      <c r="K191" s="22">
        <v>0</v>
      </c>
      <c r="L191" s="22">
        <f t="shared" si="6"/>
        <v>261434894</v>
      </c>
      <c r="M191" s="30"/>
      <c r="N191" s="21"/>
    </row>
    <row r="192" spans="1:14" ht="16.5" customHeight="1" x14ac:dyDescent="0.15">
      <c r="A192" s="20">
        <v>187</v>
      </c>
      <c r="B192" s="21" t="s">
        <v>1983</v>
      </c>
      <c r="C192" s="21" t="s">
        <v>67</v>
      </c>
      <c r="D192" s="21">
        <v>1</v>
      </c>
      <c r="E192" s="21" t="s">
        <v>5193</v>
      </c>
      <c r="F192" s="40" t="s">
        <v>2082</v>
      </c>
      <c r="G192" s="21" t="s">
        <v>191</v>
      </c>
      <c r="H192" s="21" t="s">
        <v>22</v>
      </c>
      <c r="I192" s="22">
        <v>80000000</v>
      </c>
      <c r="J192" s="22">
        <v>0</v>
      </c>
      <c r="K192" s="22">
        <v>0</v>
      </c>
      <c r="L192" s="22">
        <f t="shared" si="6"/>
        <v>80000000</v>
      </c>
      <c r="M192" s="30"/>
      <c r="N192" s="21"/>
    </row>
    <row r="193" spans="1:14" ht="16.5" customHeight="1" x14ac:dyDescent="0.15">
      <c r="A193" s="20">
        <v>188</v>
      </c>
      <c r="B193" s="21" t="s">
        <v>1983</v>
      </c>
      <c r="C193" s="21" t="s">
        <v>94</v>
      </c>
      <c r="D193" s="21">
        <v>1</v>
      </c>
      <c r="E193" s="21" t="s">
        <v>5193</v>
      </c>
      <c r="F193" s="40" t="s">
        <v>2092</v>
      </c>
      <c r="G193" s="21" t="s">
        <v>193</v>
      </c>
      <c r="H193" s="21" t="s">
        <v>22</v>
      </c>
      <c r="I193" s="22">
        <v>200000000</v>
      </c>
      <c r="J193" s="22">
        <v>0</v>
      </c>
      <c r="K193" s="22">
        <v>0</v>
      </c>
      <c r="L193" s="22">
        <f t="shared" si="6"/>
        <v>200000000</v>
      </c>
      <c r="M193" s="30"/>
      <c r="N193" s="21"/>
    </row>
    <row r="194" spans="1:14" ht="16.5" customHeight="1" x14ac:dyDescent="0.15">
      <c r="A194" s="20">
        <v>189</v>
      </c>
      <c r="B194" s="21" t="s">
        <v>1983</v>
      </c>
      <c r="C194" s="21" t="s">
        <v>94</v>
      </c>
      <c r="D194" s="21">
        <v>1</v>
      </c>
      <c r="E194" s="21" t="s">
        <v>5193</v>
      </c>
      <c r="F194" s="40" t="s">
        <v>2098</v>
      </c>
      <c r="G194" s="21" t="s">
        <v>191</v>
      </c>
      <c r="H194" s="21" t="s">
        <v>22</v>
      </c>
      <c r="I194" s="22">
        <v>300000000</v>
      </c>
      <c r="J194" s="22">
        <v>0</v>
      </c>
      <c r="K194" s="22">
        <v>0</v>
      </c>
      <c r="L194" s="22">
        <f t="shared" si="6"/>
        <v>300000000</v>
      </c>
      <c r="M194" s="30"/>
      <c r="N194" s="21"/>
    </row>
    <row r="195" spans="1:14" ht="16.5" customHeight="1" x14ac:dyDescent="0.15">
      <c r="A195" s="20">
        <v>190</v>
      </c>
      <c r="B195" s="21" t="s">
        <v>1983</v>
      </c>
      <c r="C195" s="21" t="s">
        <v>94</v>
      </c>
      <c r="D195" s="21">
        <v>1</v>
      </c>
      <c r="E195" s="21" t="s">
        <v>5193</v>
      </c>
      <c r="F195" s="40" t="s">
        <v>2100</v>
      </c>
      <c r="G195" s="21" t="s">
        <v>191</v>
      </c>
      <c r="H195" s="21" t="s">
        <v>15</v>
      </c>
      <c r="I195" s="22">
        <v>87000000</v>
      </c>
      <c r="J195" s="22">
        <v>0</v>
      </c>
      <c r="K195" s="22">
        <v>0</v>
      </c>
      <c r="L195" s="22">
        <f t="shared" si="6"/>
        <v>87000000</v>
      </c>
      <c r="M195" s="30"/>
      <c r="N195" s="21"/>
    </row>
    <row r="196" spans="1:14" ht="16.5" customHeight="1" x14ac:dyDescent="0.15">
      <c r="A196" s="20">
        <v>191</v>
      </c>
      <c r="B196" s="21" t="s">
        <v>1983</v>
      </c>
      <c r="C196" s="21" t="s">
        <v>1984</v>
      </c>
      <c r="D196" s="21">
        <v>1</v>
      </c>
      <c r="E196" s="21" t="s">
        <v>5193</v>
      </c>
      <c r="F196" s="40" t="s">
        <v>2102</v>
      </c>
      <c r="G196" s="21" t="s">
        <v>191</v>
      </c>
      <c r="H196" s="21" t="s">
        <v>15</v>
      </c>
      <c r="I196" s="22">
        <v>32267529</v>
      </c>
      <c r="J196" s="22">
        <v>0</v>
      </c>
      <c r="K196" s="22">
        <v>0</v>
      </c>
      <c r="L196" s="22">
        <f t="shared" si="6"/>
        <v>32267529</v>
      </c>
      <c r="M196" s="30"/>
      <c r="N196" s="21"/>
    </row>
    <row r="197" spans="1:14" ht="16.5" customHeight="1" x14ac:dyDescent="0.15">
      <c r="A197" s="20">
        <v>192</v>
      </c>
      <c r="B197" s="21" t="s">
        <v>1983</v>
      </c>
      <c r="C197" s="21" t="s">
        <v>1993</v>
      </c>
      <c r="D197" s="21">
        <v>1</v>
      </c>
      <c r="E197" s="21" t="s">
        <v>5193</v>
      </c>
      <c r="F197" s="40" t="s">
        <v>2113</v>
      </c>
      <c r="G197" s="21" t="s">
        <v>191</v>
      </c>
      <c r="H197" s="21" t="s">
        <v>22</v>
      </c>
      <c r="I197" s="22">
        <v>28000000</v>
      </c>
      <c r="J197" s="22">
        <v>0</v>
      </c>
      <c r="K197" s="22">
        <v>0</v>
      </c>
      <c r="L197" s="22">
        <f t="shared" si="6"/>
        <v>28000000</v>
      </c>
      <c r="M197" s="30"/>
      <c r="N197" s="21"/>
    </row>
    <row r="198" spans="1:14" ht="16.5" customHeight="1" x14ac:dyDescent="0.15">
      <c r="A198" s="20">
        <v>193</v>
      </c>
      <c r="B198" s="21" t="s">
        <v>1983</v>
      </c>
      <c r="C198" s="21" t="s">
        <v>1993</v>
      </c>
      <c r="D198" s="21">
        <v>1</v>
      </c>
      <c r="E198" s="21" t="s">
        <v>5193</v>
      </c>
      <c r="F198" s="40" t="s">
        <v>2114</v>
      </c>
      <c r="G198" s="21" t="s">
        <v>191</v>
      </c>
      <c r="H198" s="21" t="s">
        <v>22</v>
      </c>
      <c r="I198" s="22">
        <v>9000000</v>
      </c>
      <c r="J198" s="22">
        <v>0</v>
      </c>
      <c r="K198" s="22">
        <v>0</v>
      </c>
      <c r="L198" s="22">
        <f t="shared" ref="L198:L261" si="11">I198+J198+K198</f>
        <v>9000000</v>
      </c>
      <c r="M198" s="30"/>
      <c r="N198" s="21"/>
    </row>
    <row r="199" spans="1:14" ht="16.5" customHeight="1" x14ac:dyDescent="0.15">
      <c r="A199" s="20">
        <v>194</v>
      </c>
      <c r="B199" s="21" t="s">
        <v>1983</v>
      </c>
      <c r="C199" s="21" t="s">
        <v>2000</v>
      </c>
      <c r="D199" s="21">
        <v>1</v>
      </c>
      <c r="E199" s="21" t="s">
        <v>5193</v>
      </c>
      <c r="F199" s="40" t="s">
        <v>2117</v>
      </c>
      <c r="G199" s="21" t="s">
        <v>191</v>
      </c>
      <c r="H199" s="21" t="s">
        <v>22</v>
      </c>
      <c r="I199" s="22">
        <v>37369881</v>
      </c>
      <c r="J199" s="22">
        <v>0</v>
      </c>
      <c r="K199" s="22">
        <v>0</v>
      </c>
      <c r="L199" s="22">
        <f t="shared" si="11"/>
        <v>37369881</v>
      </c>
      <c r="M199" s="30"/>
      <c r="N199" s="21"/>
    </row>
    <row r="200" spans="1:14" ht="16.5" customHeight="1" x14ac:dyDescent="0.15">
      <c r="A200" s="20">
        <v>195</v>
      </c>
      <c r="B200" s="21" t="s">
        <v>1983</v>
      </c>
      <c r="C200" s="21" t="s">
        <v>2000</v>
      </c>
      <c r="D200" s="21">
        <v>1</v>
      </c>
      <c r="E200" s="21" t="s">
        <v>5193</v>
      </c>
      <c r="F200" s="40" t="s">
        <v>2118</v>
      </c>
      <c r="G200" s="21" t="s">
        <v>191</v>
      </c>
      <c r="H200" s="21" t="s">
        <v>22</v>
      </c>
      <c r="I200" s="22">
        <v>39232131</v>
      </c>
      <c r="J200" s="22">
        <v>0</v>
      </c>
      <c r="K200" s="22">
        <v>0</v>
      </c>
      <c r="L200" s="22">
        <f t="shared" si="11"/>
        <v>39232131</v>
      </c>
      <c r="M200" s="30"/>
      <c r="N200" s="21"/>
    </row>
    <row r="201" spans="1:14" ht="16.5" customHeight="1" x14ac:dyDescent="0.15">
      <c r="A201" s="20">
        <v>196</v>
      </c>
      <c r="B201" s="21" t="s">
        <v>1983</v>
      </c>
      <c r="C201" s="21" t="s">
        <v>2000</v>
      </c>
      <c r="D201" s="21">
        <v>1</v>
      </c>
      <c r="E201" s="21" t="s">
        <v>5193</v>
      </c>
      <c r="F201" s="40" t="s">
        <v>2119</v>
      </c>
      <c r="G201" s="21" t="s">
        <v>191</v>
      </c>
      <c r="H201" s="21" t="s">
        <v>22</v>
      </c>
      <c r="I201" s="22">
        <v>25473542</v>
      </c>
      <c r="J201" s="22">
        <v>0</v>
      </c>
      <c r="K201" s="22">
        <v>0</v>
      </c>
      <c r="L201" s="22">
        <f t="shared" si="11"/>
        <v>25473542</v>
      </c>
      <c r="M201" s="30"/>
      <c r="N201" s="21"/>
    </row>
    <row r="202" spans="1:14" ht="16.5" customHeight="1" x14ac:dyDescent="0.15">
      <c r="A202" s="20">
        <v>197</v>
      </c>
      <c r="B202" s="21" t="s">
        <v>1983</v>
      </c>
      <c r="C202" s="21" t="s">
        <v>2004</v>
      </c>
      <c r="D202" s="21">
        <v>1</v>
      </c>
      <c r="E202" s="21" t="s">
        <v>5193</v>
      </c>
      <c r="F202" s="40" t="s">
        <v>2120</v>
      </c>
      <c r="G202" s="21" t="s">
        <v>191</v>
      </c>
      <c r="H202" s="21" t="s">
        <v>15</v>
      </c>
      <c r="I202" s="22">
        <v>21799096</v>
      </c>
      <c r="J202" s="22">
        <v>0</v>
      </c>
      <c r="K202" s="22">
        <v>0</v>
      </c>
      <c r="L202" s="22">
        <f t="shared" si="11"/>
        <v>21799096</v>
      </c>
      <c r="M202" s="30"/>
      <c r="N202" s="21"/>
    </row>
    <row r="203" spans="1:14" ht="16.5" customHeight="1" x14ac:dyDescent="0.15">
      <c r="A203" s="20">
        <v>198</v>
      </c>
      <c r="B203" s="21" t="s">
        <v>1983</v>
      </c>
      <c r="C203" s="21" t="s">
        <v>2014</v>
      </c>
      <c r="D203" s="21">
        <v>1</v>
      </c>
      <c r="E203" s="21" t="s">
        <v>5193</v>
      </c>
      <c r="F203" s="40" t="s">
        <v>2129</v>
      </c>
      <c r="G203" s="21" t="s">
        <v>191</v>
      </c>
      <c r="H203" s="21" t="s">
        <v>22</v>
      </c>
      <c r="I203" s="22">
        <v>32698647</v>
      </c>
      <c r="J203" s="22">
        <v>0</v>
      </c>
      <c r="K203" s="22">
        <v>0</v>
      </c>
      <c r="L203" s="22">
        <f t="shared" si="11"/>
        <v>32698647</v>
      </c>
      <c r="M203" s="30"/>
      <c r="N203" s="21"/>
    </row>
    <row r="204" spans="1:14" ht="16.5" customHeight="1" x14ac:dyDescent="0.15">
      <c r="A204" s="20">
        <v>199</v>
      </c>
      <c r="B204" s="21" t="s">
        <v>1983</v>
      </c>
      <c r="C204" s="21" t="s">
        <v>2017</v>
      </c>
      <c r="D204" s="21">
        <v>1</v>
      </c>
      <c r="E204" s="21" t="s">
        <v>5193</v>
      </c>
      <c r="F204" s="40" t="s">
        <v>2132</v>
      </c>
      <c r="G204" s="21" t="s">
        <v>191</v>
      </c>
      <c r="H204" s="21" t="s">
        <v>22</v>
      </c>
      <c r="I204" s="22">
        <v>117065627</v>
      </c>
      <c r="J204" s="22">
        <f>J207</f>
        <v>0</v>
      </c>
      <c r="K204" s="22">
        <f>K207</f>
        <v>0</v>
      </c>
      <c r="L204" s="22">
        <f t="shared" si="11"/>
        <v>117065627</v>
      </c>
      <c r="M204" s="30"/>
      <c r="N204" s="21"/>
    </row>
    <row r="205" spans="1:14" ht="16.5" customHeight="1" x14ac:dyDescent="0.15">
      <c r="A205" s="20">
        <v>200</v>
      </c>
      <c r="B205" s="21" t="s">
        <v>1983</v>
      </c>
      <c r="C205" s="21" t="s">
        <v>2023</v>
      </c>
      <c r="D205" s="21">
        <v>1</v>
      </c>
      <c r="E205" s="21" t="s">
        <v>5193</v>
      </c>
      <c r="F205" s="40" t="s">
        <v>2135</v>
      </c>
      <c r="G205" s="21" t="s">
        <v>191</v>
      </c>
      <c r="H205" s="21" t="s">
        <v>15</v>
      </c>
      <c r="I205" s="22">
        <v>43000000</v>
      </c>
      <c r="J205" s="22">
        <f>J208</f>
        <v>0</v>
      </c>
      <c r="K205" s="22">
        <v>0</v>
      </c>
      <c r="L205" s="22">
        <f t="shared" si="11"/>
        <v>43000000</v>
      </c>
      <c r="M205" s="30"/>
      <c r="N205" s="21"/>
    </row>
    <row r="206" spans="1:14" ht="16.5" customHeight="1" x14ac:dyDescent="0.15">
      <c r="A206" s="20">
        <v>201</v>
      </c>
      <c r="B206" s="21" t="s">
        <v>1983</v>
      </c>
      <c r="C206" s="21" t="s">
        <v>2047</v>
      </c>
      <c r="D206" s="21">
        <v>1</v>
      </c>
      <c r="E206" s="21" t="s">
        <v>5193</v>
      </c>
      <c r="F206" s="40" t="s">
        <v>2149</v>
      </c>
      <c r="G206" s="21" t="s">
        <v>193</v>
      </c>
      <c r="H206" s="21" t="s">
        <v>22</v>
      </c>
      <c r="I206" s="22">
        <v>39000000</v>
      </c>
      <c r="J206" s="22">
        <v>0</v>
      </c>
      <c r="K206" s="22">
        <v>0</v>
      </c>
      <c r="L206" s="22">
        <f t="shared" si="11"/>
        <v>39000000</v>
      </c>
      <c r="M206" s="30"/>
      <c r="N206" s="21"/>
    </row>
    <row r="207" spans="1:14" ht="16.5" customHeight="1" x14ac:dyDescent="0.15">
      <c r="A207" s="20">
        <v>202</v>
      </c>
      <c r="B207" s="21" t="s">
        <v>1983</v>
      </c>
      <c r="C207" s="21" t="s">
        <v>2059</v>
      </c>
      <c r="D207" s="21">
        <v>1</v>
      </c>
      <c r="E207" s="21" t="s">
        <v>5193</v>
      </c>
      <c r="F207" s="40" t="s">
        <v>2153</v>
      </c>
      <c r="G207" s="21" t="s">
        <v>191</v>
      </c>
      <c r="H207" s="21" t="s">
        <v>15</v>
      </c>
      <c r="I207" s="22">
        <v>267000000</v>
      </c>
      <c r="J207" s="22">
        <f>J210</f>
        <v>0</v>
      </c>
      <c r="K207" s="22">
        <v>0</v>
      </c>
      <c r="L207" s="22">
        <f t="shared" si="11"/>
        <v>267000000</v>
      </c>
      <c r="M207" s="30"/>
      <c r="N207" s="21"/>
    </row>
    <row r="208" spans="1:14" ht="16.5" customHeight="1" x14ac:dyDescent="0.15">
      <c r="A208" s="20">
        <v>203</v>
      </c>
      <c r="B208" s="21" t="s">
        <v>1983</v>
      </c>
      <c r="C208" s="21" t="s">
        <v>2059</v>
      </c>
      <c r="D208" s="21">
        <v>1</v>
      </c>
      <c r="E208" s="21" t="s">
        <v>5193</v>
      </c>
      <c r="F208" s="40" t="s">
        <v>2154</v>
      </c>
      <c r="G208" s="21" t="s">
        <v>193</v>
      </c>
      <c r="H208" s="21" t="s">
        <v>15</v>
      </c>
      <c r="I208" s="22">
        <v>30000000</v>
      </c>
      <c r="J208" s="22">
        <f>J211</f>
        <v>0</v>
      </c>
      <c r="K208" s="22">
        <v>10000000</v>
      </c>
      <c r="L208" s="22">
        <f t="shared" si="11"/>
        <v>40000000</v>
      </c>
      <c r="M208" s="30"/>
      <c r="N208" s="21"/>
    </row>
    <row r="209" spans="1:14" ht="16.5" customHeight="1" x14ac:dyDescent="0.15">
      <c r="A209" s="20">
        <v>204</v>
      </c>
      <c r="B209" s="21" t="s">
        <v>1983</v>
      </c>
      <c r="C209" s="21" t="s">
        <v>2059</v>
      </c>
      <c r="D209" s="21">
        <v>1</v>
      </c>
      <c r="E209" s="21" t="s">
        <v>5193</v>
      </c>
      <c r="F209" s="40" t="s">
        <v>2154</v>
      </c>
      <c r="G209" s="21" t="s">
        <v>193</v>
      </c>
      <c r="H209" s="21" t="s">
        <v>22</v>
      </c>
      <c r="I209" s="22">
        <v>30000000</v>
      </c>
      <c r="J209" s="22">
        <f>J212</f>
        <v>0</v>
      </c>
      <c r="K209" s="22">
        <v>10000000</v>
      </c>
      <c r="L209" s="22">
        <f t="shared" si="11"/>
        <v>40000000</v>
      </c>
      <c r="M209" s="30"/>
      <c r="N209" s="21"/>
    </row>
    <row r="210" spans="1:14" ht="16.5" customHeight="1" x14ac:dyDescent="0.15">
      <c r="A210" s="20">
        <v>205</v>
      </c>
      <c r="B210" s="21" t="s">
        <v>1983</v>
      </c>
      <c r="C210" s="21" t="s">
        <v>2157</v>
      </c>
      <c r="D210" s="21">
        <v>1</v>
      </c>
      <c r="E210" s="21" t="s">
        <v>5193</v>
      </c>
      <c r="F210" s="40" t="s">
        <v>2159</v>
      </c>
      <c r="G210" s="21" t="s">
        <v>191</v>
      </c>
      <c r="H210" s="21" t="s">
        <v>22</v>
      </c>
      <c r="I210" s="22">
        <v>36531746</v>
      </c>
      <c r="J210" s="22">
        <v>0</v>
      </c>
      <c r="K210" s="22">
        <v>0</v>
      </c>
      <c r="L210" s="22">
        <f t="shared" si="11"/>
        <v>36531746</v>
      </c>
      <c r="M210" s="30"/>
      <c r="N210" s="21"/>
    </row>
    <row r="211" spans="1:14" ht="16.5" customHeight="1" x14ac:dyDescent="0.15">
      <c r="A211" s="20">
        <v>206</v>
      </c>
      <c r="B211" s="21" t="s">
        <v>5078</v>
      </c>
      <c r="C211" s="21" t="s">
        <v>5079</v>
      </c>
      <c r="D211" s="21">
        <v>1</v>
      </c>
      <c r="E211" s="21" t="s">
        <v>5193</v>
      </c>
      <c r="F211" s="40" t="s">
        <v>5080</v>
      </c>
      <c r="G211" s="21" t="s">
        <v>73</v>
      </c>
      <c r="H211" s="21" t="s">
        <v>22</v>
      </c>
      <c r="I211" s="22">
        <v>175981000</v>
      </c>
      <c r="J211" s="22">
        <v>0</v>
      </c>
      <c r="K211" s="22">
        <v>0</v>
      </c>
      <c r="L211" s="22">
        <f t="shared" si="11"/>
        <v>175981000</v>
      </c>
      <c r="M211" s="30"/>
      <c r="N211" s="21"/>
    </row>
    <row r="212" spans="1:14" ht="16.5" customHeight="1" x14ac:dyDescent="0.15">
      <c r="A212" s="20">
        <v>207</v>
      </c>
      <c r="B212" s="21" t="s">
        <v>2160</v>
      </c>
      <c r="C212" s="21" t="s">
        <v>1529</v>
      </c>
      <c r="D212" s="21">
        <v>1</v>
      </c>
      <c r="E212" s="21" t="s">
        <v>5193</v>
      </c>
      <c r="F212" s="40" t="s">
        <v>2255</v>
      </c>
      <c r="G212" s="21" t="s">
        <v>191</v>
      </c>
      <c r="H212" s="21" t="s">
        <v>15</v>
      </c>
      <c r="I212" s="22">
        <v>150000000</v>
      </c>
      <c r="J212" s="22">
        <v>0</v>
      </c>
      <c r="K212" s="22">
        <v>0</v>
      </c>
      <c r="L212" s="22">
        <f t="shared" si="11"/>
        <v>150000000</v>
      </c>
      <c r="M212" s="30"/>
      <c r="N212" s="21"/>
    </row>
    <row r="213" spans="1:14" ht="16.5" customHeight="1" x14ac:dyDescent="0.15">
      <c r="A213" s="20">
        <v>208</v>
      </c>
      <c r="B213" s="21" t="s">
        <v>2160</v>
      </c>
      <c r="C213" s="21" t="s">
        <v>1743</v>
      </c>
      <c r="D213" s="21">
        <v>1</v>
      </c>
      <c r="E213" s="21" t="s">
        <v>5193</v>
      </c>
      <c r="F213" s="40" t="s">
        <v>2259</v>
      </c>
      <c r="G213" s="21" t="s">
        <v>191</v>
      </c>
      <c r="H213" s="21" t="s">
        <v>15</v>
      </c>
      <c r="I213" s="22">
        <v>641000000</v>
      </c>
      <c r="J213" s="22">
        <v>0</v>
      </c>
      <c r="K213" s="22">
        <v>0</v>
      </c>
      <c r="L213" s="22">
        <f t="shared" si="11"/>
        <v>641000000</v>
      </c>
      <c r="M213" s="30"/>
      <c r="N213" s="21"/>
    </row>
    <row r="214" spans="1:14" ht="16.5" customHeight="1" x14ac:dyDescent="0.15">
      <c r="A214" s="20">
        <v>209</v>
      </c>
      <c r="B214" s="21" t="s">
        <v>2311</v>
      </c>
      <c r="C214" s="21" t="s">
        <v>2312</v>
      </c>
      <c r="D214" s="21">
        <v>1</v>
      </c>
      <c r="E214" s="21" t="s">
        <v>5193</v>
      </c>
      <c r="F214" s="40" t="s">
        <v>2516</v>
      </c>
      <c r="G214" s="21" t="s">
        <v>191</v>
      </c>
      <c r="H214" s="21" t="s">
        <v>22</v>
      </c>
      <c r="I214" s="22">
        <v>20500000</v>
      </c>
      <c r="J214" s="22">
        <f t="shared" ref="J214:K216" si="12">J217</f>
        <v>0</v>
      </c>
      <c r="K214" s="22">
        <f t="shared" si="12"/>
        <v>0</v>
      </c>
      <c r="L214" s="22">
        <f t="shared" si="11"/>
        <v>20500000</v>
      </c>
      <c r="M214" s="30"/>
      <c r="N214" s="21"/>
    </row>
    <row r="215" spans="1:14" ht="16.5" customHeight="1" x14ac:dyDescent="0.15">
      <c r="A215" s="20">
        <v>210</v>
      </c>
      <c r="B215" s="21" t="s">
        <v>2311</v>
      </c>
      <c r="C215" s="21" t="s">
        <v>2312</v>
      </c>
      <c r="D215" s="21">
        <v>1</v>
      </c>
      <c r="E215" s="21" t="s">
        <v>5193</v>
      </c>
      <c r="F215" s="40" t="s">
        <v>2517</v>
      </c>
      <c r="G215" s="21" t="s">
        <v>191</v>
      </c>
      <c r="H215" s="21" t="s">
        <v>22</v>
      </c>
      <c r="I215" s="22">
        <v>18000000</v>
      </c>
      <c r="J215" s="22">
        <f t="shared" si="12"/>
        <v>0</v>
      </c>
      <c r="K215" s="22">
        <f t="shared" si="12"/>
        <v>0</v>
      </c>
      <c r="L215" s="22">
        <f t="shared" si="11"/>
        <v>18000000</v>
      </c>
      <c r="M215" s="30"/>
      <c r="N215" s="21"/>
    </row>
    <row r="216" spans="1:14" ht="16.5" customHeight="1" x14ac:dyDescent="0.15">
      <c r="A216" s="20">
        <v>211</v>
      </c>
      <c r="B216" s="21" t="s">
        <v>2311</v>
      </c>
      <c r="C216" s="21" t="s">
        <v>2312</v>
      </c>
      <c r="D216" s="21">
        <v>1</v>
      </c>
      <c r="E216" s="21" t="s">
        <v>5193</v>
      </c>
      <c r="F216" s="40" t="s">
        <v>2518</v>
      </c>
      <c r="G216" s="21" t="s">
        <v>191</v>
      </c>
      <c r="H216" s="21" t="s">
        <v>22</v>
      </c>
      <c r="I216" s="22">
        <v>94000000</v>
      </c>
      <c r="J216" s="22">
        <f t="shared" si="12"/>
        <v>2612640</v>
      </c>
      <c r="K216" s="22">
        <f t="shared" si="12"/>
        <v>0</v>
      </c>
      <c r="L216" s="22">
        <f t="shared" si="11"/>
        <v>96612640</v>
      </c>
      <c r="M216" s="30"/>
      <c r="N216" s="21"/>
    </row>
    <row r="217" spans="1:14" ht="16.5" customHeight="1" x14ac:dyDescent="0.15">
      <c r="A217" s="20">
        <v>212</v>
      </c>
      <c r="B217" s="21" t="s">
        <v>2311</v>
      </c>
      <c r="C217" s="21" t="s">
        <v>2321</v>
      </c>
      <c r="D217" s="21">
        <v>1</v>
      </c>
      <c r="E217" s="21" t="s">
        <v>5193</v>
      </c>
      <c r="F217" s="40" t="s">
        <v>2521</v>
      </c>
      <c r="G217" s="21" t="s">
        <v>191</v>
      </c>
      <c r="H217" s="21" t="s">
        <v>22</v>
      </c>
      <c r="I217" s="22">
        <v>126123360</v>
      </c>
      <c r="J217" s="22">
        <v>0</v>
      </c>
      <c r="K217" s="22">
        <v>0</v>
      </c>
      <c r="L217" s="22">
        <f t="shared" si="11"/>
        <v>126123360</v>
      </c>
      <c r="M217" s="30"/>
      <c r="N217" s="21"/>
    </row>
    <row r="218" spans="1:14" ht="16.5" customHeight="1" x14ac:dyDescent="0.15">
      <c r="A218" s="20">
        <v>213</v>
      </c>
      <c r="B218" s="21" t="s">
        <v>2311</v>
      </c>
      <c r="C218" s="21" t="s">
        <v>2321</v>
      </c>
      <c r="D218" s="21">
        <v>1</v>
      </c>
      <c r="E218" s="21" t="s">
        <v>5193</v>
      </c>
      <c r="F218" s="40" t="s">
        <v>2522</v>
      </c>
      <c r="G218" s="21" t="s">
        <v>193</v>
      </c>
      <c r="H218" s="21" t="s">
        <v>22</v>
      </c>
      <c r="I218" s="22">
        <v>10920466</v>
      </c>
      <c r="J218" s="22">
        <v>0</v>
      </c>
      <c r="K218" s="22">
        <v>0</v>
      </c>
      <c r="L218" s="22">
        <f t="shared" si="11"/>
        <v>10920466</v>
      </c>
      <c r="M218" s="30"/>
      <c r="N218" s="21"/>
    </row>
    <row r="219" spans="1:14" ht="16.5" customHeight="1" x14ac:dyDescent="0.15">
      <c r="A219" s="20">
        <v>214</v>
      </c>
      <c r="B219" s="21" t="s">
        <v>2311</v>
      </c>
      <c r="C219" s="21" t="s">
        <v>2321</v>
      </c>
      <c r="D219" s="21">
        <v>1</v>
      </c>
      <c r="E219" s="21" t="s">
        <v>5193</v>
      </c>
      <c r="F219" s="40" t="s">
        <v>2523</v>
      </c>
      <c r="G219" s="21" t="s">
        <v>191</v>
      </c>
      <c r="H219" s="21" t="s">
        <v>22</v>
      </c>
      <c r="I219" s="22">
        <v>24405921</v>
      </c>
      <c r="J219" s="22">
        <v>2612640</v>
      </c>
      <c r="K219" s="22">
        <v>0</v>
      </c>
      <c r="L219" s="22">
        <f t="shared" si="11"/>
        <v>27018561</v>
      </c>
      <c r="M219" s="30"/>
      <c r="N219" s="21"/>
    </row>
    <row r="220" spans="1:14" ht="16.5" customHeight="1" x14ac:dyDescent="0.15">
      <c r="A220" s="20">
        <v>215</v>
      </c>
      <c r="B220" s="21" t="s">
        <v>2311</v>
      </c>
      <c r="C220" s="21" t="s">
        <v>2321</v>
      </c>
      <c r="D220" s="21">
        <v>1</v>
      </c>
      <c r="E220" s="21" t="s">
        <v>5193</v>
      </c>
      <c r="F220" s="40" t="s">
        <v>2524</v>
      </c>
      <c r="G220" s="21" t="s">
        <v>191</v>
      </c>
      <c r="H220" s="21" t="s">
        <v>22</v>
      </c>
      <c r="I220" s="22">
        <v>22051767</v>
      </c>
      <c r="J220" s="22">
        <v>0</v>
      </c>
      <c r="K220" s="22">
        <v>0</v>
      </c>
      <c r="L220" s="22">
        <f t="shared" si="11"/>
        <v>22051767</v>
      </c>
      <c r="M220" s="30"/>
      <c r="N220" s="21"/>
    </row>
    <row r="221" spans="1:14" ht="16.5" customHeight="1" x14ac:dyDescent="0.15">
      <c r="A221" s="20">
        <v>216</v>
      </c>
      <c r="B221" s="21" t="s">
        <v>2311</v>
      </c>
      <c r="C221" s="21" t="s">
        <v>2321</v>
      </c>
      <c r="D221" s="21">
        <v>1</v>
      </c>
      <c r="E221" s="21" t="s">
        <v>5193</v>
      </c>
      <c r="F221" s="40" t="s">
        <v>2525</v>
      </c>
      <c r="G221" s="21" t="s">
        <v>191</v>
      </c>
      <c r="H221" s="21" t="s">
        <v>22</v>
      </c>
      <c r="I221" s="22">
        <v>15021637</v>
      </c>
      <c r="J221" s="22">
        <v>0</v>
      </c>
      <c r="K221" s="22">
        <v>0</v>
      </c>
      <c r="L221" s="22">
        <f t="shared" si="11"/>
        <v>15021637</v>
      </c>
      <c r="M221" s="30"/>
      <c r="N221" s="21"/>
    </row>
    <row r="222" spans="1:14" ht="16.5" customHeight="1" x14ac:dyDescent="0.15">
      <c r="A222" s="20">
        <v>217</v>
      </c>
      <c r="B222" s="21" t="s">
        <v>2311</v>
      </c>
      <c r="C222" s="21" t="s">
        <v>2326</v>
      </c>
      <c r="D222" s="21">
        <v>1</v>
      </c>
      <c r="E222" s="21" t="s">
        <v>5193</v>
      </c>
      <c r="F222" s="40" t="s">
        <v>2529</v>
      </c>
      <c r="G222" s="21" t="s">
        <v>191</v>
      </c>
      <c r="H222" s="21" t="s">
        <v>15</v>
      </c>
      <c r="I222" s="22">
        <v>85000000</v>
      </c>
      <c r="J222" s="22">
        <f>J225</f>
        <v>0</v>
      </c>
      <c r="K222" s="22">
        <v>0</v>
      </c>
      <c r="L222" s="22">
        <f t="shared" si="11"/>
        <v>85000000</v>
      </c>
      <c r="M222" s="30"/>
      <c r="N222" s="21"/>
    </row>
    <row r="223" spans="1:14" ht="16.5" customHeight="1" x14ac:dyDescent="0.15">
      <c r="A223" s="20">
        <v>218</v>
      </c>
      <c r="B223" s="21" t="s">
        <v>2311</v>
      </c>
      <c r="C223" s="21" t="s">
        <v>2326</v>
      </c>
      <c r="D223" s="21">
        <v>1</v>
      </c>
      <c r="E223" s="21" t="s">
        <v>5193</v>
      </c>
      <c r="F223" s="40" t="s">
        <v>2530</v>
      </c>
      <c r="G223" s="21" t="s">
        <v>191</v>
      </c>
      <c r="H223" s="21" t="s">
        <v>15</v>
      </c>
      <c r="I223" s="22">
        <v>47000000</v>
      </c>
      <c r="J223" s="22">
        <f>J226</f>
        <v>0</v>
      </c>
      <c r="K223" s="22">
        <f>K226</f>
        <v>0</v>
      </c>
      <c r="L223" s="22">
        <f t="shared" si="11"/>
        <v>47000000</v>
      </c>
      <c r="M223" s="30"/>
      <c r="N223" s="21"/>
    </row>
    <row r="224" spans="1:14" ht="16.5" customHeight="1" x14ac:dyDescent="0.15">
      <c r="A224" s="20">
        <v>219</v>
      </c>
      <c r="B224" s="21" t="s">
        <v>2311</v>
      </c>
      <c r="C224" s="21" t="s">
        <v>2326</v>
      </c>
      <c r="D224" s="21">
        <v>1</v>
      </c>
      <c r="E224" s="21" t="s">
        <v>5193</v>
      </c>
      <c r="F224" s="40" t="s">
        <v>2531</v>
      </c>
      <c r="G224" s="21" t="s">
        <v>191</v>
      </c>
      <c r="H224" s="21" t="s">
        <v>22</v>
      </c>
      <c r="I224" s="22">
        <v>42000000</v>
      </c>
      <c r="J224" s="22">
        <f>J227</f>
        <v>0</v>
      </c>
      <c r="K224" s="22">
        <v>0</v>
      </c>
      <c r="L224" s="22">
        <f t="shared" si="11"/>
        <v>42000000</v>
      </c>
      <c r="M224" s="30"/>
      <c r="N224" s="21"/>
    </row>
    <row r="225" spans="1:14" ht="16.5" customHeight="1" x14ac:dyDescent="0.15">
      <c r="A225" s="20">
        <v>220</v>
      </c>
      <c r="B225" s="21" t="s">
        <v>2311</v>
      </c>
      <c r="C225" s="21" t="s">
        <v>2326</v>
      </c>
      <c r="D225" s="21">
        <v>1</v>
      </c>
      <c r="E225" s="21" t="s">
        <v>5193</v>
      </c>
      <c r="F225" s="40" t="s">
        <v>2538</v>
      </c>
      <c r="G225" s="21" t="s">
        <v>191</v>
      </c>
      <c r="H225" s="21" t="s">
        <v>15</v>
      </c>
      <c r="I225" s="22">
        <v>137023000</v>
      </c>
      <c r="J225" s="22">
        <f>J228</f>
        <v>0</v>
      </c>
      <c r="K225" s="22">
        <v>0</v>
      </c>
      <c r="L225" s="22">
        <f t="shared" si="11"/>
        <v>137023000</v>
      </c>
      <c r="M225" s="30"/>
      <c r="N225" s="21"/>
    </row>
    <row r="226" spans="1:14" ht="16.5" customHeight="1" x14ac:dyDescent="0.15">
      <c r="A226" s="20">
        <v>221</v>
      </c>
      <c r="B226" s="21" t="s">
        <v>2311</v>
      </c>
      <c r="C226" s="21" t="s">
        <v>2331</v>
      </c>
      <c r="D226" s="21">
        <v>1</v>
      </c>
      <c r="E226" s="21" t="s">
        <v>5193</v>
      </c>
      <c r="F226" s="40" t="s">
        <v>2540</v>
      </c>
      <c r="G226" s="21" t="s">
        <v>191</v>
      </c>
      <c r="H226" s="21" t="s">
        <v>22</v>
      </c>
      <c r="I226" s="22">
        <v>51383589</v>
      </c>
      <c r="J226" s="22">
        <v>0</v>
      </c>
      <c r="K226" s="22">
        <v>0</v>
      </c>
      <c r="L226" s="22">
        <f t="shared" si="11"/>
        <v>51383589</v>
      </c>
      <c r="M226" s="30"/>
      <c r="N226" s="21"/>
    </row>
    <row r="227" spans="1:14" ht="16.5" customHeight="1" x14ac:dyDescent="0.15">
      <c r="A227" s="20">
        <v>222</v>
      </c>
      <c r="B227" s="21" t="s">
        <v>2311</v>
      </c>
      <c r="C227" s="21" t="s">
        <v>2331</v>
      </c>
      <c r="D227" s="21">
        <v>1</v>
      </c>
      <c r="E227" s="21" t="s">
        <v>5193</v>
      </c>
      <c r="F227" s="40" t="s">
        <v>2541</v>
      </c>
      <c r="G227" s="21" t="s">
        <v>191</v>
      </c>
      <c r="H227" s="21" t="s">
        <v>22</v>
      </c>
      <c r="I227" s="22">
        <v>99653024</v>
      </c>
      <c r="J227" s="22">
        <v>0</v>
      </c>
      <c r="K227" s="22">
        <v>0</v>
      </c>
      <c r="L227" s="22">
        <f t="shared" si="11"/>
        <v>99653024</v>
      </c>
      <c r="M227" s="30"/>
      <c r="N227" s="21"/>
    </row>
    <row r="228" spans="1:14" ht="16.5" customHeight="1" x14ac:dyDescent="0.15">
      <c r="A228" s="20">
        <v>223</v>
      </c>
      <c r="B228" s="21" t="s">
        <v>2311</v>
      </c>
      <c r="C228" s="21" t="s">
        <v>2331</v>
      </c>
      <c r="D228" s="21">
        <v>1</v>
      </c>
      <c r="E228" s="21" t="s">
        <v>5193</v>
      </c>
      <c r="F228" s="40" t="s">
        <v>891</v>
      </c>
      <c r="G228" s="21" t="s">
        <v>191</v>
      </c>
      <c r="H228" s="21" t="s">
        <v>22</v>
      </c>
      <c r="I228" s="22">
        <v>50000000</v>
      </c>
      <c r="J228" s="22">
        <v>0</v>
      </c>
      <c r="K228" s="22">
        <v>0</v>
      </c>
      <c r="L228" s="22">
        <f t="shared" si="11"/>
        <v>50000000</v>
      </c>
      <c r="M228" s="30"/>
      <c r="N228" s="21"/>
    </row>
    <row r="229" spans="1:14" ht="16.5" customHeight="1" x14ac:dyDescent="0.15">
      <c r="A229" s="20">
        <v>224</v>
      </c>
      <c r="B229" s="21" t="s">
        <v>2311</v>
      </c>
      <c r="C229" s="21" t="s">
        <v>2331</v>
      </c>
      <c r="D229" s="21">
        <v>1</v>
      </c>
      <c r="E229" s="21" t="s">
        <v>5193</v>
      </c>
      <c r="F229" s="40" t="s">
        <v>2546</v>
      </c>
      <c r="G229" s="21" t="s">
        <v>191</v>
      </c>
      <c r="H229" s="21" t="s">
        <v>22</v>
      </c>
      <c r="I229" s="22">
        <v>100000000</v>
      </c>
      <c r="J229" s="22">
        <v>0</v>
      </c>
      <c r="K229" s="22">
        <v>0</v>
      </c>
      <c r="L229" s="22">
        <f t="shared" si="11"/>
        <v>100000000</v>
      </c>
      <c r="M229" s="30"/>
      <c r="N229" s="21"/>
    </row>
    <row r="230" spans="1:14" ht="16.5" customHeight="1" x14ac:dyDescent="0.15">
      <c r="A230" s="20">
        <v>225</v>
      </c>
      <c r="B230" s="21" t="s">
        <v>2311</v>
      </c>
      <c r="C230" s="21" t="s">
        <v>2331</v>
      </c>
      <c r="D230" s="21">
        <v>1</v>
      </c>
      <c r="E230" s="21" t="s">
        <v>5193</v>
      </c>
      <c r="F230" s="40" t="s">
        <v>2547</v>
      </c>
      <c r="G230" s="21" t="s">
        <v>191</v>
      </c>
      <c r="H230" s="21" t="s">
        <v>22</v>
      </c>
      <c r="I230" s="22">
        <v>26470333</v>
      </c>
      <c r="J230" s="22">
        <v>0</v>
      </c>
      <c r="K230" s="22">
        <v>0</v>
      </c>
      <c r="L230" s="22">
        <f t="shared" si="11"/>
        <v>26470333</v>
      </c>
      <c r="M230" s="30"/>
      <c r="N230" s="21"/>
    </row>
    <row r="231" spans="1:14" ht="16.5" customHeight="1" x14ac:dyDescent="0.15">
      <c r="A231" s="20">
        <v>226</v>
      </c>
      <c r="B231" s="21" t="s">
        <v>2311</v>
      </c>
      <c r="C231" s="21" t="s">
        <v>2337</v>
      </c>
      <c r="D231" s="21">
        <v>1</v>
      </c>
      <c r="E231" s="21" t="s">
        <v>5193</v>
      </c>
      <c r="F231" s="40" t="s">
        <v>2549</v>
      </c>
      <c r="G231" s="21" t="s">
        <v>191</v>
      </c>
      <c r="H231" s="21" t="s">
        <v>22</v>
      </c>
      <c r="I231" s="22">
        <v>24000000</v>
      </c>
      <c r="J231" s="22">
        <v>0</v>
      </c>
      <c r="K231" s="22">
        <v>0</v>
      </c>
      <c r="L231" s="22">
        <f t="shared" si="11"/>
        <v>24000000</v>
      </c>
      <c r="M231" s="30"/>
      <c r="N231" s="21"/>
    </row>
    <row r="232" spans="1:14" ht="16.5" customHeight="1" x14ac:dyDescent="0.15">
      <c r="A232" s="20">
        <v>227</v>
      </c>
      <c r="B232" s="21" t="s">
        <v>2311</v>
      </c>
      <c r="C232" s="21" t="s">
        <v>2337</v>
      </c>
      <c r="D232" s="21">
        <v>1</v>
      </c>
      <c r="E232" s="21" t="s">
        <v>5193</v>
      </c>
      <c r="F232" s="40" t="s">
        <v>2550</v>
      </c>
      <c r="G232" s="21" t="s">
        <v>191</v>
      </c>
      <c r="H232" s="21" t="s">
        <v>22</v>
      </c>
      <c r="I232" s="22">
        <v>32000000</v>
      </c>
      <c r="J232" s="22">
        <v>0</v>
      </c>
      <c r="K232" s="22">
        <v>0</v>
      </c>
      <c r="L232" s="22">
        <f t="shared" si="11"/>
        <v>32000000</v>
      </c>
      <c r="M232" s="30"/>
      <c r="N232" s="21"/>
    </row>
    <row r="233" spans="1:14" ht="16.5" customHeight="1" x14ac:dyDescent="0.15">
      <c r="A233" s="20">
        <v>228</v>
      </c>
      <c r="B233" s="21" t="s">
        <v>2311</v>
      </c>
      <c r="C233" s="21" t="s">
        <v>2346</v>
      </c>
      <c r="D233" s="21">
        <v>1</v>
      </c>
      <c r="E233" s="21" t="s">
        <v>5193</v>
      </c>
      <c r="F233" s="40" t="s">
        <v>2347</v>
      </c>
      <c r="G233" s="21" t="s">
        <v>191</v>
      </c>
      <c r="H233" s="21" t="s">
        <v>22</v>
      </c>
      <c r="I233" s="22">
        <v>63840218</v>
      </c>
      <c r="J233" s="22">
        <v>0</v>
      </c>
      <c r="K233" s="22">
        <v>0</v>
      </c>
      <c r="L233" s="22">
        <f t="shared" si="11"/>
        <v>63840218</v>
      </c>
      <c r="M233" s="30"/>
      <c r="N233" s="21"/>
    </row>
    <row r="234" spans="1:14" ht="16.5" customHeight="1" x14ac:dyDescent="0.15">
      <c r="A234" s="20">
        <v>229</v>
      </c>
      <c r="B234" s="21" t="s">
        <v>2311</v>
      </c>
      <c r="C234" s="21" t="s">
        <v>2346</v>
      </c>
      <c r="D234" s="21">
        <v>1</v>
      </c>
      <c r="E234" s="21" t="s">
        <v>5193</v>
      </c>
      <c r="F234" s="40" t="s">
        <v>2348</v>
      </c>
      <c r="G234" s="21" t="s">
        <v>191</v>
      </c>
      <c r="H234" s="21" t="s">
        <v>22</v>
      </c>
      <c r="I234" s="22">
        <v>80968083</v>
      </c>
      <c r="J234" s="22">
        <v>0</v>
      </c>
      <c r="K234" s="22">
        <v>0</v>
      </c>
      <c r="L234" s="22">
        <f t="shared" si="11"/>
        <v>80968083</v>
      </c>
      <c r="M234" s="30"/>
      <c r="N234" s="21"/>
    </row>
    <row r="235" spans="1:14" ht="16.5" customHeight="1" x14ac:dyDescent="0.15">
      <c r="A235" s="20">
        <v>230</v>
      </c>
      <c r="B235" s="21" t="s">
        <v>2311</v>
      </c>
      <c r="C235" s="21" t="s">
        <v>167</v>
      </c>
      <c r="D235" s="21">
        <v>1</v>
      </c>
      <c r="E235" s="21" t="s">
        <v>5193</v>
      </c>
      <c r="F235" s="40" t="s">
        <v>2668</v>
      </c>
      <c r="G235" s="21" t="s">
        <v>52</v>
      </c>
      <c r="H235" s="21" t="s">
        <v>22</v>
      </c>
      <c r="I235" s="22">
        <v>635654640</v>
      </c>
      <c r="J235" s="22">
        <f t="shared" ref="J235:J241" si="13">J238</f>
        <v>0</v>
      </c>
      <c r="K235" s="22">
        <v>0</v>
      </c>
      <c r="L235" s="22">
        <f t="shared" si="11"/>
        <v>635654640</v>
      </c>
      <c r="M235" s="30"/>
      <c r="N235" s="21"/>
    </row>
    <row r="236" spans="1:14" ht="16.5" customHeight="1" x14ac:dyDescent="0.15">
      <c r="A236" s="20">
        <v>231</v>
      </c>
      <c r="B236" s="21" t="s">
        <v>2311</v>
      </c>
      <c r="C236" s="21" t="s">
        <v>126</v>
      </c>
      <c r="D236" s="21">
        <v>1</v>
      </c>
      <c r="E236" s="21" t="s">
        <v>5193</v>
      </c>
      <c r="F236" s="40" t="s">
        <v>2679</v>
      </c>
      <c r="G236" s="21" t="s">
        <v>193</v>
      </c>
      <c r="H236" s="21" t="s">
        <v>22</v>
      </c>
      <c r="I236" s="22">
        <v>43251000</v>
      </c>
      <c r="J236" s="22">
        <f t="shared" si="13"/>
        <v>0</v>
      </c>
      <c r="K236" s="22">
        <v>0</v>
      </c>
      <c r="L236" s="22">
        <f t="shared" si="11"/>
        <v>43251000</v>
      </c>
      <c r="M236" s="30"/>
      <c r="N236" s="21"/>
    </row>
    <row r="237" spans="1:14" ht="16.5" customHeight="1" x14ac:dyDescent="0.15">
      <c r="A237" s="20">
        <v>232</v>
      </c>
      <c r="B237" s="21" t="s">
        <v>2311</v>
      </c>
      <c r="C237" s="21" t="s">
        <v>94</v>
      </c>
      <c r="D237" s="21">
        <v>1</v>
      </c>
      <c r="E237" s="21" t="s">
        <v>5193</v>
      </c>
      <c r="F237" s="40" t="s">
        <v>2687</v>
      </c>
      <c r="G237" s="21" t="s">
        <v>191</v>
      </c>
      <c r="H237" s="21" t="s">
        <v>15</v>
      </c>
      <c r="I237" s="22">
        <v>80000000</v>
      </c>
      <c r="J237" s="22">
        <f t="shared" si="13"/>
        <v>0</v>
      </c>
      <c r="K237" s="22">
        <v>0</v>
      </c>
      <c r="L237" s="22">
        <f t="shared" si="11"/>
        <v>80000000</v>
      </c>
      <c r="M237" s="30"/>
      <c r="N237" s="21"/>
    </row>
    <row r="238" spans="1:14" ht="16.5" customHeight="1" x14ac:dyDescent="0.15">
      <c r="A238" s="20">
        <v>233</v>
      </c>
      <c r="B238" s="21" t="s">
        <v>2311</v>
      </c>
      <c r="C238" s="21" t="s">
        <v>94</v>
      </c>
      <c r="D238" s="21">
        <v>1</v>
      </c>
      <c r="E238" s="21" t="s">
        <v>5193</v>
      </c>
      <c r="F238" s="40" t="s">
        <v>2688</v>
      </c>
      <c r="G238" s="21" t="s">
        <v>191</v>
      </c>
      <c r="H238" s="21" t="s">
        <v>15</v>
      </c>
      <c r="I238" s="22">
        <v>890710000</v>
      </c>
      <c r="J238" s="22">
        <f t="shared" si="13"/>
        <v>0</v>
      </c>
      <c r="K238" s="22">
        <f>K241</f>
        <v>0</v>
      </c>
      <c r="L238" s="22">
        <f t="shared" si="11"/>
        <v>890710000</v>
      </c>
      <c r="M238" s="30"/>
      <c r="N238" s="21"/>
    </row>
    <row r="239" spans="1:14" ht="16.5" customHeight="1" x14ac:dyDescent="0.15">
      <c r="A239" s="20">
        <v>234</v>
      </c>
      <c r="B239" s="21" t="s">
        <v>2311</v>
      </c>
      <c r="C239" s="21" t="s">
        <v>94</v>
      </c>
      <c r="D239" s="21">
        <v>1</v>
      </c>
      <c r="E239" s="21" t="s">
        <v>5193</v>
      </c>
      <c r="F239" s="40" t="s">
        <v>2689</v>
      </c>
      <c r="G239" s="21" t="s">
        <v>191</v>
      </c>
      <c r="H239" s="21" t="s">
        <v>15</v>
      </c>
      <c r="I239" s="22">
        <v>46890000</v>
      </c>
      <c r="J239" s="22">
        <f t="shared" si="13"/>
        <v>0</v>
      </c>
      <c r="K239" s="22">
        <f>K242</f>
        <v>0</v>
      </c>
      <c r="L239" s="22">
        <f t="shared" si="11"/>
        <v>46890000</v>
      </c>
      <c r="M239" s="30"/>
      <c r="N239" s="21"/>
    </row>
    <row r="240" spans="1:14" ht="16.5" customHeight="1" x14ac:dyDescent="0.15">
      <c r="A240" s="20">
        <v>235</v>
      </c>
      <c r="B240" s="21" t="s">
        <v>2697</v>
      </c>
      <c r="C240" s="21" t="s">
        <v>2729</v>
      </c>
      <c r="D240" s="21">
        <v>1</v>
      </c>
      <c r="E240" s="21" t="s">
        <v>5193</v>
      </c>
      <c r="F240" s="40" t="s">
        <v>2913</v>
      </c>
      <c r="G240" s="21" t="s">
        <v>191</v>
      </c>
      <c r="H240" s="21" t="s">
        <v>15</v>
      </c>
      <c r="I240" s="22">
        <v>28027411</v>
      </c>
      <c r="J240" s="22">
        <f t="shared" si="13"/>
        <v>0</v>
      </c>
      <c r="K240" s="22">
        <f>K243</f>
        <v>0</v>
      </c>
      <c r="L240" s="22">
        <f t="shared" si="11"/>
        <v>28027411</v>
      </c>
      <c r="M240" s="30"/>
      <c r="N240" s="21"/>
    </row>
    <row r="241" spans="1:14" ht="16.5" customHeight="1" x14ac:dyDescent="0.15">
      <c r="A241" s="20">
        <v>236</v>
      </c>
      <c r="B241" s="21" t="s">
        <v>2697</v>
      </c>
      <c r="C241" s="21" t="s">
        <v>2744</v>
      </c>
      <c r="D241" s="21">
        <v>1</v>
      </c>
      <c r="E241" s="21" t="s">
        <v>5193</v>
      </c>
      <c r="F241" s="40" t="s">
        <v>2920</v>
      </c>
      <c r="G241" s="21" t="s">
        <v>191</v>
      </c>
      <c r="H241" s="21" t="s">
        <v>15</v>
      </c>
      <c r="I241" s="22">
        <v>600000000</v>
      </c>
      <c r="J241" s="22">
        <f t="shared" si="13"/>
        <v>0</v>
      </c>
      <c r="K241" s="22">
        <f>K244</f>
        <v>0</v>
      </c>
      <c r="L241" s="22">
        <f t="shared" si="11"/>
        <v>600000000</v>
      </c>
      <c r="M241" s="30"/>
      <c r="N241" s="21"/>
    </row>
    <row r="242" spans="1:14" ht="16.5" customHeight="1" x14ac:dyDescent="0.15">
      <c r="A242" s="20">
        <v>237</v>
      </c>
      <c r="B242" s="21" t="s">
        <v>2697</v>
      </c>
      <c r="C242" s="21" t="s">
        <v>2751</v>
      </c>
      <c r="D242" s="21">
        <v>1</v>
      </c>
      <c r="E242" s="21" t="s">
        <v>5193</v>
      </c>
      <c r="F242" s="40" t="s">
        <v>2926</v>
      </c>
      <c r="G242" s="21" t="s">
        <v>191</v>
      </c>
      <c r="H242" s="21" t="s">
        <v>22</v>
      </c>
      <c r="I242" s="22">
        <v>26470333</v>
      </c>
      <c r="J242" s="22">
        <v>0</v>
      </c>
      <c r="K242" s="22">
        <v>0</v>
      </c>
      <c r="L242" s="22">
        <f t="shared" si="11"/>
        <v>26470333</v>
      </c>
      <c r="M242" s="30"/>
      <c r="N242" s="21"/>
    </row>
    <row r="243" spans="1:14" ht="16.5" customHeight="1" x14ac:dyDescent="0.15">
      <c r="A243" s="20">
        <v>238</v>
      </c>
      <c r="B243" s="21" t="s">
        <v>2697</v>
      </c>
      <c r="C243" s="21" t="s">
        <v>2751</v>
      </c>
      <c r="D243" s="21">
        <v>1</v>
      </c>
      <c r="E243" s="21" t="s">
        <v>5193</v>
      </c>
      <c r="F243" s="40" t="s">
        <v>2928</v>
      </c>
      <c r="G243" s="21" t="s">
        <v>191</v>
      </c>
      <c r="H243" s="21" t="s">
        <v>22</v>
      </c>
      <c r="I243" s="22">
        <v>49826511</v>
      </c>
      <c r="J243" s="22">
        <v>0</v>
      </c>
      <c r="K243" s="22">
        <v>0</v>
      </c>
      <c r="L243" s="22">
        <f t="shared" si="11"/>
        <v>49826511</v>
      </c>
      <c r="M243" s="30"/>
      <c r="N243" s="21"/>
    </row>
    <row r="244" spans="1:14" ht="16.5" customHeight="1" x14ac:dyDescent="0.15">
      <c r="A244" s="20">
        <v>239</v>
      </c>
      <c r="B244" s="21" t="s">
        <v>2697</v>
      </c>
      <c r="C244" s="21" t="s">
        <v>2751</v>
      </c>
      <c r="D244" s="21">
        <v>1</v>
      </c>
      <c r="E244" s="21" t="s">
        <v>5193</v>
      </c>
      <c r="F244" s="40" t="s">
        <v>2929</v>
      </c>
      <c r="G244" s="21" t="s">
        <v>191</v>
      </c>
      <c r="H244" s="21" t="s">
        <v>22</v>
      </c>
      <c r="I244" s="22">
        <v>29584489</v>
      </c>
      <c r="J244" s="22">
        <v>0</v>
      </c>
      <c r="K244" s="22">
        <v>0</v>
      </c>
      <c r="L244" s="22">
        <f t="shared" si="11"/>
        <v>29584489</v>
      </c>
      <c r="M244" s="30"/>
      <c r="N244" s="21"/>
    </row>
    <row r="245" spans="1:14" ht="16.5" customHeight="1" x14ac:dyDescent="0.15">
      <c r="A245" s="20">
        <v>240</v>
      </c>
      <c r="B245" s="21" t="s">
        <v>2697</v>
      </c>
      <c r="C245" s="21" t="s">
        <v>2792</v>
      </c>
      <c r="D245" s="21">
        <v>1</v>
      </c>
      <c r="E245" s="21" t="s">
        <v>5193</v>
      </c>
      <c r="F245" s="40" t="s">
        <v>2950</v>
      </c>
      <c r="G245" s="21" t="s">
        <v>191</v>
      </c>
      <c r="H245" s="21" t="s">
        <v>22</v>
      </c>
      <c r="I245" s="22">
        <v>45000000</v>
      </c>
      <c r="J245" s="22">
        <f>J248</f>
        <v>0</v>
      </c>
      <c r="K245" s="22">
        <v>0</v>
      </c>
      <c r="L245" s="22">
        <f t="shared" si="11"/>
        <v>45000000</v>
      </c>
      <c r="M245" s="30"/>
      <c r="N245" s="21"/>
    </row>
    <row r="246" spans="1:14" ht="16.5" customHeight="1" x14ac:dyDescent="0.15">
      <c r="A246" s="20">
        <v>241</v>
      </c>
      <c r="B246" s="21" t="s">
        <v>2697</v>
      </c>
      <c r="C246" s="21" t="s">
        <v>2792</v>
      </c>
      <c r="D246" s="21">
        <v>1</v>
      </c>
      <c r="E246" s="21" t="s">
        <v>5193</v>
      </c>
      <c r="F246" s="40" t="s">
        <v>2951</v>
      </c>
      <c r="G246" s="21" t="s">
        <v>191</v>
      </c>
      <c r="H246" s="21" t="s">
        <v>22</v>
      </c>
      <c r="I246" s="22">
        <v>5000000</v>
      </c>
      <c r="J246" s="22">
        <f>J249</f>
        <v>0</v>
      </c>
      <c r="K246" s="22">
        <f>K249</f>
        <v>0</v>
      </c>
      <c r="L246" s="22">
        <f t="shared" si="11"/>
        <v>5000000</v>
      </c>
      <c r="M246" s="30"/>
      <c r="N246" s="21"/>
    </row>
    <row r="247" spans="1:14" ht="16.5" customHeight="1" x14ac:dyDescent="0.15">
      <c r="A247" s="20">
        <v>242</v>
      </c>
      <c r="B247" s="21" t="s">
        <v>2697</v>
      </c>
      <c r="C247" s="21" t="s">
        <v>2807</v>
      </c>
      <c r="D247" s="21">
        <v>1</v>
      </c>
      <c r="E247" s="21" t="s">
        <v>5193</v>
      </c>
      <c r="F247" s="40" t="s">
        <v>2972</v>
      </c>
      <c r="G247" s="21" t="s">
        <v>191</v>
      </c>
      <c r="H247" s="21" t="s">
        <v>22</v>
      </c>
      <c r="I247" s="22">
        <v>496432000</v>
      </c>
      <c r="J247" s="22">
        <f>J250</f>
        <v>0</v>
      </c>
      <c r="K247" s="22">
        <f>K250</f>
        <v>0</v>
      </c>
      <c r="L247" s="22">
        <f t="shared" si="11"/>
        <v>496432000</v>
      </c>
      <c r="M247" s="30"/>
      <c r="N247" s="21"/>
    </row>
    <row r="248" spans="1:14" ht="16.5" customHeight="1" x14ac:dyDescent="0.15">
      <c r="A248" s="20">
        <v>243</v>
      </c>
      <c r="B248" s="21" t="s">
        <v>2697</v>
      </c>
      <c r="C248" s="21" t="s">
        <v>2842</v>
      </c>
      <c r="D248" s="21">
        <v>1</v>
      </c>
      <c r="E248" s="21" t="s">
        <v>5193</v>
      </c>
      <c r="F248" s="40" t="s">
        <v>2984</v>
      </c>
      <c r="G248" s="21" t="s">
        <v>191</v>
      </c>
      <c r="H248" s="21" t="s">
        <v>22</v>
      </c>
      <c r="I248" s="22">
        <v>18000000</v>
      </c>
      <c r="J248" s="22">
        <v>0</v>
      </c>
      <c r="K248" s="22">
        <v>3000000</v>
      </c>
      <c r="L248" s="22">
        <f t="shared" si="11"/>
        <v>21000000</v>
      </c>
      <c r="M248" s="30"/>
      <c r="N248" s="21"/>
    </row>
    <row r="249" spans="1:14" ht="16.5" customHeight="1" x14ac:dyDescent="0.15">
      <c r="A249" s="20">
        <v>244</v>
      </c>
      <c r="B249" s="21" t="s">
        <v>2697</v>
      </c>
      <c r="C249" s="21" t="s">
        <v>2842</v>
      </c>
      <c r="D249" s="21">
        <v>1</v>
      </c>
      <c r="E249" s="21" t="s">
        <v>5193</v>
      </c>
      <c r="F249" s="40" t="s">
        <v>2985</v>
      </c>
      <c r="G249" s="21" t="s">
        <v>193</v>
      </c>
      <c r="H249" s="21" t="s">
        <v>22</v>
      </c>
      <c r="I249" s="22">
        <v>15000000</v>
      </c>
      <c r="J249" s="22">
        <v>0</v>
      </c>
      <c r="K249" s="22">
        <v>0</v>
      </c>
      <c r="L249" s="22">
        <f t="shared" si="11"/>
        <v>15000000</v>
      </c>
      <c r="M249" s="30"/>
      <c r="N249" s="21"/>
    </row>
    <row r="250" spans="1:14" ht="16.5" customHeight="1" x14ac:dyDescent="0.15">
      <c r="A250" s="20">
        <v>245</v>
      </c>
      <c r="B250" s="21" t="s">
        <v>2697</v>
      </c>
      <c r="C250" s="21" t="s">
        <v>2893</v>
      </c>
      <c r="D250" s="21">
        <v>1</v>
      </c>
      <c r="E250" s="21" t="s">
        <v>5193</v>
      </c>
      <c r="F250" s="40" t="s">
        <v>3001</v>
      </c>
      <c r="G250" s="21" t="s">
        <v>191</v>
      </c>
      <c r="H250" s="21" t="s">
        <v>22</v>
      </c>
      <c r="I250" s="22">
        <v>42041119</v>
      </c>
      <c r="J250" s="22">
        <v>0</v>
      </c>
      <c r="K250" s="22">
        <v>0</v>
      </c>
      <c r="L250" s="22">
        <f t="shared" si="11"/>
        <v>42041119</v>
      </c>
      <c r="M250" s="30"/>
      <c r="N250" s="21"/>
    </row>
    <row r="251" spans="1:14" ht="16.5" customHeight="1" x14ac:dyDescent="0.15">
      <c r="A251" s="20">
        <v>246</v>
      </c>
      <c r="B251" s="21" t="s">
        <v>3014</v>
      </c>
      <c r="C251" s="21" t="s">
        <v>158</v>
      </c>
      <c r="D251" s="21">
        <v>1</v>
      </c>
      <c r="E251" s="21" t="s">
        <v>5193</v>
      </c>
      <c r="F251" s="40" t="s">
        <v>3222</v>
      </c>
      <c r="G251" s="21" t="s">
        <v>191</v>
      </c>
      <c r="H251" s="21" t="s">
        <v>22</v>
      </c>
      <c r="I251" s="22">
        <v>126123360</v>
      </c>
      <c r="J251" s="22">
        <f>J254</f>
        <v>38460000</v>
      </c>
      <c r="K251" s="22">
        <f>K254</f>
        <v>0</v>
      </c>
      <c r="L251" s="22">
        <f t="shared" si="11"/>
        <v>164583360</v>
      </c>
      <c r="M251" s="30"/>
      <c r="N251" s="21"/>
    </row>
    <row r="252" spans="1:14" ht="16.5" customHeight="1" x14ac:dyDescent="0.15">
      <c r="A252" s="20">
        <v>247</v>
      </c>
      <c r="B252" s="21" t="s">
        <v>3014</v>
      </c>
      <c r="C252" s="21" t="s">
        <v>158</v>
      </c>
      <c r="D252" s="21">
        <v>1</v>
      </c>
      <c r="E252" s="21" t="s">
        <v>5193</v>
      </c>
      <c r="F252" s="40" t="s">
        <v>3244</v>
      </c>
      <c r="G252" s="21" t="s">
        <v>191</v>
      </c>
      <c r="H252" s="21" t="s">
        <v>22</v>
      </c>
      <c r="I252" s="22">
        <v>13251852</v>
      </c>
      <c r="J252" s="22">
        <f>J255</f>
        <v>3184320</v>
      </c>
      <c r="K252" s="22">
        <f>K255</f>
        <v>0</v>
      </c>
      <c r="L252" s="22">
        <f t="shared" si="11"/>
        <v>16436172</v>
      </c>
      <c r="M252" s="30"/>
      <c r="N252" s="21"/>
    </row>
    <row r="253" spans="1:14" ht="16.5" customHeight="1" x14ac:dyDescent="0.15">
      <c r="A253" s="20">
        <v>248</v>
      </c>
      <c r="B253" s="21" t="s">
        <v>3014</v>
      </c>
      <c r="C253" s="21" t="s">
        <v>158</v>
      </c>
      <c r="D253" s="21">
        <v>1</v>
      </c>
      <c r="E253" s="21" t="s">
        <v>5193</v>
      </c>
      <c r="F253" s="40" t="s">
        <v>3245</v>
      </c>
      <c r="G253" s="21" t="s">
        <v>193</v>
      </c>
      <c r="H253" s="21" t="s">
        <v>22</v>
      </c>
      <c r="I253" s="22">
        <v>150672000</v>
      </c>
      <c r="J253" s="22">
        <v>264000</v>
      </c>
      <c r="K253" s="22">
        <f t="shared" ref="K253:K266" si="14">K256</f>
        <v>0</v>
      </c>
      <c r="L253" s="22">
        <f t="shared" si="11"/>
        <v>150936000</v>
      </c>
      <c r="M253" s="30"/>
      <c r="N253" s="21"/>
    </row>
    <row r="254" spans="1:14" ht="16.5" customHeight="1" x14ac:dyDescent="0.15">
      <c r="A254" s="20">
        <v>249</v>
      </c>
      <c r="B254" s="21" t="s">
        <v>3014</v>
      </c>
      <c r="C254" s="21" t="s">
        <v>158</v>
      </c>
      <c r="D254" s="21">
        <v>1</v>
      </c>
      <c r="E254" s="21" t="s">
        <v>5193</v>
      </c>
      <c r="F254" s="40" t="s">
        <v>3246</v>
      </c>
      <c r="G254" s="21" t="s">
        <v>191</v>
      </c>
      <c r="H254" s="21" t="s">
        <v>22</v>
      </c>
      <c r="I254" s="22">
        <v>363672000</v>
      </c>
      <c r="J254" s="22">
        <v>38460000</v>
      </c>
      <c r="K254" s="22">
        <f t="shared" si="14"/>
        <v>0</v>
      </c>
      <c r="L254" s="22">
        <f t="shared" si="11"/>
        <v>402132000</v>
      </c>
      <c r="M254" s="30"/>
      <c r="N254" s="21"/>
    </row>
    <row r="255" spans="1:14" ht="16.5" customHeight="1" x14ac:dyDescent="0.15">
      <c r="A255" s="20">
        <v>250</v>
      </c>
      <c r="B255" s="21" t="s">
        <v>3014</v>
      </c>
      <c r="C255" s="21" t="s">
        <v>158</v>
      </c>
      <c r="D255" s="21">
        <v>1</v>
      </c>
      <c r="E255" s="21" t="s">
        <v>5193</v>
      </c>
      <c r="F255" s="40" t="s">
        <v>3247</v>
      </c>
      <c r="G255" s="21" t="s">
        <v>191</v>
      </c>
      <c r="H255" s="21" t="s">
        <v>22</v>
      </c>
      <c r="I255" s="22">
        <v>330472123</v>
      </c>
      <c r="J255" s="22">
        <f>J258</f>
        <v>3184320</v>
      </c>
      <c r="K255" s="22">
        <f t="shared" si="14"/>
        <v>0</v>
      </c>
      <c r="L255" s="22">
        <f t="shared" si="11"/>
        <v>333656443</v>
      </c>
      <c r="M255" s="30"/>
      <c r="N255" s="21"/>
    </row>
    <row r="256" spans="1:14" ht="16.5" customHeight="1" x14ac:dyDescent="0.15">
      <c r="A256" s="20">
        <v>251</v>
      </c>
      <c r="B256" s="21" t="s">
        <v>3014</v>
      </c>
      <c r="C256" s="21" t="s">
        <v>158</v>
      </c>
      <c r="D256" s="21">
        <v>1</v>
      </c>
      <c r="E256" s="21" t="s">
        <v>5193</v>
      </c>
      <c r="F256" s="40" t="s">
        <v>3248</v>
      </c>
      <c r="G256" s="21" t="s">
        <v>191</v>
      </c>
      <c r="H256" s="21" t="s">
        <v>22</v>
      </c>
      <c r="I256" s="22">
        <v>15000000</v>
      </c>
      <c r="J256" s="22">
        <f>J259</f>
        <v>8046770</v>
      </c>
      <c r="K256" s="22">
        <f t="shared" si="14"/>
        <v>0</v>
      </c>
      <c r="L256" s="22">
        <f t="shared" si="11"/>
        <v>23046770</v>
      </c>
      <c r="M256" s="30"/>
      <c r="N256" s="21"/>
    </row>
    <row r="257" spans="1:14" ht="16.5" customHeight="1" x14ac:dyDescent="0.15">
      <c r="A257" s="20">
        <v>252</v>
      </c>
      <c r="B257" s="21" t="s">
        <v>3014</v>
      </c>
      <c r="C257" s="21" t="s">
        <v>158</v>
      </c>
      <c r="D257" s="21">
        <v>1</v>
      </c>
      <c r="E257" s="21" t="s">
        <v>5193</v>
      </c>
      <c r="F257" s="40" t="s">
        <v>3249</v>
      </c>
      <c r="G257" s="21" t="s">
        <v>191</v>
      </c>
      <c r="H257" s="21" t="s">
        <v>22</v>
      </c>
      <c r="I257" s="22">
        <v>30306000</v>
      </c>
      <c r="J257" s="22">
        <v>3205000</v>
      </c>
      <c r="K257" s="22">
        <f t="shared" si="14"/>
        <v>0</v>
      </c>
      <c r="L257" s="22">
        <f t="shared" si="11"/>
        <v>33511000</v>
      </c>
      <c r="M257" s="30"/>
      <c r="N257" s="21"/>
    </row>
    <row r="258" spans="1:14" ht="16.5" customHeight="1" x14ac:dyDescent="0.15">
      <c r="A258" s="20">
        <v>253</v>
      </c>
      <c r="B258" s="21" t="s">
        <v>3014</v>
      </c>
      <c r="C258" s="21" t="s">
        <v>158</v>
      </c>
      <c r="D258" s="21">
        <v>1</v>
      </c>
      <c r="E258" s="21" t="s">
        <v>5193</v>
      </c>
      <c r="F258" s="40" t="s">
        <v>3250</v>
      </c>
      <c r="G258" s="21" t="s">
        <v>191</v>
      </c>
      <c r="H258" s="21" t="s">
        <v>22</v>
      </c>
      <c r="I258" s="22">
        <v>288184219</v>
      </c>
      <c r="J258" s="22">
        <f>J261</f>
        <v>3184320</v>
      </c>
      <c r="K258" s="22">
        <f t="shared" si="14"/>
        <v>0</v>
      </c>
      <c r="L258" s="22">
        <f t="shared" si="11"/>
        <v>291368539</v>
      </c>
      <c r="M258" s="30"/>
      <c r="N258" s="21"/>
    </row>
    <row r="259" spans="1:14" ht="16.5" customHeight="1" x14ac:dyDescent="0.15">
      <c r="A259" s="20">
        <v>254</v>
      </c>
      <c r="B259" s="21" t="s">
        <v>3014</v>
      </c>
      <c r="C259" s="21" t="s">
        <v>158</v>
      </c>
      <c r="D259" s="21">
        <v>1</v>
      </c>
      <c r="E259" s="21" t="s">
        <v>5193</v>
      </c>
      <c r="F259" s="40" t="s">
        <v>3272</v>
      </c>
      <c r="G259" s="21" t="s">
        <v>191</v>
      </c>
      <c r="H259" s="21" t="s">
        <v>22</v>
      </c>
      <c r="I259" s="22">
        <v>183481219</v>
      </c>
      <c r="J259" s="22">
        <v>8046770</v>
      </c>
      <c r="K259" s="22">
        <f t="shared" si="14"/>
        <v>0</v>
      </c>
      <c r="L259" s="22">
        <f t="shared" si="11"/>
        <v>191527989</v>
      </c>
      <c r="M259" s="30"/>
      <c r="N259" s="21"/>
    </row>
    <row r="260" spans="1:14" ht="16.5" customHeight="1" x14ac:dyDescent="0.15">
      <c r="A260" s="20">
        <v>255</v>
      </c>
      <c r="B260" s="21" t="s">
        <v>3014</v>
      </c>
      <c r="C260" s="21" t="s">
        <v>158</v>
      </c>
      <c r="D260" s="21">
        <v>1</v>
      </c>
      <c r="E260" s="21" t="s">
        <v>5193</v>
      </c>
      <c r="F260" s="40" t="s">
        <v>3280</v>
      </c>
      <c r="G260" s="21" t="s">
        <v>191</v>
      </c>
      <c r="H260" s="21" t="s">
        <v>22</v>
      </c>
      <c r="I260" s="22">
        <v>62283140</v>
      </c>
      <c r="J260" s="22">
        <f>J263</f>
        <v>0</v>
      </c>
      <c r="K260" s="22">
        <f t="shared" si="14"/>
        <v>0</v>
      </c>
      <c r="L260" s="22">
        <f t="shared" si="11"/>
        <v>62283140</v>
      </c>
      <c r="M260" s="30"/>
      <c r="N260" s="21"/>
    </row>
    <row r="261" spans="1:14" ht="16.5" customHeight="1" x14ac:dyDescent="0.15">
      <c r="A261" s="20">
        <v>256</v>
      </c>
      <c r="B261" s="21" t="s">
        <v>3014</v>
      </c>
      <c r="C261" s="21" t="s">
        <v>158</v>
      </c>
      <c r="D261" s="21">
        <v>1</v>
      </c>
      <c r="E261" s="21" t="s">
        <v>5193</v>
      </c>
      <c r="F261" s="40" t="s">
        <v>3281</v>
      </c>
      <c r="G261" s="21" t="s">
        <v>191</v>
      </c>
      <c r="H261" s="21" t="s">
        <v>22</v>
      </c>
      <c r="I261" s="22">
        <v>10929064</v>
      </c>
      <c r="J261" s="22">
        <v>3184320</v>
      </c>
      <c r="K261" s="22">
        <f t="shared" si="14"/>
        <v>0</v>
      </c>
      <c r="L261" s="22">
        <f t="shared" si="11"/>
        <v>14113384</v>
      </c>
      <c r="M261" s="30"/>
      <c r="N261" s="21"/>
    </row>
    <row r="262" spans="1:14" ht="16.5" customHeight="1" x14ac:dyDescent="0.15">
      <c r="A262" s="20">
        <v>257</v>
      </c>
      <c r="B262" s="21" t="s">
        <v>3014</v>
      </c>
      <c r="C262" s="21" t="s">
        <v>158</v>
      </c>
      <c r="D262" s="21">
        <v>1</v>
      </c>
      <c r="E262" s="21" t="s">
        <v>5193</v>
      </c>
      <c r="F262" s="40" t="s">
        <v>3282</v>
      </c>
      <c r="G262" s="21" t="s">
        <v>193</v>
      </c>
      <c r="H262" s="21" t="s">
        <v>22</v>
      </c>
      <c r="I262" s="22">
        <v>15494278</v>
      </c>
      <c r="J262" s="22">
        <f>J265</f>
        <v>0</v>
      </c>
      <c r="K262" s="22">
        <f t="shared" si="14"/>
        <v>0</v>
      </c>
      <c r="L262" s="22">
        <f t="shared" ref="L262:L325" si="15">I262+J262+K262</f>
        <v>15494278</v>
      </c>
      <c r="M262" s="30"/>
      <c r="N262" s="21"/>
    </row>
    <row r="263" spans="1:14" ht="16.5" customHeight="1" x14ac:dyDescent="0.15">
      <c r="A263" s="20">
        <v>258</v>
      </c>
      <c r="B263" s="21" t="s">
        <v>3014</v>
      </c>
      <c r="C263" s="21" t="s">
        <v>158</v>
      </c>
      <c r="D263" s="21">
        <v>1</v>
      </c>
      <c r="E263" s="21" t="s">
        <v>5193</v>
      </c>
      <c r="F263" s="40" t="s">
        <v>3284</v>
      </c>
      <c r="G263" s="21" t="s">
        <v>191</v>
      </c>
      <c r="H263" s="21" t="s">
        <v>22</v>
      </c>
      <c r="I263" s="22">
        <v>138579988</v>
      </c>
      <c r="J263" s="22">
        <f>J266</f>
        <v>0</v>
      </c>
      <c r="K263" s="22">
        <f t="shared" si="14"/>
        <v>0</v>
      </c>
      <c r="L263" s="22">
        <f t="shared" si="15"/>
        <v>138579988</v>
      </c>
      <c r="M263" s="30"/>
      <c r="N263" s="21"/>
    </row>
    <row r="264" spans="1:14" ht="16.5" customHeight="1" x14ac:dyDescent="0.15">
      <c r="A264" s="20">
        <v>259</v>
      </c>
      <c r="B264" s="21" t="s">
        <v>3014</v>
      </c>
      <c r="C264" s="21" t="s">
        <v>158</v>
      </c>
      <c r="D264" s="21">
        <v>1</v>
      </c>
      <c r="E264" s="21" t="s">
        <v>5193</v>
      </c>
      <c r="F264" s="40" t="s">
        <v>3285</v>
      </c>
      <c r="G264" s="21" t="s">
        <v>191</v>
      </c>
      <c r="H264" s="21" t="s">
        <v>22</v>
      </c>
      <c r="I264" s="22">
        <v>32799710</v>
      </c>
      <c r="J264" s="22">
        <v>765744</v>
      </c>
      <c r="K264" s="22">
        <f t="shared" si="14"/>
        <v>0</v>
      </c>
      <c r="L264" s="22">
        <f t="shared" si="15"/>
        <v>33565454</v>
      </c>
      <c r="M264" s="30"/>
      <c r="N264" s="21"/>
    </row>
    <row r="265" spans="1:14" ht="16.5" customHeight="1" x14ac:dyDescent="0.15">
      <c r="A265" s="20">
        <v>260</v>
      </c>
      <c r="B265" s="21" t="s">
        <v>3014</v>
      </c>
      <c r="C265" s="21" t="s">
        <v>158</v>
      </c>
      <c r="D265" s="21">
        <v>1</v>
      </c>
      <c r="E265" s="21" t="s">
        <v>5193</v>
      </c>
      <c r="F265" s="40" t="s">
        <v>3286</v>
      </c>
      <c r="G265" s="21" t="s">
        <v>193</v>
      </c>
      <c r="H265" s="21" t="s">
        <v>22</v>
      </c>
      <c r="I265" s="22">
        <v>12228478</v>
      </c>
      <c r="J265" s="22">
        <f t="shared" ref="J265:J275" si="16">J268</f>
        <v>0</v>
      </c>
      <c r="K265" s="22">
        <f t="shared" si="14"/>
        <v>0</v>
      </c>
      <c r="L265" s="22">
        <f t="shared" si="15"/>
        <v>12228478</v>
      </c>
      <c r="M265" s="30"/>
      <c r="N265" s="21"/>
    </row>
    <row r="266" spans="1:14" ht="16.5" customHeight="1" x14ac:dyDescent="0.15">
      <c r="A266" s="20">
        <v>261</v>
      </c>
      <c r="B266" s="21" t="s">
        <v>3014</v>
      </c>
      <c r="C266" s="21" t="s">
        <v>158</v>
      </c>
      <c r="D266" s="21">
        <v>1</v>
      </c>
      <c r="E266" s="21" t="s">
        <v>5193</v>
      </c>
      <c r="F266" s="40" t="s">
        <v>3287</v>
      </c>
      <c r="G266" s="21" t="s">
        <v>191</v>
      </c>
      <c r="H266" s="21" t="s">
        <v>22</v>
      </c>
      <c r="I266" s="22">
        <v>14437322</v>
      </c>
      <c r="J266" s="22">
        <f t="shared" si="16"/>
        <v>0</v>
      </c>
      <c r="K266" s="22">
        <f t="shared" si="14"/>
        <v>0</v>
      </c>
      <c r="L266" s="22">
        <f t="shared" si="15"/>
        <v>14437322</v>
      </c>
      <c r="M266" s="30"/>
      <c r="N266" s="21"/>
    </row>
    <row r="267" spans="1:14" ht="16.5" customHeight="1" x14ac:dyDescent="0.15">
      <c r="A267" s="20">
        <v>262</v>
      </c>
      <c r="B267" s="21" t="s">
        <v>3014</v>
      </c>
      <c r="C267" s="21" t="s">
        <v>67</v>
      </c>
      <c r="D267" s="21">
        <v>1</v>
      </c>
      <c r="E267" s="21" t="s">
        <v>5193</v>
      </c>
      <c r="F267" s="40" t="s">
        <v>3289</v>
      </c>
      <c r="G267" s="21" t="s">
        <v>191</v>
      </c>
      <c r="H267" s="21" t="s">
        <v>22</v>
      </c>
      <c r="I267" s="22">
        <v>278468000</v>
      </c>
      <c r="J267" s="22">
        <f t="shared" si="16"/>
        <v>0</v>
      </c>
      <c r="K267" s="22">
        <v>0</v>
      </c>
      <c r="L267" s="22">
        <f t="shared" si="15"/>
        <v>278468000</v>
      </c>
      <c r="M267" s="30"/>
      <c r="N267" s="21"/>
    </row>
    <row r="268" spans="1:14" ht="16.5" customHeight="1" x14ac:dyDescent="0.15">
      <c r="A268" s="20">
        <v>263</v>
      </c>
      <c r="B268" s="21" t="s">
        <v>3014</v>
      </c>
      <c r="C268" s="21" t="s">
        <v>67</v>
      </c>
      <c r="D268" s="21">
        <v>1</v>
      </c>
      <c r="E268" s="21" t="s">
        <v>5193</v>
      </c>
      <c r="F268" s="40" t="s">
        <v>3290</v>
      </c>
      <c r="G268" s="21" t="s">
        <v>191</v>
      </c>
      <c r="H268" s="21" t="s">
        <v>22</v>
      </c>
      <c r="I268" s="22">
        <v>230000000</v>
      </c>
      <c r="J268" s="22">
        <f t="shared" si="16"/>
        <v>0</v>
      </c>
      <c r="K268" s="22">
        <v>0</v>
      </c>
      <c r="L268" s="22">
        <f t="shared" si="15"/>
        <v>230000000</v>
      </c>
      <c r="M268" s="30"/>
      <c r="N268" s="21"/>
    </row>
    <row r="269" spans="1:14" ht="16.5" customHeight="1" x14ac:dyDescent="0.15">
      <c r="A269" s="20">
        <v>264</v>
      </c>
      <c r="B269" s="21" t="s">
        <v>3014</v>
      </c>
      <c r="C269" s="21" t="s">
        <v>3017</v>
      </c>
      <c r="D269" s="21">
        <v>1</v>
      </c>
      <c r="E269" s="21" t="s">
        <v>5193</v>
      </c>
      <c r="F269" s="40" t="s">
        <v>3291</v>
      </c>
      <c r="G269" s="21" t="s">
        <v>191</v>
      </c>
      <c r="H269" s="21" t="s">
        <v>15</v>
      </c>
      <c r="I269" s="22">
        <v>180000000</v>
      </c>
      <c r="J269" s="22">
        <f t="shared" si="16"/>
        <v>0</v>
      </c>
      <c r="K269" s="22">
        <f>K272</f>
        <v>0</v>
      </c>
      <c r="L269" s="22">
        <f t="shared" si="15"/>
        <v>180000000</v>
      </c>
      <c r="M269" s="30"/>
      <c r="N269" s="21"/>
    </row>
    <row r="270" spans="1:14" ht="16.5" customHeight="1" x14ac:dyDescent="0.15">
      <c r="A270" s="20">
        <v>265</v>
      </c>
      <c r="B270" s="21" t="s">
        <v>3014</v>
      </c>
      <c r="C270" s="21" t="s">
        <v>3017</v>
      </c>
      <c r="D270" s="21">
        <v>1</v>
      </c>
      <c r="E270" s="21" t="s">
        <v>5193</v>
      </c>
      <c r="F270" s="40" t="s">
        <v>3292</v>
      </c>
      <c r="G270" s="21" t="s">
        <v>191</v>
      </c>
      <c r="H270" s="21" t="s">
        <v>15</v>
      </c>
      <c r="I270" s="22">
        <v>180000000</v>
      </c>
      <c r="J270" s="22">
        <f t="shared" si="16"/>
        <v>0</v>
      </c>
      <c r="K270" s="22">
        <f>K273</f>
        <v>0</v>
      </c>
      <c r="L270" s="22">
        <f t="shared" si="15"/>
        <v>180000000</v>
      </c>
      <c r="M270" s="30"/>
      <c r="N270" s="21"/>
    </row>
    <row r="271" spans="1:14" ht="16.5" customHeight="1" x14ac:dyDescent="0.15">
      <c r="A271" s="20">
        <v>266</v>
      </c>
      <c r="B271" s="21" t="s">
        <v>3014</v>
      </c>
      <c r="C271" s="21" t="s">
        <v>3020</v>
      </c>
      <c r="D271" s="21">
        <v>1</v>
      </c>
      <c r="E271" s="21" t="s">
        <v>5193</v>
      </c>
      <c r="F271" s="40" t="s">
        <v>3295</v>
      </c>
      <c r="G271" s="21" t="s">
        <v>191</v>
      </c>
      <c r="H271" s="21" t="s">
        <v>22</v>
      </c>
      <c r="I271" s="22">
        <v>570000000</v>
      </c>
      <c r="J271" s="22">
        <f t="shared" si="16"/>
        <v>0</v>
      </c>
      <c r="K271" s="22">
        <v>0</v>
      </c>
      <c r="L271" s="22">
        <f t="shared" si="15"/>
        <v>570000000</v>
      </c>
      <c r="M271" s="30"/>
      <c r="N271" s="21"/>
    </row>
    <row r="272" spans="1:14" ht="16.5" customHeight="1" x14ac:dyDescent="0.15">
      <c r="A272" s="20">
        <v>267</v>
      </c>
      <c r="B272" s="21" t="s">
        <v>3014</v>
      </c>
      <c r="C272" s="21" t="s">
        <v>402</v>
      </c>
      <c r="D272" s="21">
        <v>1</v>
      </c>
      <c r="E272" s="21" t="s">
        <v>5193</v>
      </c>
      <c r="F272" s="40" t="s">
        <v>3300</v>
      </c>
      <c r="G272" s="21" t="s">
        <v>191</v>
      </c>
      <c r="H272" s="21" t="s">
        <v>15</v>
      </c>
      <c r="I272" s="22">
        <v>300000000</v>
      </c>
      <c r="J272" s="22">
        <f t="shared" si="16"/>
        <v>0</v>
      </c>
      <c r="K272" s="22">
        <v>0</v>
      </c>
      <c r="L272" s="22">
        <f t="shared" si="15"/>
        <v>300000000</v>
      </c>
      <c r="M272" s="30"/>
      <c r="N272" s="21"/>
    </row>
    <row r="273" spans="1:14" ht="16.5" customHeight="1" x14ac:dyDescent="0.15">
      <c r="A273" s="20">
        <v>268</v>
      </c>
      <c r="B273" s="21" t="s">
        <v>3014</v>
      </c>
      <c r="C273" s="21" t="s">
        <v>94</v>
      </c>
      <c r="D273" s="21">
        <v>1</v>
      </c>
      <c r="E273" s="21" t="s">
        <v>5193</v>
      </c>
      <c r="F273" s="40" t="s">
        <v>3305</v>
      </c>
      <c r="G273" s="21" t="s">
        <v>5274</v>
      </c>
      <c r="H273" s="21" t="s">
        <v>22</v>
      </c>
      <c r="I273" s="22">
        <v>37000000</v>
      </c>
      <c r="J273" s="22">
        <f t="shared" si="16"/>
        <v>0</v>
      </c>
      <c r="K273" s="22">
        <v>0</v>
      </c>
      <c r="L273" s="22">
        <f t="shared" si="15"/>
        <v>37000000</v>
      </c>
      <c r="M273" s="30"/>
      <c r="N273" s="21"/>
    </row>
    <row r="274" spans="1:14" ht="16.5" customHeight="1" x14ac:dyDescent="0.15">
      <c r="A274" s="20">
        <v>269</v>
      </c>
      <c r="B274" s="21" t="s">
        <v>3014</v>
      </c>
      <c r="C274" s="21" t="s">
        <v>3064</v>
      </c>
      <c r="D274" s="21">
        <v>1</v>
      </c>
      <c r="E274" s="21" t="s">
        <v>5193</v>
      </c>
      <c r="F274" s="40" t="s">
        <v>3307</v>
      </c>
      <c r="G274" s="21" t="s">
        <v>191</v>
      </c>
      <c r="H274" s="21" t="s">
        <v>22</v>
      </c>
      <c r="I274" s="22">
        <v>63840218</v>
      </c>
      <c r="J274" s="22">
        <f t="shared" si="16"/>
        <v>0</v>
      </c>
      <c r="K274" s="22">
        <v>0</v>
      </c>
      <c r="L274" s="22">
        <f t="shared" si="15"/>
        <v>63840218</v>
      </c>
      <c r="M274" s="30"/>
      <c r="N274" s="21"/>
    </row>
    <row r="275" spans="1:14" ht="16.5" customHeight="1" x14ac:dyDescent="0.15">
      <c r="A275" s="20">
        <v>270</v>
      </c>
      <c r="B275" s="21" t="s">
        <v>3014</v>
      </c>
      <c r="C275" s="21" t="s">
        <v>3064</v>
      </c>
      <c r="D275" s="21">
        <v>1</v>
      </c>
      <c r="E275" s="21" t="s">
        <v>5193</v>
      </c>
      <c r="F275" s="40" t="s">
        <v>3309</v>
      </c>
      <c r="G275" s="21" t="s">
        <v>191</v>
      </c>
      <c r="H275" s="21" t="s">
        <v>22</v>
      </c>
      <c r="I275" s="22">
        <v>51383589</v>
      </c>
      <c r="J275" s="22">
        <f t="shared" si="16"/>
        <v>0</v>
      </c>
      <c r="K275" s="22">
        <f>K278</f>
        <v>0</v>
      </c>
      <c r="L275" s="22">
        <f t="shared" si="15"/>
        <v>51383589</v>
      </c>
      <c r="M275" s="30"/>
      <c r="N275" s="21"/>
    </row>
    <row r="276" spans="1:14" ht="16.5" customHeight="1" x14ac:dyDescent="0.15">
      <c r="A276" s="20">
        <v>271</v>
      </c>
      <c r="B276" s="21" t="s">
        <v>3014</v>
      </c>
      <c r="C276" s="21" t="s">
        <v>3064</v>
      </c>
      <c r="D276" s="21">
        <v>1</v>
      </c>
      <c r="E276" s="21" t="s">
        <v>5193</v>
      </c>
      <c r="F276" s="40" t="s">
        <v>3066</v>
      </c>
      <c r="G276" s="21" t="s">
        <v>191</v>
      </c>
      <c r="H276" s="21" t="s">
        <v>22</v>
      </c>
      <c r="I276" s="22">
        <v>90310553</v>
      </c>
      <c r="J276" s="22">
        <v>0</v>
      </c>
      <c r="K276" s="22">
        <v>0</v>
      </c>
      <c r="L276" s="22">
        <f t="shared" si="15"/>
        <v>90310553</v>
      </c>
      <c r="M276" s="30"/>
      <c r="N276" s="21"/>
    </row>
    <row r="277" spans="1:14" ht="16.5" customHeight="1" x14ac:dyDescent="0.15">
      <c r="A277" s="20">
        <v>272</v>
      </c>
      <c r="B277" s="21" t="s">
        <v>3014</v>
      </c>
      <c r="C277" s="21" t="s">
        <v>3064</v>
      </c>
      <c r="D277" s="21">
        <v>1</v>
      </c>
      <c r="E277" s="21" t="s">
        <v>5193</v>
      </c>
      <c r="F277" s="40" t="s">
        <v>3310</v>
      </c>
      <c r="G277" s="21" t="s">
        <v>191</v>
      </c>
      <c r="H277" s="21" t="s">
        <v>22</v>
      </c>
      <c r="I277" s="22">
        <v>297057186</v>
      </c>
      <c r="J277" s="22">
        <v>0</v>
      </c>
      <c r="K277" s="22">
        <v>0</v>
      </c>
      <c r="L277" s="22">
        <f t="shared" si="15"/>
        <v>297057186</v>
      </c>
      <c r="M277" s="30"/>
      <c r="N277" s="21"/>
    </row>
    <row r="278" spans="1:14" ht="16.5" customHeight="1" x14ac:dyDescent="0.15">
      <c r="A278" s="20">
        <v>273</v>
      </c>
      <c r="B278" s="21" t="s">
        <v>3014</v>
      </c>
      <c r="C278" s="21" t="s">
        <v>3067</v>
      </c>
      <c r="D278" s="21">
        <v>1</v>
      </c>
      <c r="E278" s="21" t="s">
        <v>5193</v>
      </c>
      <c r="F278" s="40" t="s">
        <v>3316</v>
      </c>
      <c r="G278" s="21" t="s">
        <v>191</v>
      </c>
      <c r="H278" s="21" t="s">
        <v>22</v>
      </c>
      <c r="I278" s="22">
        <v>27521388</v>
      </c>
      <c r="J278" s="22">
        <v>0</v>
      </c>
      <c r="K278" s="22">
        <v>0</v>
      </c>
      <c r="L278" s="22">
        <f t="shared" si="15"/>
        <v>27521388</v>
      </c>
      <c r="M278" s="30"/>
      <c r="N278" s="21"/>
    </row>
    <row r="279" spans="1:14" ht="16.5" customHeight="1" x14ac:dyDescent="0.15">
      <c r="A279" s="20">
        <v>274</v>
      </c>
      <c r="B279" s="21" t="s">
        <v>3014</v>
      </c>
      <c r="C279" s="21" t="s">
        <v>3067</v>
      </c>
      <c r="D279" s="21">
        <v>1</v>
      </c>
      <c r="E279" s="21" t="s">
        <v>5193</v>
      </c>
      <c r="F279" s="40" t="s">
        <v>3318</v>
      </c>
      <c r="G279" s="21" t="s">
        <v>52</v>
      </c>
      <c r="H279" s="21" t="s">
        <v>22</v>
      </c>
      <c r="I279" s="22">
        <v>26968125</v>
      </c>
      <c r="J279" s="22">
        <f>J282</f>
        <v>0</v>
      </c>
      <c r="K279" s="22">
        <f>K282</f>
        <v>0</v>
      </c>
      <c r="L279" s="22">
        <f t="shared" si="15"/>
        <v>26968125</v>
      </c>
      <c r="M279" s="30"/>
      <c r="N279" s="21"/>
    </row>
    <row r="280" spans="1:14" ht="16.5" customHeight="1" x14ac:dyDescent="0.15">
      <c r="A280" s="20">
        <v>275</v>
      </c>
      <c r="B280" s="21" t="s">
        <v>3014</v>
      </c>
      <c r="C280" s="21" t="s">
        <v>3067</v>
      </c>
      <c r="D280" s="21">
        <v>1</v>
      </c>
      <c r="E280" s="21" t="s">
        <v>5193</v>
      </c>
      <c r="F280" s="40" t="s">
        <v>3319</v>
      </c>
      <c r="G280" s="21" t="s">
        <v>191</v>
      </c>
      <c r="H280" s="21" t="s">
        <v>22</v>
      </c>
      <c r="I280" s="22">
        <v>44552612</v>
      </c>
      <c r="J280" s="22">
        <v>0</v>
      </c>
      <c r="K280" s="22">
        <v>0</v>
      </c>
      <c r="L280" s="22">
        <f t="shared" si="15"/>
        <v>44552612</v>
      </c>
      <c r="M280" s="30"/>
      <c r="N280" s="21"/>
    </row>
    <row r="281" spans="1:14" ht="16.5" customHeight="1" x14ac:dyDescent="0.15">
      <c r="A281" s="20">
        <v>276</v>
      </c>
      <c r="B281" s="21" t="s">
        <v>3014</v>
      </c>
      <c r="C281" s="21" t="s">
        <v>3067</v>
      </c>
      <c r="D281" s="21">
        <v>1</v>
      </c>
      <c r="E281" s="21" t="s">
        <v>5193</v>
      </c>
      <c r="F281" s="40" t="s">
        <v>3321</v>
      </c>
      <c r="G281" s="21" t="s">
        <v>191</v>
      </c>
      <c r="H281" s="21" t="s">
        <v>22</v>
      </c>
      <c r="I281" s="22">
        <v>70000000</v>
      </c>
      <c r="J281" s="22">
        <v>0</v>
      </c>
      <c r="K281" s="22">
        <v>0</v>
      </c>
      <c r="L281" s="22">
        <f t="shared" si="15"/>
        <v>70000000</v>
      </c>
      <c r="M281" s="30"/>
      <c r="N281" s="21"/>
    </row>
    <row r="282" spans="1:14" ht="16.5" customHeight="1" x14ac:dyDescent="0.15">
      <c r="A282" s="20">
        <v>277</v>
      </c>
      <c r="B282" s="21" t="s">
        <v>3014</v>
      </c>
      <c r="C282" s="21" t="s">
        <v>3067</v>
      </c>
      <c r="D282" s="21">
        <v>1</v>
      </c>
      <c r="E282" s="21" t="s">
        <v>5193</v>
      </c>
      <c r="F282" s="40" t="s">
        <v>3322</v>
      </c>
      <c r="G282" s="21" t="s">
        <v>191</v>
      </c>
      <c r="H282" s="21" t="s">
        <v>22</v>
      </c>
      <c r="I282" s="22">
        <v>80000000</v>
      </c>
      <c r="J282" s="22">
        <v>0</v>
      </c>
      <c r="K282" s="22">
        <v>0</v>
      </c>
      <c r="L282" s="22">
        <f t="shared" si="15"/>
        <v>80000000</v>
      </c>
      <c r="M282" s="30"/>
      <c r="N282" s="21"/>
    </row>
    <row r="283" spans="1:14" ht="16.5" customHeight="1" x14ac:dyDescent="0.15">
      <c r="A283" s="20">
        <v>278</v>
      </c>
      <c r="B283" s="21" t="s">
        <v>3014</v>
      </c>
      <c r="C283" s="21" t="s">
        <v>3068</v>
      </c>
      <c r="D283" s="21">
        <v>1</v>
      </c>
      <c r="E283" s="21" t="s">
        <v>5193</v>
      </c>
      <c r="F283" s="40" t="s">
        <v>3295</v>
      </c>
      <c r="G283" s="21" t="s">
        <v>191</v>
      </c>
      <c r="H283" s="21" t="s">
        <v>15</v>
      </c>
      <c r="I283" s="22">
        <v>570000000</v>
      </c>
      <c r="J283" s="22">
        <f>J286</f>
        <v>0</v>
      </c>
      <c r="K283" s="22">
        <v>0</v>
      </c>
      <c r="L283" s="22">
        <f t="shared" si="15"/>
        <v>570000000</v>
      </c>
      <c r="M283" s="30"/>
      <c r="N283" s="21"/>
    </row>
    <row r="284" spans="1:14" ht="16.5" customHeight="1" x14ac:dyDescent="0.15">
      <c r="A284" s="20">
        <v>279</v>
      </c>
      <c r="B284" s="21" t="s">
        <v>3014</v>
      </c>
      <c r="C284" s="21" t="s">
        <v>3019</v>
      </c>
      <c r="D284" s="21">
        <v>1</v>
      </c>
      <c r="E284" s="21" t="s">
        <v>5193</v>
      </c>
      <c r="F284" s="40" t="s">
        <v>3328</v>
      </c>
      <c r="G284" s="21" t="s">
        <v>193</v>
      </c>
      <c r="H284" s="21" t="s">
        <v>22</v>
      </c>
      <c r="I284" s="22">
        <v>49090000</v>
      </c>
      <c r="J284" s="22">
        <f>J287</f>
        <v>0</v>
      </c>
      <c r="K284" s="22">
        <f>K287</f>
        <v>55000000</v>
      </c>
      <c r="L284" s="22">
        <f t="shared" si="15"/>
        <v>104090000</v>
      </c>
      <c r="M284" s="30"/>
      <c r="N284" s="21"/>
    </row>
    <row r="285" spans="1:14" ht="16.5" customHeight="1" x14ac:dyDescent="0.15">
      <c r="A285" s="20">
        <v>280</v>
      </c>
      <c r="B285" s="21" t="s">
        <v>5091</v>
      </c>
      <c r="C285" s="21" t="s">
        <v>5092</v>
      </c>
      <c r="D285" s="21">
        <v>1</v>
      </c>
      <c r="E285" s="21" t="s">
        <v>5193</v>
      </c>
      <c r="F285" s="40" t="s">
        <v>5093</v>
      </c>
      <c r="G285" s="21" t="s">
        <v>52</v>
      </c>
      <c r="H285" s="21" t="s">
        <v>16</v>
      </c>
      <c r="I285" s="22">
        <v>2166622182</v>
      </c>
      <c r="J285" s="22">
        <v>0</v>
      </c>
      <c r="K285" s="22">
        <v>0</v>
      </c>
      <c r="L285" s="22">
        <f t="shared" si="15"/>
        <v>2166622182</v>
      </c>
      <c r="M285" s="30" t="s">
        <v>136</v>
      </c>
      <c r="N285" s="21"/>
    </row>
    <row r="286" spans="1:14" ht="16.5" customHeight="1" x14ac:dyDescent="0.15">
      <c r="A286" s="20">
        <v>281</v>
      </c>
      <c r="B286" s="21" t="s">
        <v>5091</v>
      </c>
      <c r="C286" s="21" t="s">
        <v>5092</v>
      </c>
      <c r="D286" s="21">
        <v>1</v>
      </c>
      <c r="E286" s="21" t="s">
        <v>5193</v>
      </c>
      <c r="F286" s="40" t="s">
        <v>5094</v>
      </c>
      <c r="G286" s="21" t="s">
        <v>52</v>
      </c>
      <c r="H286" s="21" t="s">
        <v>16</v>
      </c>
      <c r="I286" s="22">
        <v>148715669</v>
      </c>
      <c r="J286" s="22">
        <v>0</v>
      </c>
      <c r="K286" s="22">
        <v>0</v>
      </c>
      <c r="L286" s="22">
        <f t="shared" si="15"/>
        <v>148715669</v>
      </c>
      <c r="M286" s="30" t="s">
        <v>136</v>
      </c>
      <c r="N286" s="21"/>
    </row>
    <row r="287" spans="1:14" ht="16.5" customHeight="1" x14ac:dyDescent="0.15">
      <c r="A287" s="20">
        <v>282</v>
      </c>
      <c r="B287" s="21" t="s">
        <v>3331</v>
      </c>
      <c r="C287" s="21" t="s">
        <v>5200</v>
      </c>
      <c r="D287" s="21">
        <v>1</v>
      </c>
      <c r="E287" s="21" t="s">
        <v>5193</v>
      </c>
      <c r="F287" s="40" t="s">
        <v>3472</v>
      </c>
      <c r="G287" s="21" t="s">
        <v>191</v>
      </c>
      <c r="H287" s="21" t="s">
        <v>15</v>
      </c>
      <c r="I287" s="22">
        <f>I290</f>
        <v>180000000</v>
      </c>
      <c r="J287" s="22">
        <f>J290</f>
        <v>0</v>
      </c>
      <c r="K287" s="22">
        <v>55000000</v>
      </c>
      <c r="L287" s="22">
        <f t="shared" si="15"/>
        <v>235000000</v>
      </c>
      <c r="M287" s="30"/>
      <c r="N287" s="21"/>
    </row>
    <row r="288" spans="1:14" ht="16.5" customHeight="1" x14ac:dyDescent="0.15">
      <c r="A288" s="20">
        <v>283</v>
      </c>
      <c r="B288" s="21" t="s">
        <v>3331</v>
      </c>
      <c r="C288" s="21" t="s">
        <v>3374</v>
      </c>
      <c r="D288" s="21">
        <v>1</v>
      </c>
      <c r="E288" s="21" t="s">
        <v>5193</v>
      </c>
      <c r="F288" s="40" t="s">
        <v>3482</v>
      </c>
      <c r="G288" s="21" t="s">
        <v>191</v>
      </c>
      <c r="H288" s="21" t="s">
        <v>15</v>
      </c>
      <c r="I288" s="22">
        <v>107438417</v>
      </c>
      <c r="J288" s="22">
        <v>0</v>
      </c>
      <c r="K288" s="22">
        <v>0</v>
      </c>
      <c r="L288" s="22">
        <f t="shared" si="15"/>
        <v>107438417</v>
      </c>
      <c r="M288" s="30"/>
      <c r="N288" s="21"/>
    </row>
    <row r="289" spans="1:14" ht="16.5" customHeight="1" x14ac:dyDescent="0.15">
      <c r="A289" s="20">
        <v>284</v>
      </c>
      <c r="B289" s="21" t="s">
        <v>3331</v>
      </c>
      <c r="C289" s="21" t="s">
        <v>5200</v>
      </c>
      <c r="D289" s="21">
        <v>1</v>
      </c>
      <c r="E289" s="21" t="s">
        <v>5193</v>
      </c>
      <c r="F289" s="40" t="s">
        <v>3499</v>
      </c>
      <c r="G289" s="21" t="s">
        <v>5183</v>
      </c>
      <c r="H289" s="21" t="s">
        <v>15</v>
      </c>
      <c r="I289" s="22">
        <v>250000000</v>
      </c>
      <c r="J289" s="22">
        <v>0</v>
      </c>
      <c r="K289" s="22">
        <v>0</v>
      </c>
      <c r="L289" s="22">
        <f t="shared" si="15"/>
        <v>250000000</v>
      </c>
      <c r="M289" s="30"/>
      <c r="N289" s="21"/>
    </row>
    <row r="290" spans="1:14" ht="16.5" customHeight="1" x14ac:dyDescent="0.15">
      <c r="A290" s="20">
        <v>285</v>
      </c>
      <c r="B290" s="21" t="s">
        <v>3563</v>
      </c>
      <c r="C290" s="21" t="s">
        <v>887</v>
      </c>
      <c r="D290" s="21">
        <v>1</v>
      </c>
      <c r="E290" s="21" t="s">
        <v>5193</v>
      </c>
      <c r="F290" s="40" t="s">
        <v>3673</v>
      </c>
      <c r="G290" s="21" t="s">
        <v>191</v>
      </c>
      <c r="H290" s="21" t="s">
        <v>22</v>
      </c>
      <c r="I290" s="22">
        <v>180000000</v>
      </c>
      <c r="J290" s="22">
        <f>J293</f>
        <v>0</v>
      </c>
      <c r="K290" s="22">
        <v>0</v>
      </c>
      <c r="L290" s="22">
        <f t="shared" si="15"/>
        <v>180000000</v>
      </c>
      <c r="M290" s="30"/>
      <c r="N290" s="21"/>
    </row>
    <row r="291" spans="1:14" ht="16.5" customHeight="1" x14ac:dyDescent="0.15">
      <c r="A291" s="20">
        <v>286</v>
      </c>
      <c r="B291" s="21" t="s">
        <v>3563</v>
      </c>
      <c r="C291" s="21" t="s">
        <v>1866</v>
      </c>
      <c r="D291" s="21">
        <v>1</v>
      </c>
      <c r="E291" s="21" t="s">
        <v>5193</v>
      </c>
      <c r="F291" s="40" t="s">
        <v>3675</v>
      </c>
      <c r="G291" s="21" t="s">
        <v>193</v>
      </c>
      <c r="H291" s="21" t="s">
        <v>22</v>
      </c>
      <c r="I291" s="22">
        <v>80000000</v>
      </c>
      <c r="J291" s="22">
        <v>0</v>
      </c>
      <c r="K291" s="22">
        <v>0</v>
      </c>
      <c r="L291" s="22">
        <f t="shared" si="15"/>
        <v>80000000</v>
      </c>
      <c r="M291" s="30"/>
      <c r="N291" s="21"/>
    </row>
    <row r="292" spans="1:14" ht="16.5" customHeight="1" x14ac:dyDescent="0.15">
      <c r="A292" s="20">
        <v>287</v>
      </c>
      <c r="B292" s="21" t="s">
        <v>3563</v>
      </c>
      <c r="C292" s="21" t="s">
        <v>1866</v>
      </c>
      <c r="D292" s="21">
        <v>1</v>
      </c>
      <c r="E292" s="21" t="s">
        <v>5193</v>
      </c>
      <c r="F292" s="40" t="s">
        <v>3676</v>
      </c>
      <c r="G292" s="21" t="s">
        <v>191</v>
      </c>
      <c r="H292" s="21" t="s">
        <v>22</v>
      </c>
      <c r="I292" s="22">
        <v>210258000</v>
      </c>
      <c r="J292" s="22">
        <v>0</v>
      </c>
      <c r="K292" s="22">
        <v>0</v>
      </c>
      <c r="L292" s="22">
        <f t="shared" si="15"/>
        <v>210258000</v>
      </c>
      <c r="M292" s="30"/>
      <c r="N292" s="21"/>
    </row>
    <row r="293" spans="1:14" ht="16.5" customHeight="1" x14ac:dyDescent="0.15">
      <c r="A293" s="20">
        <v>288</v>
      </c>
      <c r="B293" s="21" t="s">
        <v>3563</v>
      </c>
      <c r="C293" s="21" t="s">
        <v>1866</v>
      </c>
      <c r="D293" s="21">
        <v>1</v>
      </c>
      <c r="E293" s="21" t="s">
        <v>5193</v>
      </c>
      <c r="F293" s="40" t="s">
        <v>3590</v>
      </c>
      <c r="G293" s="21" t="s">
        <v>5183</v>
      </c>
      <c r="H293" s="21" t="s">
        <v>22</v>
      </c>
      <c r="I293" s="22">
        <v>46712355</v>
      </c>
      <c r="J293" s="22">
        <f t="shared" ref="J293:J301" si="17">J296</f>
        <v>0</v>
      </c>
      <c r="K293" s="22">
        <v>0</v>
      </c>
      <c r="L293" s="22">
        <f t="shared" si="15"/>
        <v>46712355</v>
      </c>
      <c r="M293" s="30"/>
      <c r="N293" s="21"/>
    </row>
    <row r="294" spans="1:14" ht="16.5" customHeight="1" x14ac:dyDescent="0.15">
      <c r="A294" s="20">
        <v>289</v>
      </c>
      <c r="B294" s="21" t="s">
        <v>3563</v>
      </c>
      <c r="C294" s="21" t="s">
        <v>3642</v>
      </c>
      <c r="D294" s="21">
        <v>1</v>
      </c>
      <c r="E294" s="21" t="s">
        <v>5193</v>
      </c>
      <c r="F294" s="40" t="s">
        <v>3719</v>
      </c>
      <c r="G294" s="21" t="s">
        <v>191</v>
      </c>
      <c r="H294" s="21" t="s">
        <v>22</v>
      </c>
      <c r="I294" s="22">
        <v>45000000</v>
      </c>
      <c r="J294" s="22">
        <f t="shared" si="17"/>
        <v>0</v>
      </c>
      <c r="K294" s="22">
        <f>K297</f>
        <v>0</v>
      </c>
      <c r="L294" s="22">
        <f t="shared" si="15"/>
        <v>45000000</v>
      </c>
      <c r="M294" s="30"/>
      <c r="N294" s="21"/>
    </row>
    <row r="295" spans="1:14" ht="16.5" customHeight="1" x14ac:dyDescent="0.15">
      <c r="A295" s="20">
        <v>290</v>
      </c>
      <c r="B295" s="21" t="s">
        <v>3563</v>
      </c>
      <c r="C295" s="21" t="s">
        <v>3642</v>
      </c>
      <c r="D295" s="21">
        <v>1</v>
      </c>
      <c r="E295" s="21" t="s">
        <v>5193</v>
      </c>
      <c r="F295" s="40" t="s">
        <v>3720</v>
      </c>
      <c r="G295" s="21" t="s">
        <v>191</v>
      </c>
      <c r="H295" s="21" t="s">
        <v>22</v>
      </c>
      <c r="I295" s="22">
        <v>30000000</v>
      </c>
      <c r="J295" s="22">
        <f t="shared" si="17"/>
        <v>0</v>
      </c>
      <c r="K295" s="22">
        <f>K298</f>
        <v>0</v>
      </c>
      <c r="L295" s="22">
        <f t="shared" si="15"/>
        <v>30000000</v>
      </c>
      <c r="M295" s="30"/>
      <c r="N295" s="21"/>
    </row>
    <row r="296" spans="1:14" ht="16.5" customHeight="1" x14ac:dyDescent="0.15">
      <c r="A296" s="20">
        <v>291</v>
      </c>
      <c r="B296" s="21" t="s">
        <v>3563</v>
      </c>
      <c r="C296" s="21" t="s">
        <v>3642</v>
      </c>
      <c r="D296" s="21">
        <v>1</v>
      </c>
      <c r="E296" s="21" t="s">
        <v>5193</v>
      </c>
      <c r="F296" s="40" t="s">
        <v>3721</v>
      </c>
      <c r="G296" s="21" t="s">
        <v>191</v>
      </c>
      <c r="H296" s="21" t="s">
        <v>22</v>
      </c>
      <c r="I296" s="22">
        <v>33000000</v>
      </c>
      <c r="J296" s="22">
        <f t="shared" si="17"/>
        <v>0</v>
      </c>
      <c r="K296" s="22">
        <f>K299</f>
        <v>0</v>
      </c>
      <c r="L296" s="22">
        <f t="shared" si="15"/>
        <v>33000000</v>
      </c>
      <c r="M296" s="30"/>
      <c r="N296" s="21"/>
    </row>
    <row r="297" spans="1:14" ht="16.5" customHeight="1" x14ac:dyDescent="0.15">
      <c r="A297" s="20">
        <v>292</v>
      </c>
      <c r="B297" s="21" t="s">
        <v>3563</v>
      </c>
      <c r="C297" s="21" t="s">
        <v>3648</v>
      </c>
      <c r="D297" s="21">
        <v>1</v>
      </c>
      <c r="E297" s="21" t="s">
        <v>5193</v>
      </c>
      <c r="F297" s="40" t="s">
        <v>3731</v>
      </c>
      <c r="G297" s="21" t="s">
        <v>191</v>
      </c>
      <c r="H297" s="21" t="s">
        <v>22</v>
      </c>
      <c r="I297" s="22">
        <v>6407096</v>
      </c>
      <c r="J297" s="22">
        <f t="shared" si="17"/>
        <v>0</v>
      </c>
      <c r="K297" s="22">
        <v>0</v>
      </c>
      <c r="L297" s="22">
        <f t="shared" si="15"/>
        <v>6407096</v>
      </c>
      <c r="M297" s="30"/>
      <c r="N297" s="21"/>
    </row>
    <row r="298" spans="1:14" ht="16.5" customHeight="1" x14ac:dyDescent="0.15">
      <c r="A298" s="20">
        <v>293</v>
      </c>
      <c r="B298" s="21" t="s">
        <v>3563</v>
      </c>
      <c r="C298" s="21" t="s">
        <v>3648</v>
      </c>
      <c r="D298" s="21">
        <v>1</v>
      </c>
      <c r="E298" s="21" t="s">
        <v>5193</v>
      </c>
      <c r="F298" s="40" t="s">
        <v>3732</v>
      </c>
      <c r="G298" s="21" t="s">
        <v>191</v>
      </c>
      <c r="H298" s="21" t="s">
        <v>22</v>
      </c>
      <c r="I298" s="22">
        <v>22964145</v>
      </c>
      <c r="J298" s="22">
        <f t="shared" si="17"/>
        <v>0</v>
      </c>
      <c r="K298" s="22">
        <f>K301</f>
        <v>0</v>
      </c>
      <c r="L298" s="22">
        <f t="shared" si="15"/>
        <v>22964145</v>
      </c>
      <c r="M298" s="30"/>
      <c r="N298" s="21"/>
    </row>
    <row r="299" spans="1:14" ht="16.5" customHeight="1" x14ac:dyDescent="0.15">
      <c r="A299" s="20">
        <v>294</v>
      </c>
      <c r="B299" s="21" t="s">
        <v>3563</v>
      </c>
      <c r="C299" s="21" t="s">
        <v>3648</v>
      </c>
      <c r="D299" s="21">
        <v>1</v>
      </c>
      <c r="E299" s="21" t="s">
        <v>5193</v>
      </c>
      <c r="F299" s="40" t="s">
        <v>3733</v>
      </c>
      <c r="G299" s="21" t="s">
        <v>191</v>
      </c>
      <c r="H299" s="21" t="s">
        <v>22</v>
      </c>
      <c r="I299" s="22">
        <v>7784249</v>
      </c>
      <c r="J299" s="22">
        <f t="shared" si="17"/>
        <v>0</v>
      </c>
      <c r="K299" s="22">
        <f>K302</f>
        <v>0</v>
      </c>
      <c r="L299" s="22">
        <f t="shared" si="15"/>
        <v>7784249</v>
      </c>
      <c r="M299" s="30"/>
      <c r="N299" s="21"/>
    </row>
    <row r="300" spans="1:14" ht="16.5" customHeight="1" x14ac:dyDescent="0.15">
      <c r="A300" s="20">
        <v>295</v>
      </c>
      <c r="B300" s="21" t="s">
        <v>3563</v>
      </c>
      <c r="C300" s="21" t="s">
        <v>3648</v>
      </c>
      <c r="D300" s="21">
        <v>1</v>
      </c>
      <c r="E300" s="21" t="s">
        <v>5193</v>
      </c>
      <c r="F300" s="40" t="s">
        <v>3734</v>
      </c>
      <c r="G300" s="21" t="s">
        <v>191</v>
      </c>
      <c r="H300" s="21" t="s">
        <v>22</v>
      </c>
      <c r="I300" s="22">
        <v>99653024</v>
      </c>
      <c r="J300" s="22">
        <f t="shared" si="17"/>
        <v>0</v>
      </c>
      <c r="K300" s="22">
        <f>K303</f>
        <v>0</v>
      </c>
      <c r="L300" s="22">
        <f t="shared" si="15"/>
        <v>99653024</v>
      </c>
      <c r="M300" s="30"/>
      <c r="N300" s="21"/>
    </row>
    <row r="301" spans="1:14" ht="16.5" customHeight="1" x14ac:dyDescent="0.15">
      <c r="A301" s="20">
        <v>296</v>
      </c>
      <c r="B301" s="21" t="s">
        <v>3563</v>
      </c>
      <c r="C301" s="21" t="s">
        <v>3648</v>
      </c>
      <c r="D301" s="21">
        <v>1</v>
      </c>
      <c r="E301" s="21" t="s">
        <v>5193</v>
      </c>
      <c r="F301" s="40" t="s">
        <v>3735</v>
      </c>
      <c r="G301" s="21" t="s">
        <v>191</v>
      </c>
      <c r="H301" s="21" t="s">
        <v>22</v>
      </c>
      <c r="I301" s="22">
        <v>76296845</v>
      </c>
      <c r="J301" s="22">
        <f t="shared" si="17"/>
        <v>0</v>
      </c>
      <c r="K301" s="22">
        <v>0</v>
      </c>
      <c r="L301" s="22">
        <f t="shared" si="15"/>
        <v>76296845</v>
      </c>
      <c r="M301" s="30"/>
      <c r="N301" s="21"/>
    </row>
    <row r="302" spans="1:14" ht="16.5" customHeight="1" x14ac:dyDescent="0.15">
      <c r="A302" s="20">
        <v>297</v>
      </c>
      <c r="B302" s="21" t="s">
        <v>3563</v>
      </c>
      <c r="C302" s="21" t="s">
        <v>3654</v>
      </c>
      <c r="D302" s="21">
        <v>1</v>
      </c>
      <c r="E302" s="21" t="s">
        <v>5193</v>
      </c>
      <c r="F302" s="40" t="s">
        <v>3738</v>
      </c>
      <c r="G302" s="21" t="s">
        <v>191</v>
      </c>
      <c r="H302" s="21" t="s">
        <v>22</v>
      </c>
      <c r="I302" s="22">
        <v>20000000</v>
      </c>
      <c r="J302" s="22">
        <v>0</v>
      </c>
      <c r="K302" s="22">
        <v>0</v>
      </c>
      <c r="L302" s="22">
        <f t="shared" si="15"/>
        <v>20000000</v>
      </c>
      <c r="M302" s="30"/>
      <c r="N302" s="21"/>
    </row>
    <row r="303" spans="1:14" ht="16.5" customHeight="1" x14ac:dyDescent="0.15">
      <c r="A303" s="20">
        <v>298</v>
      </c>
      <c r="B303" s="21" t="s">
        <v>3563</v>
      </c>
      <c r="C303" s="21" t="s">
        <v>3654</v>
      </c>
      <c r="D303" s="21">
        <v>1</v>
      </c>
      <c r="E303" s="21" t="s">
        <v>5193</v>
      </c>
      <c r="F303" s="40" t="s">
        <v>3739</v>
      </c>
      <c r="G303" s="21" t="s">
        <v>191</v>
      </c>
      <c r="H303" s="21" t="s">
        <v>22</v>
      </c>
      <c r="I303" s="22">
        <v>20000000</v>
      </c>
      <c r="J303" s="22">
        <v>0</v>
      </c>
      <c r="K303" s="22">
        <v>0</v>
      </c>
      <c r="L303" s="22">
        <f t="shared" si="15"/>
        <v>20000000</v>
      </c>
      <c r="M303" s="30"/>
      <c r="N303" s="21"/>
    </row>
    <row r="304" spans="1:14" ht="16.5" customHeight="1" x14ac:dyDescent="0.15">
      <c r="A304" s="20">
        <v>299</v>
      </c>
      <c r="B304" s="21" t="s">
        <v>3563</v>
      </c>
      <c r="C304" s="21" t="s">
        <v>3654</v>
      </c>
      <c r="D304" s="21">
        <v>1</v>
      </c>
      <c r="E304" s="21" t="s">
        <v>5193</v>
      </c>
      <c r="F304" s="40" t="s">
        <v>3740</v>
      </c>
      <c r="G304" s="21" t="s">
        <v>193</v>
      </c>
      <c r="H304" s="21" t="s">
        <v>22</v>
      </c>
      <c r="I304" s="22">
        <v>20000000</v>
      </c>
      <c r="J304" s="22">
        <v>0</v>
      </c>
      <c r="K304" s="22">
        <v>0</v>
      </c>
      <c r="L304" s="22">
        <f t="shared" si="15"/>
        <v>20000000</v>
      </c>
      <c r="M304" s="30"/>
      <c r="N304" s="21"/>
    </row>
    <row r="305" spans="1:14" ht="16.5" customHeight="1" x14ac:dyDescent="0.15">
      <c r="A305" s="20">
        <v>300</v>
      </c>
      <c r="B305" s="21" t="s">
        <v>3749</v>
      </c>
      <c r="C305" s="21" t="s">
        <v>3750</v>
      </c>
      <c r="D305" s="21">
        <v>1</v>
      </c>
      <c r="E305" s="21" t="s">
        <v>5193</v>
      </c>
      <c r="F305" s="40" t="s">
        <v>3751</v>
      </c>
      <c r="G305" s="21" t="s">
        <v>52</v>
      </c>
      <c r="H305" s="21" t="s">
        <v>15</v>
      </c>
      <c r="I305" s="22">
        <v>246656000</v>
      </c>
      <c r="J305" s="22">
        <v>0</v>
      </c>
      <c r="K305" s="22">
        <v>0</v>
      </c>
      <c r="L305" s="22">
        <f t="shared" si="15"/>
        <v>246656000</v>
      </c>
      <c r="M305" s="30"/>
      <c r="N305" s="21"/>
    </row>
    <row r="306" spans="1:14" ht="16.5" customHeight="1" x14ac:dyDescent="0.15">
      <c r="A306" s="20">
        <v>301</v>
      </c>
      <c r="B306" s="21" t="s">
        <v>3780</v>
      </c>
      <c r="C306" s="21" t="s">
        <v>3939</v>
      </c>
      <c r="D306" s="21">
        <v>1</v>
      </c>
      <c r="E306" s="21" t="s">
        <v>5193</v>
      </c>
      <c r="F306" s="40" t="s">
        <v>3940</v>
      </c>
      <c r="G306" s="21" t="s">
        <v>191</v>
      </c>
      <c r="H306" s="21" t="s">
        <v>22</v>
      </c>
      <c r="I306" s="22">
        <v>40990392</v>
      </c>
      <c r="J306" s="22">
        <v>0</v>
      </c>
      <c r="K306" s="22">
        <v>0</v>
      </c>
      <c r="L306" s="22">
        <f t="shared" si="15"/>
        <v>40990392</v>
      </c>
      <c r="M306" s="30"/>
      <c r="N306" s="21"/>
    </row>
    <row r="307" spans="1:14" ht="16.5" customHeight="1" x14ac:dyDescent="0.15">
      <c r="A307" s="20">
        <v>302</v>
      </c>
      <c r="B307" s="21" t="s">
        <v>3780</v>
      </c>
      <c r="C307" s="21" t="s">
        <v>3813</v>
      </c>
      <c r="D307" s="21">
        <v>1</v>
      </c>
      <c r="E307" s="21" t="s">
        <v>5193</v>
      </c>
      <c r="F307" s="40" t="s">
        <v>3947</v>
      </c>
      <c r="G307" s="21" t="s">
        <v>191</v>
      </c>
      <c r="H307" s="21" t="s">
        <v>22</v>
      </c>
      <c r="I307" s="22">
        <v>55626000</v>
      </c>
      <c r="J307" s="22">
        <v>0</v>
      </c>
      <c r="K307" s="22">
        <v>0</v>
      </c>
      <c r="L307" s="22">
        <f t="shared" si="15"/>
        <v>55626000</v>
      </c>
      <c r="M307" s="30"/>
      <c r="N307" s="21"/>
    </row>
    <row r="308" spans="1:14" ht="16.5" customHeight="1" x14ac:dyDescent="0.15">
      <c r="A308" s="20">
        <v>303</v>
      </c>
      <c r="B308" s="21" t="s">
        <v>3780</v>
      </c>
      <c r="C308" s="21" t="s">
        <v>3835</v>
      </c>
      <c r="D308" s="21">
        <v>1</v>
      </c>
      <c r="E308" s="21" t="s">
        <v>5193</v>
      </c>
      <c r="F308" s="40" t="s">
        <v>3955</v>
      </c>
      <c r="G308" s="21" t="s">
        <v>191</v>
      </c>
      <c r="H308" s="21" t="s">
        <v>22</v>
      </c>
      <c r="I308" s="22">
        <v>60000000</v>
      </c>
      <c r="J308" s="22">
        <v>0</v>
      </c>
      <c r="K308" s="22">
        <v>0</v>
      </c>
      <c r="L308" s="22">
        <f t="shared" si="15"/>
        <v>60000000</v>
      </c>
      <c r="M308" s="30"/>
      <c r="N308" s="21"/>
    </row>
    <row r="309" spans="1:14" ht="16.5" customHeight="1" x14ac:dyDescent="0.15">
      <c r="A309" s="20">
        <v>304</v>
      </c>
      <c r="B309" s="21" t="s">
        <v>3780</v>
      </c>
      <c r="C309" s="21" t="s">
        <v>3835</v>
      </c>
      <c r="D309" s="21">
        <v>1</v>
      </c>
      <c r="E309" s="21" t="s">
        <v>5193</v>
      </c>
      <c r="F309" s="40" t="s">
        <v>3960</v>
      </c>
      <c r="G309" s="21" t="s">
        <v>191</v>
      </c>
      <c r="H309" s="21" t="s">
        <v>22</v>
      </c>
      <c r="I309" s="22">
        <v>80000000</v>
      </c>
      <c r="J309" s="22">
        <v>0</v>
      </c>
      <c r="K309" s="22">
        <v>0</v>
      </c>
      <c r="L309" s="22">
        <f t="shared" si="15"/>
        <v>80000000</v>
      </c>
      <c r="M309" s="30"/>
      <c r="N309" s="21"/>
    </row>
    <row r="310" spans="1:14" ht="16.5" customHeight="1" x14ac:dyDescent="0.15">
      <c r="A310" s="20">
        <v>305</v>
      </c>
      <c r="B310" s="21" t="s">
        <v>3780</v>
      </c>
      <c r="C310" s="21" t="s">
        <v>3835</v>
      </c>
      <c r="D310" s="21">
        <v>1</v>
      </c>
      <c r="E310" s="21" t="s">
        <v>5193</v>
      </c>
      <c r="F310" s="40" t="s">
        <v>3966</v>
      </c>
      <c r="G310" s="21" t="s">
        <v>191</v>
      </c>
      <c r="H310" s="21" t="s">
        <v>22</v>
      </c>
      <c r="I310" s="22">
        <v>17000000</v>
      </c>
      <c r="J310" s="22">
        <v>0</v>
      </c>
      <c r="K310" s="22">
        <v>0</v>
      </c>
      <c r="L310" s="22">
        <f t="shared" si="15"/>
        <v>17000000</v>
      </c>
      <c r="M310" s="30"/>
      <c r="N310" s="21"/>
    </row>
    <row r="311" spans="1:14" ht="16.5" customHeight="1" x14ac:dyDescent="0.15">
      <c r="A311" s="20">
        <v>306</v>
      </c>
      <c r="B311" s="21" t="s">
        <v>3780</v>
      </c>
      <c r="C311" s="21" t="s">
        <v>3835</v>
      </c>
      <c r="D311" s="21">
        <v>1</v>
      </c>
      <c r="E311" s="21" t="s">
        <v>5193</v>
      </c>
      <c r="F311" s="40" t="s">
        <v>3967</v>
      </c>
      <c r="G311" s="21" t="s">
        <v>191</v>
      </c>
      <c r="H311" s="21" t="s">
        <v>22</v>
      </c>
      <c r="I311" s="22">
        <v>31000000</v>
      </c>
      <c r="J311" s="22">
        <v>0</v>
      </c>
      <c r="K311" s="22">
        <v>0</v>
      </c>
      <c r="L311" s="22">
        <f t="shared" si="15"/>
        <v>31000000</v>
      </c>
      <c r="M311" s="30"/>
      <c r="N311" s="21"/>
    </row>
    <row r="312" spans="1:14" ht="16.5" customHeight="1" x14ac:dyDescent="0.15">
      <c r="A312" s="20">
        <v>307</v>
      </c>
      <c r="B312" s="21" t="s">
        <v>3780</v>
      </c>
      <c r="C312" s="21" t="s">
        <v>3842</v>
      </c>
      <c r="D312" s="21">
        <v>1</v>
      </c>
      <c r="E312" s="21" t="s">
        <v>5193</v>
      </c>
      <c r="F312" s="40" t="s">
        <v>3973</v>
      </c>
      <c r="G312" s="21" t="s">
        <v>193</v>
      </c>
      <c r="H312" s="21" t="s">
        <v>22</v>
      </c>
      <c r="I312" s="22">
        <v>55000000</v>
      </c>
      <c r="J312" s="22">
        <v>0</v>
      </c>
      <c r="K312" s="22">
        <v>0</v>
      </c>
      <c r="L312" s="22">
        <f t="shared" si="15"/>
        <v>55000000</v>
      </c>
      <c r="M312" s="30"/>
      <c r="N312" s="21"/>
    </row>
    <row r="313" spans="1:14" ht="16.5" customHeight="1" x14ac:dyDescent="0.15">
      <c r="A313" s="20">
        <v>308</v>
      </c>
      <c r="B313" s="21" t="s">
        <v>3780</v>
      </c>
      <c r="C313" s="21" t="s">
        <v>3852</v>
      </c>
      <c r="D313" s="21">
        <v>1</v>
      </c>
      <c r="E313" s="21" t="s">
        <v>5193</v>
      </c>
      <c r="F313" s="40" t="s">
        <v>3979</v>
      </c>
      <c r="G313" s="21" t="s">
        <v>191</v>
      </c>
      <c r="H313" s="21" t="s">
        <v>22</v>
      </c>
      <c r="I313" s="22">
        <v>62000000</v>
      </c>
      <c r="J313" s="22">
        <f>J316</f>
        <v>0</v>
      </c>
      <c r="K313" s="22">
        <v>0</v>
      </c>
      <c r="L313" s="22">
        <f t="shared" si="15"/>
        <v>62000000</v>
      </c>
      <c r="M313" s="30"/>
      <c r="N313" s="21"/>
    </row>
    <row r="314" spans="1:14" ht="16.5" customHeight="1" x14ac:dyDescent="0.15">
      <c r="A314" s="20">
        <v>309</v>
      </c>
      <c r="B314" s="21" t="s">
        <v>3780</v>
      </c>
      <c r="C314" s="21" t="s">
        <v>3852</v>
      </c>
      <c r="D314" s="21">
        <v>1</v>
      </c>
      <c r="E314" s="21" t="s">
        <v>5193</v>
      </c>
      <c r="F314" s="40" t="s">
        <v>3981</v>
      </c>
      <c r="G314" s="21" t="s">
        <v>191</v>
      </c>
      <c r="H314" s="21" t="s">
        <v>22</v>
      </c>
      <c r="I314" s="22">
        <v>18000000</v>
      </c>
      <c r="J314" s="22">
        <v>0</v>
      </c>
      <c r="K314" s="22">
        <v>0</v>
      </c>
      <c r="L314" s="22">
        <f t="shared" si="15"/>
        <v>18000000</v>
      </c>
      <c r="M314" s="30"/>
      <c r="N314" s="21"/>
    </row>
    <row r="315" spans="1:14" ht="16.5" customHeight="1" x14ac:dyDescent="0.15">
      <c r="A315" s="20">
        <v>310</v>
      </c>
      <c r="B315" s="21" t="s">
        <v>3780</v>
      </c>
      <c r="C315" s="21" t="s">
        <v>3854</v>
      </c>
      <c r="D315" s="21">
        <v>1</v>
      </c>
      <c r="E315" s="21" t="s">
        <v>5193</v>
      </c>
      <c r="F315" s="40" t="s">
        <v>3983</v>
      </c>
      <c r="G315" s="21" t="s">
        <v>191</v>
      </c>
      <c r="H315" s="21" t="s">
        <v>15</v>
      </c>
      <c r="I315" s="22">
        <v>20000000</v>
      </c>
      <c r="J315" s="22">
        <f>J318</f>
        <v>0</v>
      </c>
      <c r="K315" s="22">
        <v>0</v>
      </c>
      <c r="L315" s="22">
        <f t="shared" si="15"/>
        <v>20000000</v>
      </c>
      <c r="M315" s="30"/>
      <c r="N315" s="21"/>
    </row>
    <row r="316" spans="1:14" ht="16.5" customHeight="1" x14ac:dyDescent="0.15">
      <c r="A316" s="20">
        <v>311</v>
      </c>
      <c r="B316" s="21" t="s">
        <v>3780</v>
      </c>
      <c r="C316" s="21" t="s">
        <v>3854</v>
      </c>
      <c r="D316" s="21">
        <v>1</v>
      </c>
      <c r="E316" s="21" t="s">
        <v>5193</v>
      </c>
      <c r="F316" s="40" t="s">
        <v>3984</v>
      </c>
      <c r="G316" s="21" t="s">
        <v>191</v>
      </c>
      <c r="H316" s="21" t="s">
        <v>15</v>
      </c>
      <c r="I316" s="22">
        <v>35000000</v>
      </c>
      <c r="J316" s="22">
        <f>J319</f>
        <v>0</v>
      </c>
      <c r="K316" s="22">
        <f>K319</f>
        <v>0</v>
      </c>
      <c r="L316" s="22">
        <f t="shared" si="15"/>
        <v>35000000</v>
      </c>
      <c r="M316" s="30"/>
      <c r="N316" s="21"/>
    </row>
    <row r="317" spans="1:14" ht="16.5" customHeight="1" x14ac:dyDescent="0.15">
      <c r="A317" s="20">
        <v>312</v>
      </c>
      <c r="B317" s="21" t="s">
        <v>3780</v>
      </c>
      <c r="C317" s="21" t="s">
        <v>5200</v>
      </c>
      <c r="D317" s="21">
        <v>1</v>
      </c>
      <c r="E317" s="21" t="s">
        <v>5193</v>
      </c>
      <c r="F317" s="40" t="s">
        <v>3861</v>
      </c>
      <c r="G317" s="21" t="s">
        <v>191</v>
      </c>
      <c r="H317" s="21" t="s">
        <v>15</v>
      </c>
      <c r="I317" s="22">
        <v>670000000</v>
      </c>
      <c r="J317" s="22">
        <f>J320</f>
        <v>0</v>
      </c>
      <c r="K317" s="22">
        <v>0</v>
      </c>
      <c r="L317" s="22">
        <f t="shared" si="15"/>
        <v>670000000</v>
      </c>
      <c r="M317" s="30"/>
      <c r="N317" s="21"/>
    </row>
    <row r="318" spans="1:14" ht="16.5" customHeight="1" x14ac:dyDescent="0.15">
      <c r="A318" s="20">
        <v>313</v>
      </c>
      <c r="B318" s="21" t="s">
        <v>3780</v>
      </c>
      <c r="C318" s="21" t="s">
        <v>5201</v>
      </c>
      <c r="D318" s="21">
        <v>1</v>
      </c>
      <c r="E318" s="21" t="s">
        <v>5193</v>
      </c>
      <c r="F318" s="40" t="s">
        <v>3993</v>
      </c>
      <c r="G318" s="21" t="s">
        <v>52</v>
      </c>
      <c r="H318" s="21" t="s">
        <v>15</v>
      </c>
      <c r="I318" s="22">
        <v>20000000</v>
      </c>
      <c r="J318" s="22">
        <v>0</v>
      </c>
      <c r="K318" s="22">
        <v>0</v>
      </c>
      <c r="L318" s="22">
        <f t="shared" si="15"/>
        <v>20000000</v>
      </c>
      <c r="M318" s="30"/>
      <c r="N318" s="21"/>
    </row>
    <row r="319" spans="1:14" ht="16.5" customHeight="1" x14ac:dyDescent="0.15">
      <c r="A319" s="20">
        <v>314</v>
      </c>
      <c r="B319" s="21" t="s">
        <v>3780</v>
      </c>
      <c r="C319" s="21" t="s">
        <v>5206</v>
      </c>
      <c r="D319" s="21">
        <v>1</v>
      </c>
      <c r="E319" s="21" t="s">
        <v>5193</v>
      </c>
      <c r="F319" s="40" t="s">
        <v>3994</v>
      </c>
      <c r="G319" s="21" t="s">
        <v>191</v>
      </c>
      <c r="H319" s="21" t="s">
        <v>22</v>
      </c>
      <c r="I319" s="22">
        <v>158040000</v>
      </c>
      <c r="J319" s="22">
        <f>J322</f>
        <v>0</v>
      </c>
      <c r="K319" s="22">
        <v>0</v>
      </c>
      <c r="L319" s="22">
        <f t="shared" si="15"/>
        <v>158040000</v>
      </c>
      <c r="M319" s="30"/>
      <c r="N319" s="21"/>
    </row>
    <row r="320" spans="1:14" ht="16.5" customHeight="1" x14ac:dyDescent="0.15">
      <c r="A320" s="20">
        <v>315</v>
      </c>
      <c r="B320" s="21" t="s">
        <v>3780</v>
      </c>
      <c r="C320" s="21" t="s">
        <v>5204</v>
      </c>
      <c r="D320" s="21">
        <v>1</v>
      </c>
      <c r="E320" s="21" t="s">
        <v>5193</v>
      </c>
      <c r="F320" s="40" t="s">
        <v>4000</v>
      </c>
      <c r="G320" s="21" t="s">
        <v>191</v>
      </c>
      <c r="H320" s="21" t="s">
        <v>22</v>
      </c>
      <c r="I320" s="22">
        <v>326722865</v>
      </c>
      <c r="J320" s="22">
        <f>J323</f>
        <v>0</v>
      </c>
      <c r="K320" s="22">
        <f>K323</f>
        <v>0</v>
      </c>
      <c r="L320" s="22">
        <f t="shared" si="15"/>
        <v>326722865</v>
      </c>
      <c r="M320" s="30"/>
      <c r="N320" s="21"/>
    </row>
    <row r="321" spans="1:14" ht="16.5" customHeight="1" x14ac:dyDescent="0.15">
      <c r="A321" s="20">
        <v>316</v>
      </c>
      <c r="B321" s="21" t="s">
        <v>3780</v>
      </c>
      <c r="C321" s="21" t="s">
        <v>5204</v>
      </c>
      <c r="D321" s="21">
        <v>1</v>
      </c>
      <c r="E321" s="21" t="s">
        <v>5193</v>
      </c>
      <c r="F321" s="40" t="s">
        <v>4001</v>
      </c>
      <c r="G321" s="21" t="s">
        <v>191</v>
      </c>
      <c r="H321" s="21" t="s">
        <v>22</v>
      </c>
      <c r="I321" s="22">
        <v>540283414</v>
      </c>
      <c r="J321" s="22">
        <f>J324</f>
        <v>0</v>
      </c>
      <c r="K321" s="22">
        <f>K324</f>
        <v>0</v>
      </c>
      <c r="L321" s="22">
        <f t="shared" si="15"/>
        <v>540283414</v>
      </c>
      <c r="M321" s="30"/>
      <c r="N321" s="21"/>
    </row>
    <row r="322" spans="1:14" ht="16.5" customHeight="1" x14ac:dyDescent="0.15">
      <c r="A322" s="20">
        <v>317</v>
      </c>
      <c r="B322" s="21" t="s">
        <v>3780</v>
      </c>
      <c r="C322" s="21" t="s">
        <v>5204</v>
      </c>
      <c r="D322" s="21">
        <v>1</v>
      </c>
      <c r="E322" s="21" t="s">
        <v>5193</v>
      </c>
      <c r="F322" s="40" t="s">
        <v>4002</v>
      </c>
      <c r="G322" s="21" t="s">
        <v>191</v>
      </c>
      <c r="H322" s="21" t="s">
        <v>22</v>
      </c>
      <c r="I322" s="22">
        <v>398956580</v>
      </c>
      <c r="J322" s="22">
        <f>J325</f>
        <v>0</v>
      </c>
      <c r="K322" s="22">
        <f>K325</f>
        <v>0</v>
      </c>
      <c r="L322" s="22">
        <f t="shared" si="15"/>
        <v>398956580</v>
      </c>
      <c r="M322" s="30"/>
      <c r="N322" s="21"/>
    </row>
    <row r="323" spans="1:14" ht="16.5" customHeight="1" x14ac:dyDescent="0.15">
      <c r="A323" s="20">
        <v>318</v>
      </c>
      <c r="B323" s="21" t="s">
        <v>3780</v>
      </c>
      <c r="C323" s="21" t="s">
        <v>5204</v>
      </c>
      <c r="D323" s="21">
        <v>1</v>
      </c>
      <c r="E323" s="21" t="s">
        <v>5193</v>
      </c>
      <c r="F323" s="40" t="s">
        <v>4003</v>
      </c>
      <c r="G323" s="21" t="s">
        <v>191</v>
      </c>
      <c r="H323" s="21" t="s">
        <v>15</v>
      </c>
      <c r="I323" s="22">
        <v>196291898</v>
      </c>
      <c r="J323" s="22">
        <f>J326</f>
        <v>0</v>
      </c>
      <c r="K323" s="22">
        <f>K326</f>
        <v>0</v>
      </c>
      <c r="L323" s="22">
        <f t="shared" si="15"/>
        <v>196291898</v>
      </c>
      <c r="M323" s="30"/>
      <c r="N323" s="21"/>
    </row>
    <row r="324" spans="1:14" ht="16.5" customHeight="1" x14ac:dyDescent="0.15">
      <c r="A324" s="20">
        <v>319</v>
      </c>
      <c r="B324" s="21" t="s">
        <v>3780</v>
      </c>
      <c r="C324" s="21" t="s">
        <v>3919</v>
      </c>
      <c r="D324" s="21">
        <v>1</v>
      </c>
      <c r="E324" s="21" t="s">
        <v>5193</v>
      </c>
      <c r="F324" s="40" t="s">
        <v>4013</v>
      </c>
      <c r="G324" s="21" t="s">
        <v>193</v>
      </c>
      <c r="H324" s="21" t="s">
        <v>22</v>
      </c>
      <c r="I324" s="22">
        <v>15519985</v>
      </c>
      <c r="J324" s="22">
        <v>0</v>
      </c>
      <c r="K324" s="22">
        <v>0</v>
      </c>
      <c r="L324" s="22">
        <f t="shared" si="15"/>
        <v>15519985</v>
      </c>
      <c r="M324" s="30"/>
      <c r="N324" s="21"/>
    </row>
    <row r="325" spans="1:14" ht="16.5" customHeight="1" x14ac:dyDescent="0.15">
      <c r="A325" s="20">
        <v>320</v>
      </c>
      <c r="B325" s="21" t="s">
        <v>5096</v>
      </c>
      <c r="C325" s="21" t="s">
        <v>5099</v>
      </c>
      <c r="D325" s="21">
        <v>1</v>
      </c>
      <c r="E325" s="21" t="s">
        <v>5193</v>
      </c>
      <c r="F325" s="40" t="s">
        <v>5100</v>
      </c>
      <c r="G325" s="21" t="s">
        <v>193</v>
      </c>
      <c r="H325" s="21" t="s">
        <v>22</v>
      </c>
      <c r="I325" s="22">
        <v>50000000</v>
      </c>
      <c r="J325" s="22">
        <v>0</v>
      </c>
      <c r="K325" s="22">
        <v>0</v>
      </c>
      <c r="L325" s="22">
        <f t="shared" si="15"/>
        <v>50000000</v>
      </c>
      <c r="M325" s="30"/>
      <c r="N325" s="21"/>
    </row>
    <row r="326" spans="1:14" ht="16.5" customHeight="1" x14ac:dyDescent="0.15">
      <c r="A326" s="20">
        <v>321</v>
      </c>
      <c r="B326" s="21" t="s">
        <v>5096</v>
      </c>
      <c r="C326" s="21" t="s">
        <v>5099</v>
      </c>
      <c r="D326" s="21">
        <v>1</v>
      </c>
      <c r="E326" s="21" t="s">
        <v>5193</v>
      </c>
      <c r="F326" s="40" t="s">
        <v>5101</v>
      </c>
      <c r="G326" s="21" t="s">
        <v>193</v>
      </c>
      <c r="H326" s="21" t="s">
        <v>22</v>
      </c>
      <c r="I326" s="22">
        <v>50000000</v>
      </c>
      <c r="J326" s="22">
        <v>0</v>
      </c>
      <c r="K326" s="22">
        <v>0</v>
      </c>
      <c r="L326" s="22">
        <f t="shared" ref="L326:L389" si="18">I326+J326+K326</f>
        <v>50000000</v>
      </c>
      <c r="M326" s="30"/>
      <c r="N326" s="21"/>
    </row>
    <row r="327" spans="1:14" ht="16.5" customHeight="1" x14ac:dyDescent="0.15">
      <c r="A327" s="20">
        <v>322</v>
      </c>
      <c r="B327" s="21" t="s">
        <v>5096</v>
      </c>
      <c r="C327" s="21" t="s">
        <v>5099</v>
      </c>
      <c r="D327" s="21">
        <v>1</v>
      </c>
      <c r="E327" s="21" t="s">
        <v>5193</v>
      </c>
      <c r="F327" s="40" t="s">
        <v>5102</v>
      </c>
      <c r="G327" s="21" t="s">
        <v>193</v>
      </c>
      <c r="H327" s="21" t="s">
        <v>22</v>
      </c>
      <c r="I327" s="22">
        <v>50000000</v>
      </c>
      <c r="J327" s="22">
        <v>0</v>
      </c>
      <c r="K327" s="22">
        <v>0</v>
      </c>
      <c r="L327" s="22">
        <f t="shared" si="18"/>
        <v>50000000</v>
      </c>
      <c r="M327" s="30"/>
      <c r="N327" s="21"/>
    </row>
    <row r="328" spans="1:14" ht="16.5" customHeight="1" x14ac:dyDescent="0.15">
      <c r="A328" s="20">
        <v>323</v>
      </c>
      <c r="B328" s="21" t="s">
        <v>5096</v>
      </c>
      <c r="C328" s="21" t="s">
        <v>5099</v>
      </c>
      <c r="D328" s="21">
        <v>1</v>
      </c>
      <c r="E328" s="21" t="s">
        <v>5193</v>
      </c>
      <c r="F328" s="40" t="s">
        <v>5103</v>
      </c>
      <c r="G328" s="21" t="s">
        <v>193</v>
      </c>
      <c r="H328" s="21" t="s">
        <v>22</v>
      </c>
      <c r="I328" s="22">
        <v>50000000</v>
      </c>
      <c r="J328" s="22">
        <v>0</v>
      </c>
      <c r="K328" s="22">
        <v>0</v>
      </c>
      <c r="L328" s="22">
        <f t="shared" si="18"/>
        <v>50000000</v>
      </c>
      <c r="M328" s="30"/>
      <c r="N328" s="21"/>
    </row>
    <row r="329" spans="1:14" ht="16.5" customHeight="1" x14ac:dyDescent="0.15">
      <c r="A329" s="20">
        <v>324</v>
      </c>
      <c r="B329" s="21" t="s">
        <v>5096</v>
      </c>
      <c r="C329" s="21" t="s">
        <v>5099</v>
      </c>
      <c r="D329" s="21">
        <v>1</v>
      </c>
      <c r="E329" s="21" t="s">
        <v>5193</v>
      </c>
      <c r="F329" s="40" t="s">
        <v>5104</v>
      </c>
      <c r="G329" s="21" t="s">
        <v>193</v>
      </c>
      <c r="H329" s="21" t="s">
        <v>22</v>
      </c>
      <c r="I329" s="22">
        <v>50000000</v>
      </c>
      <c r="J329" s="22">
        <v>0</v>
      </c>
      <c r="K329" s="22">
        <v>0</v>
      </c>
      <c r="L329" s="22">
        <f t="shared" si="18"/>
        <v>50000000</v>
      </c>
      <c r="M329" s="30"/>
      <c r="N329" s="21"/>
    </row>
    <row r="330" spans="1:14" ht="16.5" customHeight="1" x14ac:dyDescent="0.15">
      <c r="A330" s="20">
        <v>325</v>
      </c>
      <c r="B330" s="21" t="s">
        <v>5096</v>
      </c>
      <c r="C330" s="21" t="s">
        <v>5099</v>
      </c>
      <c r="D330" s="21">
        <v>1</v>
      </c>
      <c r="E330" s="21" t="s">
        <v>5193</v>
      </c>
      <c r="F330" s="40" t="s">
        <v>5105</v>
      </c>
      <c r="G330" s="21" t="s">
        <v>193</v>
      </c>
      <c r="H330" s="21" t="s">
        <v>22</v>
      </c>
      <c r="I330" s="22">
        <v>50000000</v>
      </c>
      <c r="J330" s="22">
        <v>0</v>
      </c>
      <c r="K330" s="22">
        <v>0</v>
      </c>
      <c r="L330" s="22">
        <f t="shared" si="18"/>
        <v>50000000</v>
      </c>
      <c r="M330" s="30"/>
      <c r="N330" s="21"/>
    </row>
    <row r="331" spans="1:14" ht="16.5" customHeight="1" x14ac:dyDescent="0.15">
      <c r="A331" s="20">
        <v>326</v>
      </c>
      <c r="B331" s="21" t="s">
        <v>5096</v>
      </c>
      <c r="C331" s="21" t="s">
        <v>5099</v>
      </c>
      <c r="D331" s="21">
        <v>1</v>
      </c>
      <c r="E331" s="21" t="s">
        <v>5193</v>
      </c>
      <c r="F331" s="40" t="s">
        <v>5106</v>
      </c>
      <c r="G331" s="21" t="s">
        <v>193</v>
      </c>
      <c r="H331" s="21" t="s">
        <v>22</v>
      </c>
      <c r="I331" s="22">
        <v>50000000</v>
      </c>
      <c r="J331" s="22">
        <v>0</v>
      </c>
      <c r="K331" s="22">
        <v>0</v>
      </c>
      <c r="L331" s="22">
        <f t="shared" si="18"/>
        <v>50000000</v>
      </c>
      <c r="M331" s="30"/>
      <c r="N331" s="21"/>
    </row>
    <row r="332" spans="1:14" ht="16.5" customHeight="1" x14ac:dyDescent="0.15">
      <c r="A332" s="20">
        <v>327</v>
      </c>
      <c r="B332" s="21" t="s">
        <v>5135</v>
      </c>
      <c r="C332" s="21" t="s">
        <v>5136</v>
      </c>
      <c r="D332" s="21">
        <v>1</v>
      </c>
      <c r="E332" s="21" t="s">
        <v>5193</v>
      </c>
      <c r="F332" s="40" t="s">
        <v>5137</v>
      </c>
      <c r="G332" s="21" t="s">
        <v>52</v>
      </c>
      <c r="H332" s="21" t="s">
        <v>15</v>
      </c>
      <c r="I332" s="22">
        <v>195000000</v>
      </c>
      <c r="J332" s="22">
        <f t="shared" ref="J332:K337" si="19">J335</f>
        <v>0</v>
      </c>
      <c r="K332" s="22">
        <f t="shared" si="19"/>
        <v>0</v>
      </c>
      <c r="L332" s="22">
        <f t="shared" si="18"/>
        <v>195000000</v>
      </c>
      <c r="M332" s="30"/>
      <c r="N332" s="21"/>
    </row>
    <row r="333" spans="1:14" ht="16.5" customHeight="1" x14ac:dyDescent="0.15">
      <c r="A333" s="20">
        <v>328</v>
      </c>
      <c r="B333" s="21" t="s">
        <v>5135</v>
      </c>
      <c r="C333" s="21" t="s">
        <v>5136</v>
      </c>
      <c r="D333" s="21">
        <v>1</v>
      </c>
      <c r="E333" s="21" t="s">
        <v>5193</v>
      </c>
      <c r="F333" s="40" t="s">
        <v>5138</v>
      </c>
      <c r="G333" s="21" t="s">
        <v>52</v>
      </c>
      <c r="H333" s="21" t="s">
        <v>16</v>
      </c>
      <c r="I333" s="22">
        <v>8500000</v>
      </c>
      <c r="J333" s="22">
        <f t="shared" si="19"/>
        <v>0</v>
      </c>
      <c r="K333" s="22">
        <f t="shared" si="19"/>
        <v>0</v>
      </c>
      <c r="L333" s="22">
        <f t="shared" si="18"/>
        <v>8500000</v>
      </c>
      <c r="M333" s="30" t="s">
        <v>570</v>
      </c>
      <c r="N333" s="21"/>
    </row>
    <row r="334" spans="1:14" ht="16.5" customHeight="1" x14ac:dyDescent="0.15">
      <c r="A334" s="20">
        <v>329</v>
      </c>
      <c r="B334" s="21" t="s">
        <v>5135</v>
      </c>
      <c r="C334" s="21" t="s">
        <v>5136</v>
      </c>
      <c r="D334" s="21">
        <v>1</v>
      </c>
      <c r="E334" s="21" t="s">
        <v>5193</v>
      </c>
      <c r="F334" s="40" t="s">
        <v>5139</v>
      </c>
      <c r="G334" s="21" t="s">
        <v>52</v>
      </c>
      <c r="H334" s="21" t="s">
        <v>15</v>
      </c>
      <c r="I334" s="22">
        <v>45500000</v>
      </c>
      <c r="J334" s="22">
        <f t="shared" si="19"/>
        <v>0</v>
      </c>
      <c r="K334" s="22">
        <f t="shared" si="19"/>
        <v>0</v>
      </c>
      <c r="L334" s="22">
        <f t="shared" si="18"/>
        <v>45500000</v>
      </c>
      <c r="M334" s="30"/>
      <c r="N334" s="21"/>
    </row>
    <row r="335" spans="1:14" ht="16.5" customHeight="1" x14ac:dyDescent="0.15">
      <c r="A335" s="20">
        <v>330</v>
      </c>
      <c r="B335" s="21" t="s">
        <v>5135</v>
      </c>
      <c r="C335" s="21" t="s">
        <v>5136</v>
      </c>
      <c r="D335" s="21">
        <v>1</v>
      </c>
      <c r="E335" s="21" t="s">
        <v>5193</v>
      </c>
      <c r="F335" s="40" t="s">
        <v>5140</v>
      </c>
      <c r="G335" s="21" t="s">
        <v>52</v>
      </c>
      <c r="H335" s="21" t="s">
        <v>22</v>
      </c>
      <c r="I335" s="22">
        <v>45000000</v>
      </c>
      <c r="J335" s="22">
        <f t="shared" si="19"/>
        <v>0</v>
      </c>
      <c r="K335" s="22">
        <f t="shared" si="19"/>
        <v>0</v>
      </c>
      <c r="L335" s="22">
        <f t="shared" si="18"/>
        <v>45000000</v>
      </c>
      <c r="M335" s="30"/>
      <c r="N335" s="21"/>
    </row>
    <row r="336" spans="1:14" ht="16.5" customHeight="1" x14ac:dyDescent="0.15">
      <c r="A336" s="20">
        <v>331</v>
      </c>
      <c r="B336" s="21" t="s">
        <v>5135</v>
      </c>
      <c r="C336" s="21" t="s">
        <v>5136</v>
      </c>
      <c r="D336" s="21">
        <v>1</v>
      </c>
      <c r="E336" s="21" t="s">
        <v>5193</v>
      </c>
      <c r="F336" s="40" t="s">
        <v>5141</v>
      </c>
      <c r="G336" s="21" t="s">
        <v>52</v>
      </c>
      <c r="H336" s="21" t="s">
        <v>15</v>
      </c>
      <c r="I336" s="22">
        <v>33800000</v>
      </c>
      <c r="J336" s="22">
        <f t="shared" si="19"/>
        <v>0</v>
      </c>
      <c r="K336" s="22">
        <f t="shared" si="19"/>
        <v>0</v>
      </c>
      <c r="L336" s="22">
        <f t="shared" si="18"/>
        <v>33800000</v>
      </c>
      <c r="M336" s="30"/>
      <c r="N336" s="21"/>
    </row>
    <row r="337" spans="1:14" ht="16.5" customHeight="1" x14ac:dyDescent="0.15">
      <c r="A337" s="20">
        <v>332</v>
      </c>
      <c r="B337" s="21" t="s">
        <v>5135</v>
      </c>
      <c r="C337" s="21" t="s">
        <v>5143</v>
      </c>
      <c r="D337" s="21">
        <v>1</v>
      </c>
      <c r="E337" s="21" t="s">
        <v>5193</v>
      </c>
      <c r="F337" s="40" t="s">
        <v>5144</v>
      </c>
      <c r="G337" s="21" t="s">
        <v>52</v>
      </c>
      <c r="H337" s="21" t="s">
        <v>15</v>
      </c>
      <c r="I337" s="22">
        <v>624600000</v>
      </c>
      <c r="J337" s="22">
        <f t="shared" si="19"/>
        <v>0</v>
      </c>
      <c r="K337" s="22">
        <f t="shared" si="19"/>
        <v>0</v>
      </c>
      <c r="L337" s="22">
        <f t="shared" si="18"/>
        <v>624600000</v>
      </c>
      <c r="M337" s="30"/>
      <c r="N337" s="21"/>
    </row>
    <row r="338" spans="1:14" ht="16.5" customHeight="1" x14ac:dyDescent="0.15">
      <c r="A338" s="20">
        <v>333</v>
      </c>
      <c r="B338" s="21" t="s">
        <v>4025</v>
      </c>
      <c r="C338" s="21" t="s">
        <v>4050</v>
      </c>
      <c r="D338" s="21">
        <v>1</v>
      </c>
      <c r="E338" s="21" t="s">
        <v>5193</v>
      </c>
      <c r="F338" s="40" t="s">
        <v>4051</v>
      </c>
      <c r="G338" s="21" t="s">
        <v>191</v>
      </c>
      <c r="H338" s="21" t="s">
        <v>15</v>
      </c>
      <c r="I338" s="22">
        <v>109700000</v>
      </c>
      <c r="J338" s="22">
        <v>0</v>
      </c>
      <c r="K338" s="22">
        <v>0</v>
      </c>
      <c r="L338" s="22">
        <f t="shared" si="18"/>
        <v>109700000</v>
      </c>
      <c r="M338" s="30"/>
      <c r="N338" s="21"/>
    </row>
    <row r="339" spans="1:14" ht="16.5" customHeight="1" x14ac:dyDescent="0.15">
      <c r="A339" s="20">
        <v>334</v>
      </c>
      <c r="B339" s="21" t="s">
        <v>4025</v>
      </c>
      <c r="C339" s="21" t="s">
        <v>4045</v>
      </c>
      <c r="D339" s="21">
        <v>1</v>
      </c>
      <c r="E339" s="21" t="s">
        <v>5193</v>
      </c>
      <c r="F339" s="40" t="s">
        <v>4052</v>
      </c>
      <c r="G339" s="21" t="s">
        <v>2067</v>
      </c>
      <c r="H339" s="21" t="s">
        <v>15</v>
      </c>
      <c r="I339" s="22">
        <v>115000000</v>
      </c>
      <c r="J339" s="22">
        <v>0</v>
      </c>
      <c r="K339" s="22">
        <v>0</v>
      </c>
      <c r="L339" s="22">
        <f t="shared" si="18"/>
        <v>115000000</v>
      </c>
      <c r="M339" s="30"/>
      <c r="N339" s="21"/>
    </row>
    <row r="340" spans="1:14" ht="16.5" customHeight="1" x14ac:dyDescent="0.15">
      <c r="A340" s="20">
        <v>335</v>
      </c>
      <c r="B340" s="21" t="s">
        <v>4025</v>
      </c>
      <c r="C340" s="21" t="s">
        <v>4045</v>
      </c>
      <c r="D340" s="21">
        <v>1</v>
      </c>
      <c r="E340" s="21" t="s">
        <v>5193</v>
      </c>
      <c r="F340" s="40" t="s">
        <v>4053</v>
      </c>
      <c r="G340" s="21" t="s">
        <v>2067</v>
      </c>
      <c r="H340" s="21" t="s">
        <v>15</v>
      </c>
      <c r="I340" s="22">
        <v>100000000</v>
      </c>
      <c r="J340" s="22">
        <v>0</v>
      </c>
      <c r="K340" s="22">
        <v>0</v>
      </c>
      <c r="L340" s="22">
        <f t="shared" si="18"/>
        <v>100000000</v>
      </c>
      <c r="M340" s="30"/>
      <c r="N340" s="21"/>
    </row>
    <row r="341" spans="1:14" ht="16.5" customHeight="1" x14ac:dyDescent="0.15">
      <c r="A341" s="20">
        <v>336</v>
      </c>
      <c r="B341" s="21" t="s">
        <v>4025</v>
      </c>
      <c r="C341" s="21" t="s">
        <v>4045</v>
      </c>
      <c r="D341" s="21">
        <v>1</v>
      </c>
      <c r="E341" s="21" t="s">
        <v>5193</v>
      </c>
      <c r="F341" s="40" t="s">
        <v>4054</v>
      </c>
      <c r="G341" s="21" t="s">
        <v>2067</v>
      </c>
      <c r="H341" s="21" t="s">
        <v>15</v>
      </c>
      <c r="I341" s="22">
        <v>90000000</v>
      </c>
      <c r="J341" s="22">
        <v>0</v>
      </c>
      <c r="K341" s="22">
        <v>0</v>
      </c>
      <c r="L341" s="22">
        <f t="shared" si="18"/>
        <v>90000000</v>
      </c>
      <c r="M341" s="30"/>
      <c r="N341" s="21"/>
    </row>
    <row r="342" spans="1:14" ht="16.5" customHeight="1" x14ac:dyDescent="0.15">
      <c r="A342" s="20">
        <v>337</v>
      </c>
      <c r="B342" s="21" t="s">
        <v>4025</v>
      </c>
      <c r="C342" s="21" t="s">
        <v>4045</v>
      </c>
      <c r="D342" s="21">
        <v>1</v>
      </c>
      <c r="E342" s="21" t="s">
        <v>5193</v>
      </c>
      <c r="F342" s="40" t="s">
        <v>4055</v>
      </c>
      <c r="G342" s="21" t="s">
        <v>191</v>
      </c>
      <c r="H342" s="21" t="s">
        <v>22</v>
      </c>
      <c r="I342" s="22">
        <v>100000000</v>
      </c>
      <c r="J342" s="22">
        <v>0</v>
      </c>
      <c r="K342" s="22">
        <v>0</v>
      </c>
      <c r="L342" s="22">
        <f t="shared" si="18"/>
        <v>100000000</v>
      </c>
      <c r="M342" s="30"/>
      <c r="N342" s="21"/>
    </row>
    <row r="343" spans="1:14" ht="16.5" customHeight="1" x14ac:dyDescent="0.15">
      <c r="A343" s="20">
        <v>338</v>
      </c>
      <c r="B343" s="21" t="s">
        <v>4025</v>
      </c>
      <c r="C343" s="21" t="s">
        <v>4056</v>
      </c>
      <c r="D343" s="21">
        <v>1</v>
      </c>
      <c r="E343" s="21" t="s">
        <v>5193</v>
      </c>
      <c r="F343" s="40" t="s">
        <v>4057</v>
      </c>
      <c r="G343" s="21" t="s">
        <v>2067</v>
      </c>
      <c r="H343" s="21" t="s">
        <v>15</v>
      </c>
      <c r="I343" s="22">
        <v>350000000</v>
      </c>
      <c r="J343" s="22">
        <v>0</v>
      </c>
      <c r="K343" s="22">
        <v>0</v>
      </c>
      <c r="L343" s="22">
        <f t="shared" si="18"/>
        <v>350000000</v>
      </c>
      <c r="M343" s="30"/>
      <c r="N343" s="21"/>
    </row>
    <row r="344" spans="1:14" ht="16.5" customHeight="1" x14ac:dyDescent="0.15">
      <c r="A344" s="20">
        <v>339</v>
      </c>
      <c r="B344" s="21" t="s">
        <v>4025</v>
      </c>
      <c r="C344" s="21" t="s">
        <v>4036</v>
      </c>
      <c r="D344" s="21">
        <v>1</v>
      </c>
      <c r="E344" s="21" t="s">
        <v>5193</v>
      </c>
      <c r="F344" s="40" t="s">
        <v>4058</v>
      </c>
      <c r="G344" s="21" t="s">
        <v>193</v>
      </c>
      <c r="H344" s="21" t="s">
        <v>15</v>
      </c>
      <c r="I344" s="22">
        <v>31445000</v>
      </c>
      <c r="J344" s="22">
        <v>0</v>
      </c>
      <c r="K344" s="22">
        <v>0</v>
      </c>
      <c r="L344" s="22">
        <f t="shared" si="18"/>
        <v>31445000</v>
      </c>
      <c r="M344" s="30"/>
      <c r="N344" s="21"/>
    </row>
    <row r="345" spans="1:14" ht="16.5" customHeight="1" x14ac:dyDescent="0.15">
      <c r="A345" s="20">
        <v>340</v>
      </c>
      <c r="B345" s="21" t="s">
        <v>4025</v>
      </c>
      <c r="C345" s="21" t="s">
        <v>4036</v>
      </c>
      <c r="D345" s="21">
        <v>1</v>
      </c>
      <c r="E345" s="21" t="s">
        <v>5193</v>
      </c>
      <c r="F345" s="40" t="s">
        <v>4059</v>
      </c>
      <c r="G345" s="21" t="s">
        <v>193</v>
      </c>
      <c r="H345" s="21" t="s">
        <v>22</v>
      </c>
      <c r="I345" s="22">
        <v>15000000</v>
      </c>
      <c r="J345" s="22">
        <v>0</v>
      </c>
      <c r="K345" s="22">
        <v>0</v>
      </c>
      <c r="L345" s="22">
        <f t="shared" si="18"/>
        <v>15000000</v>
      </c>
      <c r="M345" s="30"/>
      <c r="N345" s="21"/>
    </row>
    <row r="346" spans="1:14" ht="16.5" customHeight="1" x14ac:dyDescent="0.15">
      <c r="A346" s="20">
        <v>341</v>
      </c>
      <c r="B346" s="21" t="s">
        <v>4025</v>
      </c>
      <c r="C346" s="21" t="s">
        <v>4060</v>
      </c>
      <c r="D346" s="21">
        <v>1</v>
      </c>
      <c r="E346" s="21" t="s">
        <v>5193</v>
      </c>
      <c r="F346" s="40" t="s">
        <v>4061</v>
      </c>
      <c r="G346" s="21" t="s">
        <v>2067</v>
      </c>
      <c r="H346" s="21" t="s">
        <v>15</v>
      </c>
      <c r="I346" s="22">
        <v>1056000000</v>
      </c>
      <c r="J346" s="22">
        <v>0</v>
      </c>
      <c r="K346" s="22">
        <v>0</v>
      </c>
      <c r="L346" s="22">
        <f t="shared" si="18"/>
        <v>1056000000</v>
      </c>
      <c r="M346" s="30"/>
      <c r="N346" s="21"/>
    </row>
    <row r="347" spans="1:14" ht="16.5" customHeight="1" x14ac:dyDescent="0.15">
      <c r="A347" s="20">
        <v>342</v>
      </c>
      <c r="B347" s="21" t="s">
        <v>4025</v>
      </c>
      <c r="C347" s="21" t="s">
        <v>4060</v>
      </c>
      <c r="D347" s="21">
        <v>1</v>
      </c>
      <c r="E347" s="21" t="s">
        <v>5193</v>
      </c>
      <c r="F347" s="40" t="s">
        <v>4062</v>
      </c>
      <c r="G347" s="21" t="s">
        <v>191</v>
      </c>
      <c r="H347" s="21" t="s">
        <v>15</v>
      </c>
      <c r="I347" s="22">
        <v>950000000</v>
      </c>
      <c r="J347" s="22">
        <v>0</v>
      </c>
      <c r="K347" s="22">
        <v>0</v>
      </c>
      <c r="L347" s="22">
        <f t="shared" si="18"/>
        <v>950000000</v>
      </c>
      <c r="M347" s="30"/>
      <c r="N347" s="21"/>
    </row>
    <row r="348" spans="1:14" ht="16.5" customHeight="1" x14ac:dyDescent="0.15">
      <c r="A348" s="20">
        <v>343</v>
      </c>
      <c r="B348" s="21" t="s">
        <v>4025</v>
      </c>
      <c r="C348" s="21" t="s">
        <v>4060</v>
      </c>
      <c r="D348" s="21">
        <v>1</v>
      </c>
      <c r="E348" s="21" t="s">
        <v>5193</v>
      </c>
      <c r="F348" s="40" t="s">
        <v>4063</v>
      </c>
      <c r="G348" s="21" t="s">
        <v>191</v>
      </c>
      <c r="H348" s="21" t="s">
        <v>15</v>
      </c>
      <c r="I348" s="22">
        <v>900000000</v>
      </c>
      <c r="J348" s="22">
        <v>0</v>
      </c>
      <c r="K348" s="22">
        <v>0</v>
      </c>
      <c r="L348" s="22">
        <f t="shared" si="18"/>
        <v>900000000</v>
      </c>
      <c r="M348" s="30"/>
      <c r="N348" s="21"/>
    </row>
    <row r="349" spans="1:14" ht="16.5" customHeight="1" x14ac:dyDescent="0.15">
      <c r="A349" s="20">
        <v>344</v>
      </c>
      <c r="B349" s="21" t="s">
        <v>4025</v>
      </c>
      <c r="C349" s="21" t="s">
        <v>4060</v>
      </c>
      <c r="D349" s="21">
        <v>1</v>
      </c>
      <c r="E349" s="21" t="s">
        <v>5193</v>
      </c>
      <c r="F349" s="40" t="s">
        <v>4064</v>
      </c>
      <c r="G349" s="21" t="s">
        <v>191</v>
      </c>
      <c r="H349" s="21" t="s">
        <v>15</v>
      </c>
      <c r="I349" s="22">
        <v>195000000</v>
      </c>
      <c r="J349" s="22">
        <v>0</v>
      </c>
      <c r="K349" s="22">
        <v>0</v>
      </c>
      <c r="L349" s="22">
        <f t="shared" si="18"/>
        <v>195000000</v>
      </c>
      <c r="M349" s="30"/>
      <c r="N349" s="21"/>
    </row>
    <row r="350" spans="1:14" ht="16.5" customHeight="1" x14ac:dyDescent="0.15">
      <c r="A350" s="20">
        <v>345</v>
      </c>
      <c r="B350" s="21" t="s">
        <v>4025</v>
      </c>
      <c r="C350" s="21" t="s">
        <v>4060</v>
      </c>
      <c r="D350" s="21">
        <v>1</v>
      </c>
      <c r="E350" s="21" t="s">
        <v>5193</v>
      </c>
      <c r="F350" s="40" t="s">
        <v>4065</v>
      </c>
      <c r="G350" s="21" t="s">
        <v>191</v>
      </c>
      <c r="H350" s="21" t="s">
        <v>15</v>
      </c>
      <c r="I350" s="22">
        <v>400000000</v>
      </c>
      <c r="J350" s="22">
        <v>0</v>
      </c>
      <c r="K350" s="22">
        <v>0</v>
      </c>
      <c r="L350" s="22">
        <f t="shared" si="18"/>
        <v>400000000</v>
      </c>
      <c r="M350" s="30"/>
      <c r="N350" s="21"/>
    </row>
    <row r="351" spans="1:14" ht="16.5" customHeight="1" x14ac:dyDescent="0.15">
      <c r="A351" s="20">
        <v>346</v>
      </c>
      <c r="B351" s="21" t="s">
        <v>4025</v>
      </c>
      <c r="C351" s="21" t="s">
        <v>4060</v>
      </c>
      <c r="D351" s="21">
        <v>1</v>
      </c>
      <c r="E351" s="21" t="s">
        <v>5193</v>
      </c>
      <c r="F351" s="40" t="s">
        <v>4066</v>
      </c>
      <c r="G351" s="21" t="s">
        <v>2067</v>
      </c>
      <c r="H351" s="21" t="s">
        <v>22</v>
      </c>
      <c r="I351" s="22">
        <v>300000000</v>
      </c>
      <c r="J351" s="22">
        <v>0</v>
      </c>
      <c r="K351" s="22">
        <v>0</v>
      </c>
      <c r="L351" s="22">
        <f t="shared" si="18"/>
        <v>300000000</v>
      </c>
      <c r="M351" s="30"/>
      <c r="N351" s="21"/>
    </row>
    <row r="352" spans="1:14" ht="16.5" customHeight="1" x14ac:dyDescent="0.15">
      <c r="A352" s="20">
        <v>347</v>
      </c>
      <c r="B352" s="21" t="s">
        <v>4025</v>
      </c>
      <c r="C352" s="21" t="s">
        <v>4042</v>
      </c>
      <c r="D352" s="21">
        <v>1</v>
      </c>
      <c r="E352" s="21" t="s">
        <v>5193</v>
      </c>
      <c r="F352" s="40" t="s">
        <v>4067</v>
      </c>
      <c r="G352" s="21" t="s">
        <v>2067</v>
      </c>
      <c r="H352" s="21" t="s">
        <v>16</v>
      </c>
      <c r="I352" s="22">
        <v>45037000</v>
      </c>
      <c r="J352" s="22">
        <v>0</v>
      </c>
      <c r="K352" s="22">
        <v>0</v>
      </c>
      <c r="L352" s="22">
        <f t="shared" si="18"/>
        <v>45037000</v>
      </c>
      <c r="M352" s="30"/>
      <c r="N352" s="21"/>
    </row>
    <row r="353" spans="1:14" ht="16.5" customHeight="1" x14ac:dyDescent="0.15">
      <c r="A353" s="20">
        <v>348</v>
      </c>
      <c r="B353" s="21" t="s">
        <v>4025</v>
      </c>
      <c r="C353" s="21" t="s">
        <v>4068</v>
      </c>
      <c r="D353" s="21">
        <v>1</v>
      </c>
      <c r="E353" s="21" t="s">
        <v>5193</v>
      </c>
      <c r="F353" s="40" t="s">
        <v>4069</v>
      </c>
      <c r="G353" s="21" t="s">
        <v>2067</v>
      </c>
      <c r="H353" s="21" t="s">
        <v>15</v>
      </c>
      <c r="I353" s="22">
        <v>150000000</v>
      </c>
      <c r="J353" s="22">
        <v>0</v>
      </c>
      <c r="K353" s="22">
        <v>0</v>
      </c>
      <c r="L353" s="22">
        <f t="shared" si="18"/>
        <v>150000000</v>
      </c>
      <c r="M353" s="30"/>
      <c r="N353" s="21"/>
    </row>
    <row r="354" spans="1:14" ht="16.5" customHeight="1" x14ac:dyDescent="0.15">
      <c r="A354" s="20">
        <v>349</v>
      </c>
      <c r="B354" s="21" t="s">
        <v>4025</v>
      </c>
      <c r="C354" s="21" t="s">
        <v>4029</v>
      </c>
      <c r="D354" s="21">
        <v>1</v>
      </c>
      <c r="E354" s="21" t="s">
        <v>5193</v>
      </c>
      <c r="F354" s="40" t="s">
        <v>4070</v>
      </c>
      <c r="G354" s="21" t="s">
        <v>2067</v>
      </c>
      <c r="H354" s="21" t="s">
        <v>15</v>
      </c>
      <c r="I354" s="22">
        <v>551554000</v>
      </c>
      <c r="J354" s="22">
        <v>0</v>
      </c>
      <c r="K354" s="22">
        <v>0</v>
      </c>
      <c r="L354" s="22">
        <f t="shared" si="18"/>
        <v>551554000</v>
      </c>
      <c r="M354" s="30"/>
      <c r="N354" s="21"/>
    </row>
    <row r="355" spans="1:14" ht="16.5" customHeight="1" x14ac:dyDescent="0.15">
      <c r="A355" s="20">
        <v>350</v>
      </c>
      <c r="B355" s="21" t="s">
        <v>4025</v>
      </c>
      <c r="C355" s="21" t="s">
        <v>4029</v>
      </c>
      <c r="D355" s="21">
        <v>1</v>
      </c>
      <c r="E355" s="21" t="s">
        <v>5193</v>
      </c>
      <c r="F355" s="40" t="s">
        <v>4071</v>
      </c>
      <c r="G355" s="21" t="s">
        <v>2067</v>
      </c>
      <c r="H355" s="21" t="s">
        <v>15</v>
      </c>
      <c r="I355" s="22">
        <v>209090909</v>
      </c>
      <c r="J355" s="22">
        <v>0</v>
      </c>
      <c r="K355" s="22">
        <v>0</v>
      </c>
      <c r="L355" s="22">
        <f t="shared" si="18"/>
        <v>209090909</v>
      </c>
      <c r="M355" s="30"/>
      <c r="N355" s="21"/>
    </row>
    <row r="356" spans="1:14" ht="16.5" customHeight="1" x14ac:dyDescent="0.15">
      <c r="A356" s="20">
        <v>351</v>
      </c>
      <c r="B356" s="21" t="s">
        <v>4025</v>
      </c>
      <c r="C356" s="21" t="s">
        <v>4029</v>
      </c>
      <c r="D356" s="21">
        <v>1</v>
      </c>
      <c r="E356" s="21" t="s">
        <v>5193</v>
      </c>
      <c r="F356" s="40" t="s">
        <v>4072</v>
      </c>
      <c r="G356" s="21" t="s">
        <v>191</v>
      </c>
      <c r="H356" s="21" t="s">
        <v>22</v>
      </c>
      <c r="I356" s="22">
        <v>208856250</v>
      </c>
      <c r="J356" s="22">
        <v>0</v>
      </c>
      <c r="K356" s="22">
        <v>0</v>
      </c>
      <c r="L356" s="22">
        <f t="shared" si="18"/>
        <v>208856250</v>
      </c>
      <c r="M356" s="30"/>
      <c r="N356" s="21"/>
    </row>
    <row r="357" spans="1:14" ht="16.5" customHeight="1" x14ac:dyDescent="0.15">
      <c r="A357" s="20">
        <v>352</v>
      </c>
      <c r="B357" s="21" t="s">
        <v>4170</v>
      </c>
      <c r="C357" s="21" t="s">
        <v>4171</v>
      </c>
      <c r="D357" s="21">
        <v>1</v>
      </c>
      <c r="E357" s="21" t="s">
        <v>5193</v>
      </c>
      <c r="F357" s="40" t="s">
        <v>4277</v>
      </c>
      <c r="G357" s="21" t="s">
        <v>191</v>
      </c>
      <c r="H357" s="21" t="s">
        <v>22</v>
      </c>
      <c r="I357" s="22">
        <v>233366567</v>
      </c>
      <c r="J357" s="22">
        <v>0</v>
      </c>
      <c r="K357" s="22">
        <v>0</v>
      </c>
      <c r="L357" s="22">
        <f t="shared" si="18"/>
        <v>233366567</v>
      </c>
      <c r="M357" s="30"/>
      <c r="N357" s="21"/>
    </row>
    <row r="358" spans="1:14" ht="16.5" customHeight="1" x14ac:dyDescent="0.15">
      <c r="A358" s="20">
        <v>353</v>
      </c>
      <c r="B358" s="21" t="s">
        <v>4170</v>
      </c>
      <c r="C358" s="21" t="s">
        <v>4171</v>
      </c>
      <c r="D358" s="21">
        <v>1</v>
      </c>
      <c r="E358" s="21" t="s">
        <v>5193</v>
      </c>
      <c r="F358" s="40" t="s">
        <v>4278</v>
      </c>
      <c r="G358" s="21" t="s">
        <v>191</v>
      </c>
      <c r="H358" s="21" t="s">
        <v>22</v>
      </c>
      <c r="I358" s="22">
        <v>154150772</v>
      </c>
      <c r="J358" s="22">
        <v>0</v>
      </c>
      <c r="K358" s="22">
        <v>0</v>
      </c>
      <c r="L358" s="22">
        <f t="shared" si="18"/>
        <v>154150772</v>
      </c>
      <c r="M358" s="30"/>
      <c r="N358" s="21"/>
    </row>
    <row r="359" spans="1:14" ht="16.5" customHeight="1" x14ac:dyDescent="0.15">
      <c r="A359" s="20">
        <v>354</v>
      </c>
      <c r="B359" s="21" t="s">
        <v>4170</v>
      </c>
      <c r="C359" s="21" t="s">
        <v>4171</v>
      </c>
      <c r="D359" s="21">
        <v>1</v>
      </c>
      <c r="E359" s="21" t="s">
        <v>5193</v>
      </c>
      <c r="F359" s="40" t="s">
        <v>4279</v>
      </c>
      <c r="G359" s="21" t="s">
        <v>191</v>
      </c>
      <c r="H359" s="21" t="s">
        <v>22</v>
      </c>
      <c r="I359" s="22">
        <v>107900000</v>
      </c>
      <c r="J359" s="22">
        <v>0</v>
      </c>
      <c r="K359" s="22">
        <v>0</v>
      </c>
      <c r="L359" s="22">
        <f t="shared" si="18"/>
        <v>107900000</v>
      </c>
      <c r="M359" s="30"/>
      <c r="N359" s="21"/>
    </row>
    <row r="360" spans="1:14" ht="16.5" customHeight="1" x14ac:dyDescent="0.15">
      <c r="A360" s="20">
        <v>355</v>
      </c>
      <c r="B360" s="21" t="s">
        <v>4170</v>
      </c>
      <c r="C360" s="21" t="s">
        <v>4171</v>
      </c>
      <c r="D360" s="21">
        <v>1</v>
      </c>
      <c r="E360" s="21" t="s">
        <v>5193</v>
      </c>
      <c r="F360" s="40" t="s">
        <v>4280</v>
      </c>
      <c r="G360" s="21" t="s">
        <v>191</v>
      </c>
      <c r="H360" s="21" t="s">
        <v>22</v>
      </c>
      <c r="I360" s="22">
        <v>143251000</v>
      </c>
      <c r="J360" s="22">
        <v>0</v>
      </c>
      <c r="K360" s="22">
        <v>0</v>
      </c>
      <c r="L360" s="22">
        <f t="shared" si="18"/>
        <v>143251000</v>
      </c>
      <c r="M360" s="30"/>
      <c r="N360" s="21"/>
    </row>
    <row r="361" spans="1:14" ht="16.5" customHeight="1" x14ac:dyDescent="0.15">
      <c r="A361" s="20">
        <v>356</v>
      </c>
      <c r="B361" s="21" t="s">
        <v>4170</v>
      </c>
      <c r="C361" s="21" t="s">
        <v>4171</v>
      </c>
      <c r="D361" s="21">
        <v>1</v>
      </c>
      <c r="E361" s="21" t="s">
        <v>5193</v>
      </c>
      <c r="F361" s="40" t="s">
        <v>4282</v>
      </c>
      <c r="G361" s="21" t="s">
        <v>191</v>
      </c>
      <c r="H361" s="21" t="s">
        <v>22</v>
      </c>
      <c r="I361" s="22">
        <v>216138164</v>
      </c>
      <c r="J361" s="22">
        <v>0</v>
      </c>
      <c r="K361" s="22">
        <v>0</v>
      </c>
      <c r="L361" s="22">
        <f t="shared" si="18"/>
        <v>216138164</v>
      </c>
      <c r="M361" s="30"/>
      <c r="N361" s="21"/>
    </row>
    <row r="362" spans="1:14" ht="16.5" customHeight="1" x14ac:dyDescent="0.15">
      <c r="A362" s="20">
        <v>357</v>
      </c>
      <c r="B362" s="21" t="s">
        <v>4170</v>
      </c>
      <c r="C362" s="21" t="s">
        <v>700</v>
      </c>
      <c r="D362" s="21">
        <v>1</v>
      </c>
      <c r="E362" s="21" t="s">
        <v>5193</v>
      </c>
      <c r="F362" s="40" t="s">
        <v>4283</v>
      </c>
      <c r="G362" s="21" t="s">
        <v>191</v>
      </c>
      <c r="H362" s="21" t="s">
        <v>22</v>
      </c>
      <c r="I362" s="22">
        <v>100000000</v>
      </c>
      <c r="J362" s="22">
        <v>0</v>
      </c>
      <c r="K362" s="22">
        <v>0</v>
      </c>
      <c r="L362" s="22">
        <f t="shared" si="18"/>
        <v>100000000</v>
      </c>
      <c r="M362" s="30"/>
      <c r="N362" s="21"/>
    </row>
    <row r="363" spans="1:14" ht="16.5" customHeight="1" x14ac:dyDescent="0.15">
      <c r="A363" s="20">
        <v>358</v>
      </c>
      <c r="B363" s="21" t="s">
        <v>4170</v>
      </c>
      <c r="C363" s="21" t="s">
        <v>700</v>
      </c>
      <c r="D363" s="21">
        <v>1</v>
      </c>
      <c r="E363" s="21" t="s">
        <v>5193</v>
      </c>
      <c r="F363" s="40" t="s">
        <v>4284</v>
      </c>
      <c r="G363" s="21" t="s">
        <v>191</v>
      </c>
      <c r="H363" s="21" t="s">
        <v>22</v>
      </c>
      <c r="I363" s="22">
        <v>16000000</v>
      </c>
      <c r="J363" s="22">
        <v>0</v>
      </c>
      <c r="K363" s="22">
        <v>0</v>
      </c>
      <c r="L363" s="22">
        <f t="shared" si="18"/>
        <v>16000000</v>
      </c>
      <c r="M363" s="30"/>
      <c r="N363" s="21"/>
    </row>
    <row r="364" spans="1:14" ht="16.5" customHeight="1" x14ac:dyDescent="0.15">
      <c r="A364" s="20">
        <v>359</v>
      </c>
      <c r="B364" s="21" t="s">
        <v>4170</v>
      </c>
      <c r="C364" s="21" t="s">
        <v>1866</v>
      </c>
      <c r="D364" s="21">
        <v>1</v>
      </c>
      <c r="E364" s="21" t="s">
        <v>5193</v>
      </c>
      <c r="F364" s="40" t="s">
        <v>4285</v>
      </c>
      <c r="G364" s="21" t="s">
        <v>191</v>
      </c>
      <c r="H364" s="21" t="s">
        <v>22</v>
      </c>
      <c r="I364" s="22">
        <v>366494379</v>
      </c>
      <c r="J364" s="22">
        <v>0</v>
      </c>
      <c r="K364" s="22">
        <v>0</v>
      </c>
      <c r="L364" s="22">
        <f t="shared" si="18"/>
        <v>366494379</v>
      </c>
      <c r="M364" s="30"/>
      <c r="N364" s="21"/>
    </row>
    <row r="365" spans="1:14" ht="16.5" customHeight="1" x14ac:dyDescent="0.15">
      <c r="A365" s="20">
        <v>360</v>
      </c>
      <c r="B365" s="21" t="s">
        <v>4170</v>
      </c>
      <c r="C365" s="21" t="s">
        <v>1866</v>
      </c>
      <c r="D365" s="21">
        <v>1</v>
      </c>
      <c r="E365" s="21" t="s">
        <v>5193</v>
      </c>
      <c r="F365" s="40" t="s">
        <v>4286</v>
      </c>
      <c r="G365" s="21" t="s">
        <v>191</v>
      </c>
      <c r="H365" s="21" t="s">
        <v>22</v>
      </c>
      <c r="I365" s="22">
        <v>246044834</v>
      </c>
      <c r="J365" s="22">
        <v>0</v>
      </c>
      <c r="K365" s="22">
        <v>0</v>
      </c>
      <c r="L365" s="22">
        <f t="shared" si="18"/>
        <v>246044834</v>
      </c>
      <c r="M365" s="30"/>
      <c r="N365" s="21"/>
    </row>
    <row r="366" spans="1:14" ht="16.5" customHeight="1" x14ac:dyDescent="0.15">
      <c r="A366" s="20">
        <v>361</v>
      </c>
      <c r="B366" s="21" t="s">
        <v>4170</v>
      </c>
      <c r="C366" s="21" t="s">
        <v>1866</v>
      </c>
      <c r="D366" s="21">
        <v>1</v>
      </c>
      <c r="E366" s="21" t="s">
        <v>5193</v>
      </c>
      <c r="F366" s="40" t="s">
        <v>4287</v>
      </c>
      <c r="G366" s="21" t="s">
        <v>191</v>
      </c>
      <c r="H366" s="21" t="s">
        <v>22</v>
      </c>
      <c r="I366" s="22">
        <v>141187686</v>
      </c>
      <c r="J366" s="22">
        <v>0</v>
      </c>
      <c r="K366" s="22">
        <v>0</v>
      </c>
      <c r="L366" s="22">
        <f t="shared" si="18"/>
        <v>141187686</v>
      </c>
      <c r="M366" s="30"/>
      <c r="N366" s="21"/>
    </row>
    <row r="367" spans="1:14" ht="16.5" customHeight="1" x14ac:dyDescent="0.15">
      <c r="A367" s="20">
        <v>362</v>
      </c>
      <c r="B367" s="21" t="s">
        <v>4170</v>
      </c>
      <c r="C367" s="21" t="s">
        <v>3888</v>
      </c>
      <c r="D367" s="21">
        <v>1</v>
      </c>
      <c r="E367" s="21" t="s">
        <v>5193</v>
      </c>
      <c r="F367" s="40" t="s">
        <v>4306</v>
      </c>
      <c r="G367" s="21" t="s">
        <v>191</v>
      </c>
      <c r="H367" s="21" t="s">
        <v>22</v>
      </c>
      <c r="I367" s="22">
        <v>27000000</v>
      </c>
      <c r="J367" s="22">
        <f>J370</f>
        <v>4000000</v>
      </c>
      <c r="K367" s="22">
        <v>0</v>
      </c>
      <c r="L367" s="22">
        <f t="shared" si="18"/>
        <v>31000000</v>
      </c>
      <c r="M367" s="30"/>
      <c r="N367" s="21"/>
    </row>
    <row r="368" spans="1:14" ht="16.5" customHeight="1" x14ac:dyDescent="0.15">
      <c r="A368" s="20">
        <v>363</v>
      </c>
      <c r="B368" s="21" t="s">
        <v>4170</v>
      </c>
      <c r="C368" s="21" t="s">
        <v>3888</v>
      </c>
      <c r="D368" s="21">
        <v>1</v>
      </c>
      <c r="E368" s="21" t="s">
        <v>5193</v>
      </c>
      <c r="F368" s="40" t="s">
        <v>4307</v>
      </c>
      <c r="G368" s="21" t="s">
        <v>191</v>
      </c>
      <c r="H368" s="21" t="s">
        <v>22</v>
      </c>
      <c r="I368" s="22">
        <v>160000000</v>
      </c>
      <c r="J368" s="22">
        <f>J371</f>
        <v>0</v>
      </c>
      <c r="K368" s="22">
        <f>K371</f>
        <v>0</v>
      </c>
      <c r="L368" s="22">
        <f t="shared" si="18"/>
        <v>160000000</v>
      </c>
      <c r="M368" s="30"/>
      <c r="N368" s="21"/>
    </row>
    <row r="369" spans="1:14" ht="16.5" customHeight="1" x14ac:dyDescent="0.15">
      <c r="A369" s="20">
        <v>364</v>
      </c>
      <c r="B369" s="21" t="s">
        <v>4170</v>
      </c>
      <c r="C369" s="21" t="s">
        <v>3888</v>
      </c>
      <c r="D369" s="21">
        <v>1</v>
      </c>
      <c r="E369" s="21" t="s">
        <v>5193</v>
      </c>
      <c r="F369" s="40" t="s">
        <v>4308</v>
      </c>
      <c r="G369" s="21" t="s">
        <v>191</v>
      </c>
      <c r="H369" s="21" t="s">
        <v>22</v>
      </c>
      <c r="I369" s="22">
        <v>200000000</v>
      </c>
      <c r="J369" s="22">
        <f>J372</f>
        <v>0</v>
      </c>
      <c r="K369" s="22">
        <f>K372</f>
        <v>0</v>
      </c>
      <c r="L369" s="22">
        <f t="shared" si="18"/>
        <v>200000000</v>
      </c>
      <c r="M369" s="30"/>
      <c r="N369" s="21"/>
    </row>
    <row r="370" spans="1:14" ht="16.5" customHeight="1" x14ac:dyDescent="0.15">
      <c r="A370" s="20">
        <v>365</v>
      </c>
      <c r="B370" s="21" t="s">
        <v>4170</v>
      </c>
      <c r="C370" s="21" t="s">
        <v>4313</v>
      </c>
      <c r="D370" s="21">
        <v>1</v>
      </c>
      <c r="E370" s="21" t="s">
        <v>5193</v>
      </c>
      <c r="F370" s="40" t="s">
        <v>4314</v>
      </c>
      <c r="G370" s="21" t="s">
        <v>193</v>
      </c>
      <c r="H370" s="21" t="s">
        <v>22</v>
      </c>
      <c r="I370" s="22">
        <v>11012400</v>
      </c>
      <c r="J370" s="22">
        <f>J373</f>
        <v>4000000</v>
      </c>
      <c r="K370" s="22">
        <v>0</v>
      </c>
      <c r="L370" s="22">
        <f t="shared" si="18"/>
        <v>15012400</v>
      </c>
      <c r="M370" s="30"/>
      <c r="N370" s="21"/>
    </row>
    <row r="371" spans="1:14" ht="16.5" customHeight="1" x14ac:dyDescent="0.15">
      <c r="A371" s="20">
        <v>366</v>
      </c>
      <c r="B371" s="21" t="s">
        <v>4170</v>
      </c>
      <c r="C371" s="21" t="s">
        <v>4219</v>
      </c>
      <c r="D371" s="21">
        <v>1</v>
      </c>
      <c r="E371" s="21" t="s">
        <v>5193</v>
      </c>
      <c r="F371" s="40" t="s">
        <v>4315</v>
      </c>
      <c r="G371" s="21" t="s">
        <v>191</v>
      </c>
      <c r="H371" s="21" t="s">
        <v>15</v>
      </c>
      <c r="I371" s="22">
        <v>52229512</v>
      </c>
      <c r="J371" s="22">
        <v>0</v>
      </c>
      <c r="K371" s="22">
        <v>0</v>
      </c>
      <c r="L371" s="22">
        <f t="shared" si="18"/>
        <v>52229512</v>
      </c>
      <c r="M371" s="30"/>
      <c r="N371" s="21"/>
    </row>
    <row r="372" spans="1:14" ht="16.5" customHeight="1" x14ac:dyDescent="0.15">
      <c r="A372" s="20">
        <v>367</v>
      </c>
      <c r="B372" s="21" t="s">
        <v>4170</v>
      </c>
      <c r="C372" s="21" t="s">
        <v>4223</v>
      </c>
      <c r="D372" s="21">
        <v>1</v>
      </c>
      <c r="E372" s="21" t="s">
        <v>5193</v>
      </c>
      <c r="F372" s="40" t="s">
        <v>4320</v>
      </c>
      <c r="G372" s="21" t="s">
        <v>191</v>
      </c>
      <c r="H372" s="21" t="s">
        <v>22</v>
      </c>
      <c r="I372" s="22">
        <v>32698647</v>
      </c>
      <c r="J372" s="22">
        <f>J375</f>
        <v>0</v>
      </c>
      <c r="K372" s="22">
        <v>0</v>
      </c>
      <c r="L372" s="22">
        <f t="shared" si="18"/>
        <v>32698647</v>
      </c>
      <c r="M372" s="30"/>
      <c r="N372" s="21"/>
    </row>
    <row r="373" spans="1:14" ht="16.5" customHeight="1" x14ac:dyDescent="0.15">
      <c r="A373" s="20">
        <v>368</v>
      </c>
      <c r="B373" s="21" t="s">
        <v>4170</v>
      </c>
      <c r="C373" s="21" t="s">
        <v>4223</v>
      </c>
      <c r="D373" s="21">
        <v>1</v>
      </c>
      <c r="E373" s="21" t="s">
        <v>5193</v>
      </c>
      <c r="F373" s="40" t="s">
        <v>4321</v>
      </c>
      <c r="G373" s="21" t="s">
        <v>191</v>
      </c>
      <c r="H373" s="21" t="s">
        <v>22</v>
      </c>
      <c r="I373" s="22">
        <v>28027411</v>
      </c>
      <c r="J373" s="22">
        <f>J376</f>
        <v>4000000</v>
      </c>
      <c r="K373" s="22">
        <f>K376</f>
        <v>0</v>
      </c>
      <c r="L373" s="22">
        <f t="shared" si="18"/>
        <v>32027411</v>
      </c>
      <c r="M373" s="30"/>
      <c r="N373" s="21"/>
    </row>
    <row r="374" spans="1:14" ht="16.5" customHeight="1" x14ac:dyDescent="0.15">
      <c r="A374" s="20">
        <v>369</v>
      </c>
      <c r="B374" s="21" t="s">
        <v>4170</v>
      </c>
      <c r="C374" s="21" t="s">
        <v>4223</v>
      </c>
      <c r="D374" s="21">
        <v>1</v>
      </c>
      <c r="E374" s="21" t="s">
        <v>5193</v>
      </c>
      <c r="F374" s="40" t="s">
        <v>4322</v>
      </c>
      <c r="G374" s="21" t="s">
        <v>191</v>
      </c>
      <c r="H374" s="21" t="s">
        <v>22</v>
      </c>
      <c r="I374" s="22">
        <v>28027411</v>
      </c>
      <c r="J374" s="22">
        <f>J377</f>
        <v>0</v>
      </c>
      <c r="K374" s="22">
        <f>K377</f>
        <v>0</v>
      </c>
      <c r="L374" s="22">
        <f t="shared" si="18"/>
        <v>28027411</v>
      </c>
      <c r="M374" s="30"/>
      <c r="N374" s="21"/>
    </row>
    <row r="375" spans="1:14" ht="16.5" customHeight="1" x14ac:dyDescent="0.15">
      <c r="A375" s="20">
        <v>370</v>
      </c>
      <c r="B375" s="21" t="s">
        <v>4170</v>
      </c>
      <c r="C375" s="21" t="s">
        <v>4233</v>
      </c>
      <c r="D375" s="21">
        <v>1</v>
      </c>
      <c r="E375" s="21" t="s">
        <v>5193</v>
      </c>
      <c r="F375" s="40" t="s">
        <v>4329</v>
      </c>
      <c r="G375" s="21" t="s">
        <v>191</v>
      </c>
      <c r="H375" s="21" t="s">
        <v>15</v>
      </c>
      <c r="I375" s="22">
        <v>300000000</v>
      </c>
      <c r="J375" s="22">
        <f>J378</f>
        <v>0</v>
      </c>
      <c r="K375" s="22">
        <f>K378</f>
        <v>0</v>
      </c>
      <c r="L375" s="22">
        <f t="shared" si="18"/>
        <v>300000000</v>
      </c>
      <c r="M375" s="30"/>
      <c r="N375" s="21"/>
    </row>
    <row r="376" spans="1:14" ht="16.5" customHeight="1" x14ac:dyDescent="0.15">
      <c r="A376" s="20">
        <v>371</v>
      </c>
      <c r="B376" s="21" t="s">
        <v>4365</v>
      </c>
      <c r="C376" s="21" t="s">
        <v>700</v>
      </c>
      <c r="D376" s="21">
        <v>1</v>
      </c>
      <c r="E376" s="21" t="s">
        <v>5193</v>
      </c>
      <c r="F376" s="40" t="s">
        <v>4431</v>
      </c>
      <c r="G376" s="21" t="s">
        <v>191</v>
      </c>
      <c r="H376" s="21" t="s">
        <v>22</v>
      </c>
      <c r="I376" s="22">
        <v>158822010</v>
      </c>
      <c r="J376" s="22">
        <f>J379</f>
        <v>4000000</v>
      </c>
      <c r="K376" s="22">
        <v>0</v>
      </c>
      <c r="L376" s="22">
        <f t="shared" si="18"/>
        <v>162822010</v>
      </c>
      <c r="M376" s="30"/>
      <c r="N376" s="21"/>
    </row>
    <row r="377" spans="1:14" ht="16.5" customHeight="1" x14ac:dyDescent="0.15">
      <c r="A377" s="20">
        <v>372</v>
      </c>
      <c r="B377" s="21" t="s">
        <v>4365</v>
      </c>
      <c r="C377" s="21" t="s">
        <v>4411</v>
      </c>
      <c r="D377" s="21">
        <v>1</v>
      </c>
      <c r="E377" s="21" t="s">
        <v>5193</v>
      </c>
      <c r="F377" s="40" t="s">
        <v>4441</v>
      </c>
      <c r="G377" s="21" t="s">
        <v>191</v>
      </c>
      <c r="H377" s="21" t="s">
        <v>22</v>
      </c>
      <c r="I377" s="22">
        <v>31159296</v>
      </c>
      <c r="J377" s="22">
        <v>0</v>
      </c>
      <c r="K377" s="22">
        <v>0</v>
      </c>
      <c r="L377" s="22">
        <f t="shared" si="18"/>
        <v>31159296</v>
      </c>
      <c r="M377" s="30"/>
      <c r="N377" s="21"/>
    </row>
    <row r="378" spans="1:14" ht="16.5" customHeight="1" x14ac:dyDescent="0.15">
      <c r="A378" s="20">
        <v>373</v>
      </c>
      <c r="B378" s="21" t="s">
        <v>4365</v>
      </c>
      <c r="C378" s="21" t="s">
        <v>4415</v>
      </c>
      <c r="D378" s="21">
        <v>1</v>
      </c>
      <c r="E378" s="21" t="s">
        <v>5193</v>
      </c>
      <c r="F378" s="40" t="s">
        <v>4443</v>
      </c>
      <c r="G378" s="21" t="s">
        <v>191</v>
      </c>
      <c r="H378" s="21" t="s">
        <v>22</v>
      </c>
      <c r="I378" s="22">
        <v>371255000</v>
      </c>
      <c r="J378" s="22">
        <v>0</v>
      </c>
      <c r="K378" s="22">
        <v>0</v>
      </c>
      <c r="L378" s="22">
        <f t="shared" si="18"/>
        <v>371255000</v>
      </c>
      <c r="M378" s="30"/>
      <c r="N378" s="21"/>
    </row>
    <row r="379" spans="1:14" ht="16.5" customHeight="1" x14ac:dyDescent="0.15">
      <c r="A379" s="20">
        <v>374</v>
      </c>
      <c r="B379" s="21" t="s">
        <v>4446</v>
      </c>
      <c r="C379" s="21" t="s">
        <v>1743</v>
      </c>
      <c r="D379" s="21">
        <v>1</v>
      </c>
      <c r="E379" s="21" t="s">
        <v>5193</v>
      </c>
      <c r="F379" s="40" t="s">
        <v>4682</v>
      </c>
      <c r="G379" s="21" t="s">
        <v>5183</v>
      </c>
      <c r="H379" s="21" t="s">
        <v>22</v>
      </c>
      <c r="I379" s="22">
        <v>29000000</v>
      </c>
      <c r="J379" s="22">
        <f>J382</f>
        <v>4000000</v>
      </c>
      <c r="K379" s="22">
        <f>K382</f>
        <v>0</v>
      </c>
      <c r="L379" s="22">
        <f t="shared" si="18"/>
        <v>33000000</v>
      </c>
      <c r="M379" s="30"/>
      <c r="N379" s="21"/>
    </row>
    <row r="380" spans="1:14" ht="16.5" customHeight="1" x14ac:dyDescent="0.15">
      <c r="A380" s="20">
        <v>375</v>
      </c>
      <c r="B380" s="21" t="s">
        <v>4446</v>
      </c>
      <c r="C380" s="21" t="s">
        <v>1536</v>
      </c>
      <c r="D380" s="21">
        <v>1</v>
      </c>
      <c r="E380" s="21" t="s">
        <v>5193</v>
      </c>
      <c r="F380" s="40" t="s">
        <v>4694</v>
      </c>
      <c r="G380" s="21" t="s">
        <v>191</v>
      </c>
      <c r="H380" s="21" t="s">
        <v>15</v>
      </c>
      <c r="I380" s="22">
        <v>1690000000</v>
      </c>
      <c r="J380" s="22">
        <f>J383</f>
        <v>0</v>
      </c>
      <c r="K380" s="22">
        <f>K383</f>
        <v>0</v>
      </c>
      <c r="L380" s="22">
        <f t="shared" si="18"/>
        <v>1690000000</v>
      </c>
      <c r="M380" s="30"/>
      <c r="N380" s="21"/>
    </row>
    <row r="381" spans="1:14" ht="16.5" customHeight="1" x14ac:dyDescent="0.15">
      <c r="A381" s="20">
        <v>376</v>
      </c>
      <c r="B381" s="21" t="s">
        <v>4446</v>
      </c>
      <c r="C381" s="21" t="s">
        <v>1536</v>
      </c>
      <c r="D381" s="21">
        <v>1</v>
      </c>
      <c r="E381" s="21" t="s">
        <v>5193</v>
      </c>
      <c r="F381" s="40" t="s">
        <v>4695</v>
      </c>
      <c r="G381" s="21" t="s">
        <v>191</v>
      </c>
      <c r="H381" s="21" t="s">
        <v>15</v>
      </c>
      <c r="I381" s="22">
        <v>2800000000</v>
      </c>
      <c r="J381" s="22">
        <f>J384</f>
        <v>0</v>
      </c>
      <c r="K381" s="22">
        <v>0</v>
      </c>
      <c r="L381" s="22">
        <f t="shared" si="18"/>
        <v>2800000000</v>
      </c>
      <c r="M381" s="30"/>
      <c r="N381" s="21"/>
    </row>
    <row r="382" spans="1:14" ht="16.5" customHeight="1" x14ac:dyDescent="0.15">
      <c r="A382" s="20">
        <v>377</v>
      </c>
      <c r="B382" s="21" t="s">
        <v>4446</v>
      </c>
      <c r="C382" s="21" t="s">
        <v>1538</v>
      </c>
      <c r="D382" s="21">
        <v>1</v>
      </c>
      <c r="E382" s="21" t="s">
        <v>5193</v>
      </c>
      <c r="F382" s="40" t="s">
        <v>4723</v>
      </c>
      <c r="G382" s="21" t="s">
        <v>191</v>
      </c>
      <c r="H382" s="21" t="s">
        <v>22</v>
      </c>
      <c r="I382" s="22">
        <v>120000000</v>
      </c>
      <c r="J382" s="22">
        <v>4000000</v>
      </c>
      <c r="K382" s="22">
        <f>K385</f>
        <v>0</v>
      </c>
      <c r="L382" s="22">
        <f t="shared" si="18"/>
        <v>124000000</v>
      </c>
      <c r="M382" s="30"/>
      <c r="N382" s="21"/>
    </row>
    <row r="383" spans="1:14" ht="16.5" customHeight="1" x14ac:dyDescent="0.15">
      <c r="A383" s="20">
        <v>378</v>
      </c>
      <c r="B383" s="21" t="s">
        <v>4446</v>
      </c>
      <c r="C383" s="21" t="s">
        <v>4449</v>
      </c>
      <c r="D383" s="21">
        <v>1</v>
      </c>
      <c r="E383" s="21" t="s">
        <v>5193</v>
      </c>
      <c r="F383" s="40" t="s">
        <v>4731</v>
      </c>
      <c r="G383" s="21" t="s">
        <v>191</v>
      </c>
      <c r="H383" s="21" t="s">
        <v>15</v>
      </c>
      <c r="I383" s="22">
        <v>850000000</v>
      </c>
      <c r="J383" s="22">
        <f>J386</f>
        <v>0</v>
      </c>
      <c r="K383" s="22">
        <f>K386</f>
        <v>0</v>
      </c>
      <c r="L383" s="22">
        <f t="shared" si="18"/>
        <v>850000000</v>
      </c>
      <c r="M383" s="30"/>
      <c r="N383" s="21"/>
    </row>
    <row r="384" spans="1:14" ht="16.5" customHeight="1" x14ac:dyDescent="0.15">
      <c r="A384" s="20">
        <v>379</v>
      </c>
      <c r="B384" s="21" t="s">
        <v>4446</v>
      </c>
      <c r="C384" s="21" t="s">
        <v>4451</v>
      </c>
      <c r="D384" s="21">
        <v>1</v>
      </c>
      <c r="E384" s="21" t="s">
        <v>5193</v>
      </c>
      <c r="F384" s="40" t="s">
        <v>4733</v>
      </c>
      <c r="G384" s="21" t="s">
        <v>191</v>
      </c>
      <c r="H384" s="21" t="s">
        <v>22</v>
      </c>
      <c r="I384" s="22">
        <v>50000000</v>
      </c>
      <c r="J384" s="22">
        <v>0</v>
      </c>
      <c r="K384" s="22">
        <v>0</v>
      </c>
      <c r="L384" s="22">
        <f t="shared" si="18"/>
        <v>50000000</v>
      </c>
      <c r="M384" s="30"/>
      <c r="N384" s="21"/>
    </row>
    <row r="385" spans="1:14" ht="16.5" customHeight="1" x14ac:dyDescent="0.15">
      <c r="A385" s="20">
        <v>380</v>
      </c>
      <c r="B385" s="21" t="s">
        <v>4446</v>
      </c>
      <c r="C385" s="21" t="s">
        <v>4452</v>
      </c>
      <c r="D385" s="21">
        <v>1</v>
      </c>
      <c r="E385" s="21" t="s">
        <v>5193</v>
      </c>
      <c r="F385" s="40" t="s">
        <v>4744</v>
      </c>
      <c r="G385" s="21" t="s">
        <v>191</v>
      </c>
      <c r="H385" s="21" t="s">
        <v>22</v>
      </c>
      <c r="I385" s="22">
        <v>500000000</v>
      </c>
      <c r="J385" s="22">
        <v>0</v>
      </c>
      <c r="K385" s="22">
        <v>0</v>
      </c>
      <c r="L385" s="22">
        <f t="shared" si="18"/>
        <v>500000000</v>
      </c>
      <c r="M385" s="30"/>
      <c r="N385" s="21"/>
    </row>
    <row r="386" spans="1:14" ht="16.5" customHeight="1" x14ac:dyDescent="0.15">
      <c r="A386" s="20">
        <v>381</v>
      </c>
      <c r="B386" s="21" t="s">
        <v>4446</v>
      </c>
      <c r="C386" s="21" t="s">
        <v>4452</v>
      </c>
      <c r="D386" s="21">
        <v>1</v>
      </c>
      <c r="E386" s="21" t="s">
        <v>5193</v>
      </c>
      <c r="F386" s="40" t="s">
        <v>4760</v>
      </c>
      <c r="G386" s="21" t="s">
        <v>191</v>
      </c>
      <c r="H386" s="21" t="s">
        <v>15</v>
      </c>
      <c r="I386" s="22">
        <v>40000000</v>
      </c>
      <c r="J386" s="22">
        <v>0</v>
      </c>
      <c r="K386" s="22">
        <f>K389</f>
        <v>0</v>
      </c>
      <c r="L386" s="22">
        <f t="shared" si="18"/>
        <v>40000000</v>
      </c>
      <c r="M386" s="30"/>
      <c r="N386" s="21"/>
    </row>
    <row r="387" spans="1:14" ht="16.5" customHeight="1" x14ac:dyDescent="0.15">
      <c r="A387" s="20">
        <v>382</v>
      </c>
      <c r="B387" s="21" t="s">
        <v>4446</v>
      </c>
      <c r="C387" s="21" t="s">
        <v>4453</v>
      </c>
      <c r="D387" s="21">
        <v>1</v>
      </c>
      <c r="E387" s="21" t="s">
        <v>5193</v>
      </c>
      <c r="F387" s="40" t="s">
        <v>4765</v>
      </c>
      <c r="G387" s="21" t="s">
        <v>191</v>
      </c>
      <c r="H387" s="21" t="s">
        <v>22</v>
      </c>
      <c r="I387" s="22">
        <v>537597000</v>
      </c>
      <c r="J387" s="22">
        <v>0</v>
      </c>
      <c r="K387" s="22">
        <v>0</v>
      </c>
      <c r="L387" s="22">
        <f t="shared" si="18"/>
        <v>537597000</v>
      </c>
      <c r="M387" s="30"/>
      <c r="N387" s="21"/>
    </row>
    <row r="388" spans="1:14" ht="16.5" customHeight="1" x14ac:dyDescent="0.15">
      <c r="A388" s="20">
        <v>383</v>
      </c>
      <c r="B388" s="21" t="s">
        <v>4446</v>
      </c>
      <c r="C388" s="21" t="s">
        <v>4453</v>
      </c>
      <c r="D388" s="21">
        <v>1</v>
      </c>
      <c r="E388" s="21" t="s">
        <v>5193</v>
      </c>
      <c r="F388" s="40" t="s">
        <v>4766</v>
      </c>
      <c r="G388" s="21" t="s">
        <v>191</v>
      </c>
      <c r="H388" s="21" t="s">
        <v>22</v>
      </c>
      <c r="I388" s="22">
        <v>4400000000</v>
      </c>
      <c r="J388" s="22">
        <v>0</v>
      </c>
      <c r="K388" s="22">
        <v>0</v>
      </c>
      <c r="L388" s="22">
        <f t="shared" si="18"/>
        <v>4400000000</v>
      </c>
      <c r="M388" s="30"/>
      <c r="N388" s="21"/>
    </row>
    <row r="389" spans="1:14" ht="16.5" customHeight="1" x14ac:dyDescent="0.15">
      <c r="A389" s="20">
        <v>384</v>
      </c>
      <c r="B389" s="21" t="s">
        <v>4446</v>
      </c>
      <c r="C389" s="21" t="s">
        <v>4453</v>
      </c>
      <c r="D389" s="21">
        <v>1</v>
      </c>
      <c r="E389" s="21" t="s">
        <v>5193</v>
      </c>
      <c r="F389" s="40" t="s">
        <v>4780</v>
      </c>
      <c r="G389" s="21" t="s">
        <v>191</v>
      </c>
      <c r="H389" s="21" t="s">
        <v>15</v>
      </c>
      <c r="I389" s="22">
        <v>1132000000</v>
      </c>
      <c r="J389" s="22">
        <v>0</v>
      </c>
      <c r="K389" s="22">
        <v>0</v>
      </c>
      <c r="L389" s="22">
        <f t="shared" si="18"/>
        <v>1132000000</v>
      </c>
      <c r="M389" s="30"/>
      <c r="N389" s="21"/>
    </row>
    <row r="390" spans="1:14" ht="16.5" customHeight="1" x14ac:dyDescent="0.15">
      <c r="A390" s="20">
        <v>385</v>
      </c>
      <c r="B390" s="21" t="s">
        <v>4446</v>
      </c>
      <c r="C390" s="21" t="s">
        <v>4453</v>
      </c>
      <c r="D390" s="21">
        <v>1</v>
      </c>
      <c r="E390" s="21" t="s">
        <v>5193</v>
      </c>
      <c r="F390" s="40" t="s">
        <v>4783</v>
      </c>
      <c r="G390" s="21" t="s">
        <v>193</v>
      </c>
      <c r="H390" s="21" t="s">
        <v>15</v>
      </c>
      <c r="I390" s="22">
        <v>59246629</v>
      </c>
      <c r="J390" s="22">
        <v>0</v>
      </c>
      <c r="K390" s="22">
        <v>69443371</v>
      </c>
      <c r="L390" s="22">
        <f t="shared" ref="L390:L454" si="20">I390+J390+K390</f>
        <v>128690000</v>
      </c>
      <c r="M390" s="30"/>
      <c r="N390" s="21"/>
    </row>
    <row r="391" spans="1:14" ht="16.5" customHeight="1" x14ac:dyDescent="0.15">
      <c r="A391" s="20">
        <v>386</v>
      </c>
      <c r="B391" s="21" t="s">
        <v>4446</v>
      </c>
      <c r="C391" s="21" t="s">
        <v>4456</v>
      </c>
      <c r="D391" s="21">
        <v>1</v>
      </c>
      <c r="E391" s="21" t="s">
        <v>5193</v>
      </c>
      <c r="F391" s="40" t="s">
        <v>4787</v>
      </c>
      <c r="G391" s="21" t="s">
        <v>191</v>
      </c>
      <c r="H391" s="21" t="s">
        <v>22</v>
      </c>
      <c r="I391" s="22">
        <v>661278737</v>
      </c>
      <c r="J391" s="22">
        <v>0</v>
      </c>
      <c r="K391" s="22">
        <v>0</v>
      </c>
      <c r="L391" s="22">
        <f t="shared" si="20"/>
        <v>661278737</v>
      </c>
      <c r="M391" s="30"/>
      <c r="N391" s="21"/>
    </row>
    <row r="392" spans="1:14" ht="16.5" customHeight="1" x14ac:dyDescent="0.15">
      <c r="A392" s="20">
        <v>387</v>
      </c>
      <c r="B392" s="21" t="s">
        <v>4446</v>
      </c>
      <c r="C392" s="21" t="s">
        <v>4456</v>
      </c>
      <c r="D392" s="21">
        <v>1</v>
      </c>
      <c r="E392" s="21" t="s">
        <v>5193</v>
      </c>
      <c r="F392" s="40" t="s">
        <v>4789</v>
      </c>
      <c r="G392" s="21" t="s">
        <v>5183</v>
      </c>
      <c r="H392" s="21" t="s">
        <v>22</v>
      </c>
      <c r="I392" s="22">
        <v>49890000</v>
      </c>
      <c r="J392" s="22">
        <v>0</v>
      </c>
      <c r="K392" s="22">
        <v>0</v>
      </c>
      <c r="L392" s="22">
        <f t="shared" si="20"/>
        <v>49890000</v>
      </c>
      <c r="M392" s="30"/>
      <c r="N392" s="21"/>
    </row>
    <row r="393" spans="1:14" ht="16.5" customHeight="1" x14ac:dyDescent="0.15">
      <c r="A393" s="20">
        <v>388</v>
      </c>
      <c r="B393" s="21" t="s">
        <v>4446</v>
      </c>
      <c r="C393" s="21" t="s">
        <v>4456</v>
      </c>
      <c r="D393" s="21">
        <v>1</v>
      </c>
      <c r="E393" s="21" t="s">
        <v>5193</v>
      </c>
      <c r="F393" s="40" t="s">
        <v>4803</v>
      </c>
      <c r="G393" s="21" t="s">
        <v>5186</v>
      </c>
      <c r="H393" s="21" t="s">
        <v>15</v>
      </c>
      <c r="I393" s="22">
        <v>54912423</v>
      </c>
      <c r="J393" s="22">
        <v>0</v>
      </c>
      <c r="K393" s="22">
        <v>0</v>
      </c>
      <c r="L393" s="22">
        <f t="shared" si="20"/>
        <v>54912423</v>
      </c>
      <c r="M393" s="30"/>
      <c r="N393" s="21"/>
    </row>
    <row r="394" spans="1:14" ht="16.5" customHeight="1" x14ac:dyDescent="0.15">
      <c r="A394" s="20">
        <v>389</v>
      </c>
      <c r="B394" s="21" t="s">
        <v>4446</v>
      </c>
      <c r="C394" s="21" t="s">
        <v>4456</v>
      </c>
      <c r="D394" s="21">
        <v>1</v>
      </c>
      <c r="E394" s="21" t="s">
        <v>5193</v>
      </c>
      <c r="F394" s="40" t="s">
        <v>4804</v>
      </c>
      <c r="G394" s="21" t="s">
        <v>5186</v>
      </c>
      <c r="H394" s="21" t="s">
        <v>16</v>
      </c>
      <c r="I394" s="22">
        <v>5709344</v>
      </c>
      <c r="J394" s="22">
        <v>0</v>
      </c>
      <c r="K394" s="22">
        <v>0</v>
      </c>
      <c r="L394" s="22">
        <f t="shared" si="20"/>
        <v>5709344</v>
      </c>
      <c r="M394" s="30" t="s">
        <v>570</v>
      </c>
      <c r="N394" s="21"/>
    </row>
    <row r="395" spans="1:14" ht="16.5" customHeight="1" x14ac:dyDescent="0.15">
      <c r="A395" s="20">
        <v>390</v>
      </c>
      <c r="B395" s="21" t="s">
        <v>4446</v>
      </c>
      <c r="C395" s="21" t="s">
        <v>4456</v>
      </c>
      <c r="D395" s="21">
        <v>1</v>
      </c>
      <c r="E395" s="21" t="s">
        <v>5193</v>
      </c>
      <c r="F395" s="40" t="s">
        <v>4805</v>
      </c>
      <c r="G395" s="21" t="s">
        <v>5183</v>
      </c>
      <c r="H395" s="21" t="s">
        <v>16</v>
      </c>
      <c r="I395" s="22">
        <v>9278757</v>
      </c>
      <c r="J395" s="22">
        <v>0</v>
      </c>
      <c r="K395" s="22">
        <v>0</v>
      </c>
      <c r="L395" s="22">
        <f t="shared" si="20"/>
        <v>9278757</v>
      </c>
      <c r="M395" s="30" t="s">
        <v>570</v>
      </c>
      <c r="N395" s="21"/>
    </row>
    <row r="396" spans="1:14" ht="16.5" customHeight="1" x14ac:dyDescent="0.15">
      <c r="A396" s="20">
        <v>391</v>
      </c>
      <c r="B396" s="21" t="s">
        <v>4446</v>
      </c>
      <c r="C396" s="21" t="s">
        <v>4456</v>
      </c>
      <c r="D396" s="21">
        <v>1</v>
      </c>
      <c r="E396" s="21" t="s">
        <v>5193</v>
      </c>
      <c r="F396" s="40" t="s">
        <v>4810</v>
      </c>
      <c r="G396" s="21" t="s">
        <v>5183</v>
      </c>
      <c r="H396" s="21" t="s">
        <v>22</v>
      </c>
      <c r="I396" s="22">
        <v>210000000</v>
      </c>
      <c r="J396" s="22">
        <v>0</v>
      </c>
      <c r="K396" s="22">
        <v>0</v>
      </c>
      <c r="L396" s="22">
        <f t="shared" si="20"/>
        <v>210000000</v>
      </c>
      <c r="M396" s="30"/>
      <c r="N396" s="21"/>
    </row>
    <row r="397" spans="1:14" ht="16.5" customHeight="1" x14ac:dyDescent="0.15">
      <c r="A397" s="20">
        <v>392</v>
      </c>
      <c r="B397" s="21" t="s">
        <v>4446</v>
      </c>
      <c r="C397" s="21" t="s">
        <v>4456</v>
      </c>
      <c r="D397" s="21">
        <v>1</v>
      </c>
      <c r="E397" s="21" t="s">
        <v>5193</v>
      </c>
      <c r="F397" s="40" t="s">
        <v>4811</v>
      </c>
      <c r="G397" s="21" t="s">
        <v>5183</v>
      </c>
      <c r="H397" s="21" t="s">
        <v>22</v>
      </c>
      <c r="I397" s="22">
        <v>208881397</v>
      </c>
      <c r="J397" s="22">
        <v>0</v>
      </c>
      <c r="K397" s="22">
        <v>0</v>
      </c>
      <c r="L397" s="22">
        <f t="shared" si="20"/>
        <v>208881397</v>
      </c>
      <c r="M397" s="30"/>
      <c r="N397" s="21"/>
    </row>
    <row r="398" spans="1:14" ht="16.5" customHeight="1" x14ac:dyDescent="0.15">
      <c r="A398" s="20">
        <v>393</v>
      </c>
      <c r="B398" s="21" t="s">
        <v>4824</v>
      </c>
      <c r="C398" s="21" t="s">
        <v>122</v>
      </c>
      <c r="D398" s="21">
        <v>1</v>
      </c>
      <c r="E398" s="21" t="s">
        <v>5193</v>
      </c>
      <c r="F398" s="40" t="s">
        <v>4966</v>
      </c>
      <c r="G398" s="21" t="s">
        <v>73</v>
      </c>
      <c r="H398" s="21" t="s">
        <v>22</v>
      </c>
      <c r="I398" s="22">
        <v>50000000</v>
      </c>
      <c r="J398" s="22">
        <v>0</v>
      </c>
      <c r="K398" s="22">
        <v>0</v>
      </c>
      <c r="L398" s="22">
        <f t="shared" si="20"/>
        <v>50000000</v>
      </c>
      <c r="M398" s="30"/>
      <c r="N398" s="21"/>
    </row>
    <row r="399" spans="1:14" ht="16.5" customHeight="1" x14ac:dyDescent="0.15">
      <c r="A399" s="20">
        <v>394</v>
      </c>
      <c r="B399" s="21" t="s">
        <v>4824</v>
      </c>
      <c r="C399" s="21" t="s">
        <v>122</v>
      </c>
      <c r="D399" s="21">
        <v>1</v>
      </c>
      <c r="E399" s="21" t="s">
        <v>5193</v>
      </c>
      <c r="F399" s="40" t="s">
        <v>4967</v>
      </c>
      <c r="G399" s="21" t="s">
        <v>73</v>
      </c>
      <c r="H399" s="21" t="s">
        <v>15</v>
      </c>
      <c r="I399" s="22">
        <v>1000000000</v>
      </c>
      <c r="J399" s="22">
        <v>0</v>
      </c>
      <c r="K399" s="22">
        <v>0</v>
      </c>
      <c r="L399" s="22">
        <f t="shared" si="20"/>
        <v>1000000000</v>
      </c>
      <c r="M399" s="30"/>
      <c r="N399" s="21"/>
    </row>
    <row r="400" spans="1:14" ht="16.5" customHeight="1" x14ac:dyDescent="0.15">
      <c r="A400" s="20">
        <v>395</v>
      </c>
      <c r="B400" s="21" t="s">
        <v>4824</v>
      </c>
      <c r="C400" s="21" t="s">
        <v>158</v>
      </c>
      <c r="D400" s="21">
        <v>1</v>
      </c>
      <c r="E400" s="21" t="s">
        <v>5193</v>
      </c>
      <c r="F400" s="40" t="s">
        <v>4974</v>
      </c>
      <c r="G400" s="21" t="s">
        <v>191</v>
      </c>
      <c r="H400" s="21" t="s">
        <v>22</v>
      </c>
      <c r="I400" s="22">
        <v>64447000</v>
      </c>
      <c r="J400" s="22">
        <v>0</v>
      </c>
      <c r="K400" s="22">
        <v>0</v>
      </c>
      <c r="L400" s="22">
        <f t="shared" si="20"/>
        <v>64447000</v>
      </c>
      <c r="M400" s="30"/>
      <c r="N400" s="21"/>
    </row>
    <row r="401" spans="1:14" ht="16.5" customHeight="1" x14ac:dyDescent="0.15">
      <c r="A401" s="20">
        <v>396</v>
      </c>
      <c r="B401" s="21" t="s">
        <v>4824</v>
      </c>
      <c r="C401" s="21" t="s">
        <v>158</v>
      </c>
      <c r="D401" s="21">
        <v>1</v>
      </c>
      <c r="E401" s="21" t="s">
        <v>5193</v>
      </c>
      <c r="F401" s="40" t="s">
        <v>4978</v>
      </c>
      <c r="G401" s="21" t="s">
        <v>191</v>
      </c>
      <c r="H401" s="21" t="s">
        <v>22</v>
      </c>
      <c r="I401" s="22">
        <v>135465832</v>
      </c>
      <c r="J401" s="22">
        <v>0</v>
      </c>
      <c r="K401" s="22">
        <v>0</v>
      </c>
      <c r="L401" s="22">
        <f t="shared" si="20"/>
        <v>135465832</v>
      </c>
      <c r="M401" s="30"/>
      <c r="N401" s="21"/>
    </row>
    <row r="402" spans="1:14" ht="16.5" customHeight="1" x14ac:dyDescent="0.15">
      <c r="A402" s="20">
        <v>397</v>
      </c>
      <c r="B402" s="21" t="s">
        <v>4824</v>
      </c>
      <c r="C402" s="21" t="s">
        <v>158</v>
      </c>
      <c r="D402" s="21">
        <v>1</v>
      </c>
      <c r="E402" s="21" t="s">
        <v>5193</v>
      </c>
      <c r="F402" s="40" t="s">
        <v>4979</v>
      </c>
      <c r="G402" s="21" t="s">
        <v>191</v>
      </c>
      <c r="H402" s="21" t="s">
        <v>22</v>
      </c>
      <c r="I402" s="22">
        <v>177446317</v>
      </c>
      <c r="J402" s="22">
        <v>0</v>
      </c>
      <c r="K402" s="22">
        <v>3072230</v>
      </c>
      <c r="L402" s="22">
        <f t="shared" si="20"/>
        <v>180518547</v>
      </c>
      <c r="M402" s="30"/>
      <c r="N402" s="21"/>
    </row>
    <row r="403" spans="1:14" ht="16.5" customHeight="1" x14ac:dyDescent="0.15">
      <c r="A403" s="20">
        <v>398</v>
      </c>
      <c r="B403" s="21" t="s">
        <v>4824</v>
      </c>
      <c r="C403" s="21" t="s">
        <v>158</v>
      </c>
      <c r="D403" s="21">
        <v>1</v>
      </c>
      <c r="E403" s="21" t="s">
        <v>5193</v>
      </c>
      <c r="F403" s="40" t="s">
        <v>4990</v>
      </c>
      <c r="G403" s="21" t="s">
        <v>191</v>
      </c>
      <c r="H403" s="21" t="s">
        <v>22</v>
      </c>
      <c r="I403" s="22">
        <v>20000000</v>
      </c>
      <c r="J403" s="22">
        <v>0</v>
      </c>
      <c r="K403" s="22">
        <v>0</v>
      </c>
      <c r="L403" s="22">
        <f t="shared" si="20"/>
        <v>20000000</v>
      </c>
      <c r="M403" s="30"/>
      <c r="N403" s="21"/>
    </row>
    <row r="404" spans="1:14" ht="16.5" customHeight="1" x14ac:dyDescent="0.15">
      <c r="A404" s="20">
        <v>399</v>
      </c>
      <c r="B404" s="21" t="s">
        <v>4824</v>
      </c>
      <c r="C404" s="21" t="s">
        <v>167</v>
      </c>
      <c r="D404" s="21">
        <v>1</v>
      </c>
      <c r="E404" s="21" t="s">
        <v>5193</v>
      </c>
      <c r="F404" s="40" t="s">
        <v>5006</v>
      </c>
      <c r="G404" s="21" t="s">
        <v>191</v>
      </c>
      <c r="H404" s="21" t="s">
        <v>22</v>
      </c>
      <c r="I404" s="22">
        <v>31000000</v>
      </c>
      <c r="J404" s="22">
        <v>0</v>
      </c>
      <c r="K404" s="22">
        <v>0</v>
      </c>
      <c r="L404" s="22">
        <f t="shared" si="20"/>
        <v>31000000</v>
      </c>
      <c r="M404" s="30"/>
      <c r="N404" s="21"/>
    </row>
    <row r="405" spans="1:14" ht="16.5" customHeight="1" x14ac:dyDescent="0.15">
      <c r="A405" s="20">
        <v>400</v>
      </c>
      <c r="B405" s="21" t="s">
        <v>4824</v>
      </c>
      <c r="C405" s="21" t="s">
        <v>167</v>
      </c>
      <c r="D405" s="21">
        <v>1</v>
      </c>
      <c r="E405" s="21" t="s">
        <v>5193</v>
      </c>
      <c r="F405" s="40" t="s">
        <v>5007</v>
      </c>
      <c r="G405" s="21" t="s">
        <v>191</v>
      </c>
      <c r="H405" s="21" t="s">
        <v>22</v>
      </c>
      <c r="I405" s="22">
        <v>21000000</v>
      </c>
      <c r="J405" s="22">
        <v>0</v>
      </c>
      <c r="K405" s="22">
        <v>0</v>
      </c>
      <c r="L405" s="22">
        <f t="shared" si="20"/>
        <v>21000000</v>
      </c>
      <c r="M405" s="30"/>
      <c r="N405" s="21"/>
    </row>
    <row r="406" spans="1:14" ht="16.5" customHeight="1" x14ac:dyDescent="0.15">
      <c r="A406" s="20">
        <v>401</v>
      </c>
      <c r="B406" s="21" t="s">
        <v>4824</v>
      </c>
      <c r="C406" s="21" t="s">
        <v>126</v>
      </c>
      <c r="D406" s="21">
        <v>1</v>
      </c>
      <c r="E406" s="21" t="s">
        <v>5193</v>
      </c>
      <c r="F406" s="40" t="s">
        <v>5008</v>
      </c>
      <c r="G406" s="21" t="s">
        <v>193</v>
      </c>
      <c r="H406" s="21" t="s">
        <v>546</v>
      </c>
      <c r="I406" s="22">
        <v>55000000</v>
      </c>
      <c r="J406" s="22">
        <v>0</v>
      </c>
      <c r="K406" s="22">
        <v>0</v>
      </c>
      <c r="L406" s="22">
        <f t="shared" si="20"/>
        <v>55000000</v>
      </c>
      <c r="M406" s="30"/>
      <c r="N406" s="21" t="s">
        <v>195</v>
      </c>
    </row>
    <row r="407" spans="1:14" ht="16.5" customHeight="1" x14ac:dyDescent="0.15">
      <c r="A407" s="20">
        <v>402</v>
      </c>
      <c r="B407" s="21" t="s">
        <v>4824</v>
      </c>
      <c r="C407" s="21" t="s">
        <v>700</v>
      </c>
      <c r="D407" s="21">
        <v>1</v>
      </c>
      <c r="E407" s="21" t="s">
        <v>5193</v>
      </c>
      <c r="F407" s="40" t="s">
        <v>5017</v>
      </c>
      <c r="G407" s="21" t="s">
        <v>191</v>
      </c>
      <c r="H407" s="21" t="s">
        <v>22</v>
      </c>
      <c r="I407" s="22">
        <v>116780890</v>
      </c>
      <c r="J407" s="22">
        <v>0</v>
      </c>
      <c r="K407" s="22">
        <v>0</v>
      </c>
      <c r="L407" s="22">
        <f t="shared" si="20"/>
        <v>116780890</v>
      </c>
      <c r="M407" s="30"/>
      <c r="N407" s="21"/>
    </row>
    <row r="408" spans="1:14" ht="16.5" customHeight="1" x14ac:dyDescent="0.15">
      <c r="A408" s="20">
        <v>403</v>
      </c>
      <c r="B408" s="21" t="s">
        <v>4824</v>
      </c>
      <c r="C408" s="21" t="s">
        <v>700</v>
      </c>
      <c r="D408" s="21">
        <v>1</v>
      </c>
      <c r="E408" s="21" t="s">
        <v>5193</v>
      </c>
      <c r="F408" s="40" t="s">
        <v>5018</v>
      </c>
      <c r="G408" s="21" t="s">
        <v>193</v>
      </c>
      <c r="H408" s="21" t="s">
        <v>22</v>
      </c>
      <c r="I408" s="22">
        <v>16632838</v>
      </c>
      <c r="J408" s="22">
        <v>0</v>
      </c>
      <c r="K408" s="22">
        <v>0</v>
      </c>
      <c r="L408" s="22">
        <f t="shared" si="20"/>
        <v>16632838</v>
      </c>
      <c r="M408" s="30"/>
      <c r="N408" s="21"/>
    </row>
    <row r="409" spans="1:14" ht="16.5" customHeight="1" x14ac:dyDescent="0.15">
      <c r="A409" s="20">
        <v>404</v>
      </c>
      <c r="B409" s="21" t="s">
        <v>4824</v>
      </c>
      <c r="C409" s="21" t="s">
        <v>700</v>
      </c>
      <c r="D409" s="21">
        <v>1</v>
      </c>
      <c r="E409" s="21" t="s">
        <v>5193</v>
      </c>
      <c r="F409" s="40" t="s">
        <v>5021</v>
      </c>
      <c r="G409" s="21" t="s">
        <v>191</v>
      </c>
      <c r="H409" s="21" t="s">
        <v>22</v>
      </c>
      <c r="I409" s="22">
        <v>20000000</v>
      </c>
      <c r="J409" s="22">
        <v>0</v>
      </c>
      <c r="K409" s="22">
        <v>0</v>
      </c>
      <c r="L409" s="22">
        <f t="shared" si="20"/>
        <v>20000000</v>
      </c>
      <c r="M409" s="30"/>
      <c r="N409" s="21"/>
    </row>
    <row r="410" spans="1:14" ht="16.5" customHeight="1" x14ac:dyDescent="0.15">
      <c r="A410" s="20">
        <v>405</v>
      </c>
      <c r="B410" s="21" t="s">
        <v>4824</v>
      </c>
      <c r="C410" s="21" t="s">
        <v>4941</v>
      </c>
      <c r="D410" s="21">
        <v>1</v>
      </c>
      <c r="E410" s="21" t="s">
        <v>5193</v>
      </c>
      <c r="F410" s="40" t="s">
        <v>5027</v>
      </c>
      <c r="G410" s="21" t="s">
        <v>193</v>
      </c>
      <c r="H410" s="21" t="s">
        <v>16</v>
      </c>
      <c r="I410" s="22">
        <v>9643706</v>
      </c>
      <c r="J410" s="22">
        <v>0</v>
      </c>
      <c r="K410" s="22">
        <v>0</v>
      </c>
      <c r="L410" s="22">
        <f t="shared" si="20"/>
        <v>9643706</v>
      </c>
      <c r="M410" s="30" t="s">
        <v>570</v>
      </c>
      <c r="N410" s="21"/>
    </row>
    <row r="411" spans="1:14" ht="16.5" customHeight="1" x14ac:dyDescent="0.15">
      <c r="A411" s="20">
        <v>406</v>
      </c>
      <c r="B411" s="21" t="s">
        <v>4824</v>
      </c>
      <c r="C411" s="21" t="s">
        <v>4841</v>
      </c>
      <c r="D411" s="21">
        <v>1</v>
      </c>
      <c r="E411" s="21" t="s">
        <v>5193</v>
      </c>
      <c r="F411" s="40" t="s">
        <v>5031</v>
      </c>
      <c r="G411" s="21" t="s">
        <v>191</v>
      </c>
      <c r="H411" s="21" t="s">
        <v>15</v>
      </c>
      <c r="I411" s="22">
        <v>385289773</v>
      </c>
      <c r="J411" s="22">
        <v>0</v>
      </c>
      <c r="K411" s="22">
        <v>0</v>
      </c>
      <c r="L411" s="22">
        <f t="shared" si="20"/>
        <v>385289773</v>
      </c>
      <c r="M411" s="30"/>
      <c r="N411" s="21"/>
    </row>
    <row r="412" spans="1:14" ht="16.5" customHeight="1" x14ac:dyDescent="0.15">
      <c r="A412" s="20">
        <v>407</v>
      </c>
      <c r="B412" s="21" t="s">
        <v>4824</v>
      </c>
      <c r="C412" s="21" t="s">
        <v>4841</v>
      </c>
      <c r="D412" s="21">
        <v>1</v>
      </c>
      <c r="E412" s="21" t="s">
        <v>5193</v>
      </c>
      <c r="F412" s="40" t="s">
        <v>5032</v>
      </c>
      <c r="G412" s="21" t="s">
        <v>193</v>
      </c>
      <c r="H412" s="21" t="s">
        <v>22</v>
      </c>
      <c r="I412" s="22">
        <v>42501421</v>
      </c>
      <c r="J412" s="22">
        <v>0</v>
      </c>
      <c r="K412" s="22">
        <v>0</v>
      </c>
      <c r="L412" s="22">
        <f t="shared" si="20"/>
        <v>42501421</v>
      </c>
      <c r="M412" s="30"/>
      <c r="N412" s="21"/>
    </row>
    <row r="413" spans="1:14" ht="16.5" customHeight="1" x14ac:dyDescent="0.15">
      <c r="A413" s="20">
        <v>408</v>
      </c>
      <c r="B413" s="21" t="s">
        <v>4824</v>
      </c>
      <c r="C413" s="21" t="s">
        <v>4841</v>
      </c>
      <c r="D413" s="21">
        <v>1</v>
      </c>
      <c r="E413" s="21" t="s">
        <v>5193</v>
      </c>
      <c r="F413" s="40" t="s">
        <v>5033</v>
      </c>
      <c r="G413" s="21" t="s">
        <v>191</v>
      </c>
      <c r="H413" s="21" t="s">
        <v>22</v>
      </c>
      <c r="I413" s="22">
        <v>23906384</v>
      </c>
      <c r="J413" s="22">
        <v>0</v>
      </c>
      <c r="K413" s="22">
        <v>0</v>
      </c>
      <c r="L413" s="22">
        <f t="shared" si="20"/>
        <v>23906384</v>
      </c>
      <c r="M413" s="30"/>
      <c r="N413" s="21"/>
    </row>
    <row r="414" spans="1:14" ht="16.5" customHeight="1" x14ac:dyDescent="0.15">
      <c r="A414" s="20">
        <v>409</v>
      </c>
      <c r="B414" s="21" t="s">
        <v>4824</v>
      </c>
      <c r="C414" s="21" t="s">
        <v>4841</v>
      </c>
      <c r="D414" s="21">
        <v>1</v>
      </c>
      <c r="E414" s="21" t="s">
        <v>5193</v>
      </c>
      <c r="F414" s="40" t="s">
        <v>5034</v>
      </c>
      <c r="G414" s="21" t="s">
        <v>191</v>
      </c>
      <c r="H414" s="21" t="s">
        <v>22</v>
      </c>
      <c r="I414" s="22">
        <v>38362080</v>
      </c>
      <c r="J414" s="22">
        <v>2751610</v>
      </c>
      <c r="K414" s="22">
        <v>0</v>
      </c>
      <c r="L414" s="22">
        <f t="shared" si="20"/>
        <v>41113690</v>
      </c>
      <c r="M414" s="30"/>
      <c r="N414" s="21"/>
    </row>
    <row r="415" spans="1:14" ht="16.5" customHeight="1" x14ac:dyDescent="0.15">
      <c r="A415" s="20">
        <v>410</v>
      </c>
      <c r="B415" s="21" t="s">
        <v>4824</v>
      </c>
      <c r="C415" s="21" t="s">
        <v>4841</v>
      </c>
      <c r="D415" s="21">
        <v>1</v>
      </c>
      <c r="E415" s="21" t="s">
        <v>5193</v>
      </c>
      <c r="F415" s="40" t="s">
        <v>5035</v>
      </c>
      <c r="G415" s="21" t="s">
        <v>191</v>
      </c>
      <c r="H415" s="21" t="s">
        <v>22</v>
      </c>
      <c r="I415" s="22">
        <v>16768422</v>
      </c>
      <c r="J415" s="22">
        <v>0</v>
      </c>
      <c r="K415" s="22">
        <v>0</v>
      </c>
      <c r="L415" s="22">
        <f t="shared" si="20"/>
        <v>16768422</v>
      </c>
      <c r="M415" s="30"/>
      <c r="N415" s="21"/>
    </row>
    <row r="416" spans="1:14" ht="16.5" customHeight="1" x14ac:dyDescent="0.15">
      <c r="A416" s="20">
        <v>411</v>
      </c>
      <c r="B416" s="21" t="s">
        <v>4824</v>
      </c>
      <c r="C416" s="21" t="s">
        <v>4841</v>
      </c>
      <c r="D416" s="21">
        <v>1</v>
      </c>
      <c r="E416" s="21" t="s">
        <v>5193</v>
      </c>
      <c r="F416" s="40" t="s">
        <v>5036</v>
      </c>
      <c r="G416" s="21" t="s">
        <v>191</v>
      </c>
      <c r="H416" s="21" t="s">
        <v>22</v>
      </c>
      <c r="I416" s="22">
        <v>15694961</v>
      </c>
      <c r="J416" s="22">
        <v>2648760</v>
      </c>
      <c r="K416" s="22">
        <v>0</v>
      </c>
      <c r="L416" s="22">
        <f t="shared" si="20"/>
        <v>18343721</v>
      </c>
      <c r="M416" s="30"/>
      <c r="N416" s="21"/>
    </row>
    <row r="417" spans="1:14" ht="16.5" customHeight="1" x14ac:dyDescent="0.15">
      <c r="A417" s="20">
        <v>412</v>
      </c>
      <c r="B417" s="21" t="s">
        <v>4824</v>
      </c>
      <c r="C417" s="21" t="s">
        <v>4841</v>
      </c>
      <c r="D417" s="21">
        <v>1</v>
      </c>
      <c r="E417" s="21" t="s">
        <v>5193</v>
      </c>
      <c r="F417" s="40" t="s">
        <v>5037</v>
      </c>
      <c r="G417" s="21" t="s">
        <v>191</v>
      </c>
      <c r="H417" s="21" t="s">
        <v>22</v>
      </c>
      <c r="I417" s="22">
        <v>38926963</v>
      </c>
      <c r="J417" s="22">
        <v>0</v>
      </c>
      <c r="K417" s="22">
        <v>0</v>
      </c>
      <c r="L417" s="22">
        <f t="shared" si="20"/>
        <v>38926963</v>
      </c>
      <c r="M417" s="30"/>
      <c r="N417" s="21"/>
    </row>
    <row r="418" spans="1:14" ht="16.5" customHeight="1" x14ac:dyDescent="0.15">
      <c r="A418" s="20">
        <v>413</v>
      </c>
      <c r="B418" s="21" t="s">
        <v>4824</v>
      </c>
      <c r="C418" s="21" t="s">
        <v>4848</v>
      </c>
      <c r="D418" s="21">
        <v>1</v>
      </c>
      <c r="E418" s="21" t="s">
        <v>5193</v>
      </c>
      <c r="F418" s="40" t="s">
        <v>4849</v>
      </c>
      <c r="G418" s="21" t="s">
        <v>191</v>
      </c>
      <c r="H418" s="21" t="s">
        <v>22</v>
      </c>
      <c r="I418" s="22">
        <v>76000000</v>
      </c>
      <c r="J418" s="22">
        <v>0</v>
      </c>
      <c r="K418" s="22">
        <v>0</v>
      </c>
      <c r="L418" s="22">
        <f t="shared" si="20"/>
        <v>76000000</v>
      </c>
      <c r="M418" s="30"/>
      <c r="N418" s="21"/>
    </row>
    <row r="419" spans="1:14" ht="16.5" customHeight="1" x14ac:dyDescent="0.15">
      <c r="A419" s="20">
        <v>414</v>
      </c>
      <c r="B419" s="21" t="s">
        <v>4824</v>
      </c>
      <c r="C419" s="21" t="s">
        <v>4850</v>
      </c>
      <c r="D419" s="21">
        <v>1</v>
      </c>
      <c r="E419" s="21" t="s">
        <v>5193</v>
      </c>
      <c r="F419" s="40" t="s">
        <v>5038</v>
      </c>
      <c r="G419" s="21" t="s">
        <v>191</v>
      </c>
      <c r="H419" s="21" t="s">
        <v>22</v>
      </c>
      <c r="I419" s="22">
        <v>179064000</v>
      </c>
      <c r="J419" s="22">
        <v>0</v>
      </c>
      <c r="K419" s="22">
        <v>0</v>
      </c>
      <c r="L419" s="22">
        <f t="shared" si="20"/>
        <v>179064000</v>
      </c>
      <c r="M419" s="30"/>
      <c r="N419" s="21"/>
    </row>
    <row r="420" spans="1:14" ht="16.5" customHeight="1" x14ac:dyDescent="0.15">
      <c r="A420" s="20">
        <v>415</v>
      </c>
      <c r="B420" s="21" t="s">
        <v>4824</v>
      </c>
      <c r="C420" s="21" t="s">
        <v>4850</v>
      </c>
      <c r="D420" s="21">
        <v>1</v>
      </c>
      <c r="E420" s="21" t="s">
        <v>5193</v>
      </c>
      <c r="F420" s="40" t="s">
        <v>5039</v>
      </c>
      <c r="G420" s="21" t="s">
        <v>191</v>
      </c>
      <c r="H420" s="21" t="s">
        <v>22</v>
      </c>
      <c r="I420" s="22">
        <v>42895000</v>
      </c>
      <c r="J420" s="22">
        <v>0</v>
      </c>
      <c r="K420" s="22">
        <v>0</v>
      </c>
      <c r="L420" s="22">
        <f t="shared" si="20"/>
        <v>42895000</v>
      </c>
      <c r="M420" s="30"/>
      <c r="N420" s="21"/>
    </row>
    <row r="421" spans="1:14" ht="16.5" customHeight="1" x14ac:dyDescent="0.15">
      <c r="A421" s="20">
        <v>416</v>
      </c>
      <c r="B421" s="21" t="s">
        <v>4824</v>
      </c>
      <c r="C421" s="21" t="s">
        <v>4850</v>
      </c>
      <c r="D421" s="21">
        <v>1</v>
      </c>
      <c r="E421" s="21" t="s">
        <v>5193</v>
      </c>
      <c r="F421" s="40" t="s">
        <v>5040</v>
      </c>
      <c r="G421" s="21" t="s">
        <v>193</v>
      </c>
      <c r="H421" s="21" t="s">
        <v>22</v>
      </c>
      <c r="I421" s="22">
        <v>37695000</v>
      </c>
      <c r="J421" s="22">
        <v>0</v>
      </c>
      <c r="K421" s="22">
        <v>0</v>
      </c>
      <c r="L421" s="22">
        <f t="shared" si="20"/>
        <v>37695000</v>
      </c>
      <c r="M421" s="30"/>
      <c r="N421" s="21"/>
    </row>
    <row r="422" spans="1:14" ht="16.5" customHeight="1" x14ac:dyDescent="0.15">
      <c r="A422" s="20">
        <v>417</v>
      </c>
      <c r="B422" s="21" t="s">
        <v>4824</v>
      </c>
      <c r="C422" s="21" t="s">
        <v>4850</v>
      </c>
      <c r="D422" s="21">
        <v>1</v>
      </c>
      <c r="E422" s="21" t="s">
        <v>5193</v>
      </c>
      <c r="F422" s="40" t="s">
        <v>5041</v>
      </c>
      <c r="G422" s="21" t="s">
        <v>191</v>
      </c>
      <c r="H422" s="21" t="s">
        <v>22</v>
      </c>
      <c r="I422" s="22">
        <v>23457000</v>
      </c>
      <c r="J422" s="22">
        <v>0</v>
      </c>
      <c r="K422" s="22">
        <v>0</v>
      </c>
      <c r="L422" s="22">
        <f t="shared" si="20"/>
        <v>23457000</v>
      </c>
      <c r="M422" s="30"/>
      <c r="N422" s="21"/>
    </row>
    <row r="423" spans="1:14" ht="16.5" customHeight="1" x14ac:dyDescent="0.15">
      <c r="A423" s="20">
        <v>418</v>
      </c>
      <c r="B423" s="21" t="s">
        <v>4824</v>
      </c>
      <c r="C423" s="21" t="s">
        <v>4850</v>
      </c>
      <c r="D423" s="21">
        <v>1</v>
      </c>
      <c r="E423" s="21" t="s">
        <v>5193</v>
      </c>
      <c r="F423" s="40" t="s">
        <v>5042</v>
      </c>
      <c r="G423" s="21" t="s">
        <v>191</v>
      </c>
      <c r="H423" s="21" t="s">
        <v>22</v>
      </c>
      <c r="I423" s="22">
        <v>28027411</v>
      </c>
      <c r="J423" s="22">
        <v>0</v>
      </c>
      <c r="K423" s="22">
        <v>0</v>
      </c>
      <c r="L423" s="22">
        <f t="shared" si="20"/>
        <v>28027411</v>
      </c>
      <c r="M423" s="30"/>
      <c r="N423" s="21"/>
    </row>
    <row r="424" spans="1:14" ht="16.5" customHeight="1" x14ac:dyDescent="0.15">
      <c r="A424" s="20">
        <v>419</v>
      </c>
      <c r="B424" s="21" t="s">
        <v>4824</v>
      </c>
      <c r="C424" s="21" t="s">
        <v>4850</v>
      </c>
      <c r="D424" s="21">
        <v>1</v>
      </c>
      <c r="E424" s="21" t="s">
        <v>5193</v>
      </c>
      <c r="F424" s="40" t="s">
        <v>5043</v>
      </c>
      <c r="G424" s="21" t="s">
        <v>191</v>
      </c>
      <c r="H424" s="21" t="s">
        <v>22</v>
      </c>
      <c r="I424" s="22">
        <v>58000000</v>
      </c>
      <c r="J424" s="22">
        <v>0</v>
      </c>
      <c r="K424" s="22">
        <v>0</v>
      </c>
      <c r="L424" s="22">
        <f t="shared" si="20"/>
        <v>58000000</v>
      </c>
      <c r="M424" s="30"/>
      <c r="N424" s="21"/>
    </row>
    <row r="425" spans="1:14" ht="16.5" customHeight="1" x14ac:dyDescent="0.15">
      <c r="A425" s="20">
        <v>420</v>
      </c>
      <c r="B425" s="21" t="s">
        <v>4824</v>
      </c>
      <c r="C425" s="21" t="s">
        <v>4855</v>
      </c>
      <c r="D425" s="21">
        <v>1</v>
      </c>
      <c r="E425" s="21" t="s">
        <v>5193</v>
      </c>
      <c r="F425" s="40" t="s">
        <v>5058</v>
      </c>
      <c r="G425" s="21" t="s">
        <v>191</v>
      </c>
      <c r="H425" s="21" t="s">
        <v>22</v>
      </c>
      <c r="I425" s="22">
        <v>77853927</v>
      </c>
      <c r="J425" s="22">
        <v>0</v>
      </c>
      <c r="K425" s="22">
        <v>0</v>
      </c>
      <c r="L425" s="22">
        <f t="shared" si="20"/>
        <v>77853927</v>
      </c>
      <c r="M425" s="30"/>
      <c r="N425" s="21"/>
    </row>
    <row r="426" spans="1:14" ht="16.5" customHeight="1" x14ac:dyDescent="0.15">
      <c r="A426" s="20">
        <v>421</v>
      </c>
      <c r="B426" s="21" t="s">
        <v>4824</v>
      </c>
      <c r="C426" s="21" t="s">
        <v>4857</v>
      </c>
      <c r="D426" s="21">
        <v>1</v>
      </c>
      <c r="E426" s="21" t="s">
        <v>5193</v>
      </c>
      <c r="F426" s="40" t="s">
        <v>5070</v>
      </c>
      <c r="G426" s="21" t="s">
        <v>191</v>
      </c>
      <c r="H426" s="21" t="s">
        <v>22</v>
      </c>
      <c r="I426" s="22">
        <v>35812803</v>
      </c>
      <c r="J426" s="22">
        <v>0</v>
      </c>
      <c r="K426" s="22">
        <v>0</v>
      </c>
      <c r="L426" s="22">
        <f t="shared" si="20"/>
        <v>35812803</v>
      </c>
      <c r="M426" s="30"/>
      <c r="N426" s="21"/>
    </row>
    <row r="427" spans="1:14" ht="16.5" customHeight="1" x14ac:dyDescent="0.15">
      <c r="A427" s="20">
        <v>422</v>
      </c>
      <c r="B427" s="21" t="s">
        <v>4824</v>
      </c>
      <c r="C427" s="21" t="s">
        <v>4859</v>
      </c>
      <c r="D427" s="21">
        <v>1</v>
      </c>
      <c r="E427" s="21" t="s">
        <v>5193</v>
      </c>
      <c r="F427" s="40" t="s">
        <v>5071</v>
      </c>
      <c r="G427" s="21" t="s">
        <v>193</v>
      </c>
      <c r="H427" s="21" t="s">
        <v>546</v>
      </c>
      <c r="I427" s="22">
        <v>92619000</v>
      </c>
      <c r="J427" s="22">
        <v>0</v>
      </c>
      <c r="K427" s="22">
        <v>0</v>
      </c>
      <c r="L427" s="22">
        <f t="shared" si="20"/>
        <v>92619000</v>
      </c>
      <c r="M427" s="30"/>
      <c r="N427" s="21" t="s">
        <v>195</v>
      </c>
    </row>
    <row r="428" spans="1:14" ht="16.5" customHeight="1" x14ac:dyDescent="0.15">
      <c r="A428" s="20">
        <v>423</v>
      </c>
      <c r="B428" s="21" t="s">
        <v>4824</v>
      </c>
      <c r="C428" s="21" t="s">
        <v>4859</v>
      </c>
      <c r="D428" s="21">
        <v>1</v>
      </c>
      <c r="E428" s="21" t="s">
        <v>5193</v>
      </c>
      <c r="F428" s="40" t="s">
        <v>5072</v>
      </c>
      <c r="G428" s="21" t="s">
        <v>193</v>
      </c>
      <c r="H428" s="21" t="s">
        <v>22</v>
      </c>
      <c r="I428" s="22">
        <v>66152000</v>
      </c>
      <c r="J428" s="22">
        <v>0</v>
      </c>
      <c r="K428" s="22">
        <v>0</v>
      </c>
      <c r="L428" s="22">
        <f t="shared" si="20"/>
        <v>66152000</v>
      </c>
      <c r="M428" s="30"/>
      <c r="N428" s="21"/>
    </row>
    <row r="429" spans="1:14" ht="16.5" customHeight="1" x14ac:dyDescent="0.15">
      <c r="A429" s="20">
        <v>424</v>
      </c>
      <c r="B429" s="21" t="s">
        <v>4824</v>
      </c>
      <c r="C429" s="21" t="s">
        <v>4859</v>
      </c>
      <c r="D429" s="21">
        <v>1</v>
      </c>
      <c r="E429" s="21" t="s">
        <v>5193</v>
      </c>
      <c r="F429" s="40" t="s">
        <v>5073</v>
      </c>
      <c r="G429" s="21" t="s">
        <v>5273</v>
      </c>
      <c r="H429" s="21" t="s">
        <v>22</v>
      </c>
      <c r="I429" s="22">
        <v>460000000</v>
      </c>
      <c r="J429" s="22">
        <v>0</v>
      </c>
      <c r="K429" s="22">
        <v>0</v>
      </c>
      <c r="L429" s="22">
        <f t="shared" si="20"/>
        <v>460000000</v>
      </c>
      <c r="M429" s="30"/>
      <c r="N429" s="21"/>
    </row>
    <row r="430" spans="1:14" ht="16.5" customHeight="1" x14ac:dyDescent="0.15">
      <c r="A430" s="20">
        <v>425</v>
      </c>
      <c r="B430" s="21" t="s">
        <v>4824</v>
      </c>
      <c r="C430" s="21" t="s">
        <v>4886</v>
      </c>
      <c r="D430" s="21">
        <v>1</v>
      </c>
      <c r="E430" s="21" t="s">
        <v>5193</v>
      </c>
      <c r="F430" s="40" t="s">
        <v>5076</v>
      </c>
      <c r="G430" s="21" t="s">
        <v>193</v>
      </c>
      <c r="H430" s="21" t="s">
        <v>546</v>
      </c>
      <c r="I430" s="22">
        <v>77000000</v>
      </c>
      <c r="J430" s="22">
        <v>0</v>
      </c>
      <c r="K430" s="22">
        <v>0</v>
      </c>
      <c r="L430" s="22">
        <f t="shared" si="20"/>
        <v>77000000</v>
      </c>
      <c r="M430" s="30"/>
      <c r="N430" s="21" t="s">
        <v>195</v>
      </c>
    </row>
    <row r="431" spans="1:14" ht="16.5" customHeight="1" x14ac:dyDescent="0.15">
      <c r="A431" s="20">
        <v>426</v>
      </c>
      <c r="B431" s="21" t="s">
        <v>1572</v>
      </c>
      <c r="C431" s="21" t="s">
        <v>1576</v>
      </c>
      <c r="D431" s="21">
        <v>2</v>
      </c>
      <c r="E431" s="21" t="s">
        <v>5193</v>
      </c>
      <c r="F431" s="40" t="s">
        <v>1827</v>
      </c>
      <c r="G431" s="21" t="s">
        <v>191</v>
      </c>
      <c r="H431" s="21" t="s">
        <v>15</v>
      </c>
      <c r="I431" s="22">
        <v>5000000000</v>
      </c>
      <c r="J431" s="22">
        <v>0</v>
      </c>
      <c r="K431" s="22">
        <v>0</v>
      </c>
      <c r="L431" s="22">
        <f t="shared" si="20"/>
        <v>5000000000</v>
      </c>
      <c r="M431" s="30"/>
      <c r="N431" s="21"/>
    </row>
    <row r="432" spans="1:14" ht="16.5" customHeight="1" x14ac:dyDescent="0.15">
      <c r="A432" s="20">
        <v>427</v>
      </c>
      <c r="B432" s="21" t="s">
        <v>1572</v>
      </c>
      <c r="C432" s="21" t="s">
        <v>1575</v>
      </c>
      <c r="D432" s="21">
        <v>2</v>
      </c>
      <c r="E432" s="21" t="s">
        <v>5193</v>
      </c>
      <c r="F432" s="40" t="s">
        <v>1848</v>
      </c>
      <c r="G432" s="21" t="s">
        <v>191</v>
      </c>
      <c r="H432" s="21" t="s">
        <v>15</v>
      </c>
      <c r="I432" s="22">
        <v>935616000</v>
      </c>
      <c r="J432" s="22">
        <f>J436</f>
        <v>0</v>
      </c>
      <c r="K432" s="22">
        <v>0</v>
      </c>
      <c r="L432" s="22">
        <f t="shared" si="20"/>
        <v>935616000</v>
      </c>
      <c r="M432" s="30"/>
      <c r="N432" s="21"/>
    </row>
    <row r="433" spans="1:14" ht="16.5" customHeight="1" x14ac:dyDescent="0.15">
      <c r="A433" s="20">
        <v>428</v>
      </c>
      <c r="B433" s="21" t="s">
        <v>5297</v>
      </c>
      <c r="C433" s="21" t="s">
        <v>5298</v>
      </c>
      <c r="D433" s="21">
        <v>2</v>
      </c>
      <c r="E433" s="21" t="s">
        <v>5193</v>
      </c>
      <c r="F433" s="40" t="s">
        <v>5299</v>
      </c>
      <c r="G433" s="21" t="s">
        <v>5300</v>
      </c>
      <c r="H433" s="21" t="s">
        <v>5301</v>
      </c>
      <c r="I433" s="22">
        <v>60000000</v>
      </c>
      <c r="J433" s="22">
        <v>0</v>
      </c>
      <c r="K433" s="22">
        <v>0</v>
      </c>
      <c r="L433" s="22">
        <f t="shared" si="20"/>
        <v>60000000</v>
      </c>
      <c r="M433" s="30" t="s">
        <v>5302</v>
      </c>
      <c r="N433" s="21"/>
    </row>
    <row r="434" spans="1:14" ht="16.5" customHeight="1" x14ac:dyDescent="0.15">
      <c r="A434" s="20">
        <v>429</v>
      </c>
      <c r="B434" s="21" t="s">
        <v>39</v>
      </c>
      <c r="C434" s="21" t="s">
        <v>40</v>
      </c>
      <c r="D434" s="21">
        <v>2</v>
      </c>
      <c r="E434" s="21" t="s">
        <v>5193</v>
      </c>
      <c r="F434" s="40" t="s">
        <v>196</v>
      </c>
      <c r="G434" s="21" t="s">
        <v>191</v>
      </c>
      <c r="H434" s="21" t="s">
        <v>22</v>
      </c>
      <c r="I434" s="22">
        <v>42000000</v>
      </c>
      <c r="J434" s="22">
        <f>J437</f>
        <v>2841000</v>
      </c>
      <c r="K434" s="22">
        <f>K437</f>
        <v>0</v>
      </c>
      <c r="L434" s="22">
        <f t="shared" si="20"/>
        <v>44841000</v>
      </c>
      <c r="M434" s="30"/>
      <c r="N434" s="21"/>
    </row>
    <row r="435" spans="1:14" ht="16.5" customHeight="1" x14ac:dyDescent="0.15">
      <c r="A435" s="20">
        <v>430</v>
      </c>
      <c r="B435" s="21" t="s">
        <v>39</v>
      </c>
      <c r="C435" s="21" t="s">
        <v>56</v>
      </c>
      <c r="D435" s="21">
        <v>2</v>
      </c>
      <c r="E435" s="21" t="s">
        <v>5193</v>
      </c>
      <c r="F435" s="40" t="s">
        <v>197</v>
      </c>
      <c r="G435" s="21" t="s">
        <v>191</v>
      </c>
      <c r="H435" s="21" t="s">
        <v>22</v>
      </c>
      <c r="I435" s="22">
        <v>420000000</v>
      </c>
      <c r="J435" s="22">
        <f>J438</f>
        <v>0</v>
      </c>
      <c r="K435" s="22">
        <f>K438</f>
        <v>0</v>
      </c>
      <c r="L435" s="22">
        <f t="shared" si="20"/>
        <v>420000000</v>
      </c>
      <c r="M435" s="30"/>
      <c r="N435" s="21"/>
    </row>
    <row r="436" spans="1:14" ht="16.5" customHeight="1" x14ac:dyDescent="0.15">
      <c r="A436" s="20">
        <v>431</v>
      </c>
      <c r="B436" s="21" t="s">
        <v>39</v>
      </c>
      <c r="C436" s="21" t="s">
        <v>71</v>
      </c>
      <c r="D436" s="21">
        <v>2</v>
      </c>
      <c r="E436" s="21" t="s">
        <v>5193</v>
      </c>
      <c r="F436" s="40" t="s">
        <v>205</v>
      </c>
      <c r="G436" s="21" t="s">
        <v>73</v>
      </c>
      <c r="H436" s="21" t="s">
        <v>22</v>
      </c>
      <c r="I436" s="22">
        <v>60000000</v>
      </c>
      <c r="J436" s="22">
        <v>0</v>
      </c>
      <c r="K436" s="22">
        <v>0</v>
      </c>
      <c r="L436" s="22">
        <f t="shared" si="20"/>
        <v>60000000</v>
      </c>
      <c r="M436" s="30"/>
      <c r="N436" s="21"/>
    </row>
    <row r="437" spans="1:14" ht="16.5" customHeight="1" x14ac:dyDescent="0.15">
      <c r="A437" s="20">
        <v>432</v>
      </c>
      <c r="B437" s="21" t="s">
        <v>39</v>
      </c>
      <c r="C437" s="21" t="s">
        <v>86</v>
      </c>
      <c r="D437" s="21">
        <v>2</v>
      </c>
      <c r="E437" s="21" t="s">
        <v>5193</v>
      </c>
      <c r="F437" s="40" t="s">
        <v>215</v>
      </c>
      <c r="G437" s="21" t="s">
        <v>193</v>
      </c>
      <c r="H437" s="21" t="s">
        <v>22</v>
      </c>
      <c r="I437" s="22">
        <v>65000000</v>
      </c>
      <c r="J437" s="22">
        <f>J440</f>
        <v>2841000</v>
      </c>
      <c r="K437" s="22">
        <f>K440</f>
        <v>0</v>
      </c>
      <c r="L437" s="22">
        <f t="shared" si="20"/>
        <v>67841000</v>
      </c>
      <c r="M437" s="30"/>
      <c r="N437" s="21"/>
    </row>
    <row r="438" spans="1:14" ht="16.5" customHeight="1" x14ac:dyDescent="0.15">
      <c r="A438" s="20">
        <v>433</v>
      </c>
      <c r="B438" s="21" t="s">
        <v>39</v>
      </c>
      <c r="C438" s="21" t="s">
        <v>115</v>
      </c>
      <c r="D438" s="21">
        <v>2</v>
      </c>
      <c r="E438" s="21" t="s">
        <v>5193</v>
      </c>
      <c r="F438" s="40" t="s">
        <v>222</v>
      </c>
      <c r="G438" s="21" t="s">
        <v>191</v>
      </c>
      <c r="H438" s="21" t="s">
        <v>22</v>
      </c>
      <c r="I438" s="22">
        <v>20000000</v>
      </c>
      <c r="J438" s="22">
        <f>J441</f>
        <v>0</v>
      </c>
      <c r="K438" s="22">
        <f>K441</f>
        <v>0</v>
      </c>
      <c r="L438" s="22">
        <f t="shared" si="20"/>
        <v>20000000</v>
      </c>
      <c r="M438" s="30"/>
      <c r="N438" s="21"/>
    </row>
    <row r="439" spans="1:14" ht="16.5" customHeight="1" x14ac:dyDescent="0.15">
      <c r="A439" s="20">
        <v>434</v>
      </c>
      <c r="B439" s="21" t="s">
        <v>39</v>
      </c>
      <c r="C439" s="21" t="s">
        <v>122</v>
      </c>
      <c r="D439" s="21">
        <v>2</v>
      </c>
      <c r="E439" s="21" t="s">
        <v>5193</v>
      </c>
      <c r="F439" s="40" t="s">
        <v>225</v>
      </c>
      <c r="G439" s="21" t="s">
        <v>191</v>
      </c>
      <c r="H439" s="21" t="s">
        <v>15</v>
      </c>
      <c r="I439" s="22">
        <v>235000000</v>
      </c>
      <c r="J439" s="22">
        <v>0</v>
      </c>
      <c r="K439" s="22">
        <v>0</v>
      </c>
      <c r="L439" s="22">
        <f t="shared" si="20"/>
        <v>235000000</v>
      </c>
      <c r="M439" s="30"/>
      <c r="N439" s="21"/>
    </row>
    <row r="440" spans="1:14" ht="16.5" customHeight="1" x14ac:dyDescent="0.15">
      <c r="A440" s="20">
        <v>435</v>
      </c>
      <c r="B440" s="21" t="s">
        <v>39</v>
      </c>
      <c r="C440" s="21" t="s">
        <v>145</v>
      </c>
      <c r="D440" s="21">
        <v>2</v>
      </c>
      <c r="E440" s="21" t="s">
        <v>5193</v>
      </c>
      <c r="F440" s="40" t="s">
        <v>229</v>
      </c>
      <c r="G440" s="21" t="s">
        <v>191</v>
      </c>
      <c r="H440" s="21" t="s">
        <v>22</v>
      </c>
      <c r="I440" s="22">
        <v>38926963</v>
      </c>
      <c r="J440" s="22">
        <f>J443</f>
        <v>2841000</v>
      </c>
      <c r="K440" s="22">
        <v>0</v>
      </c>
      <c r="L440" s="22">
        <f t="shared" si="20"/>
        <v>41767963</v>
      </c>
      <c r="M440" s="30"/>
      <c r="N440" s="21"/>
    </row>
    <row r="441" spans="1:14" ht="16.5" customHeight="1" x14ac:dyDescent="0.15">
      <c r="A441" s="20">
        <v>436</v>
      </c>
      <c r="B441" s="21" t="s">
        <v>39</v>
      </c>
      <c r="C441" s="21" t="s">
        <v>147</v>
      </c>
      <c r="D441" s="21">
        <v>2</v>
      </c>
      <c r="E441" s="21" t="s">
        <v>5193</v>
      </c>
      <c r="F441" s="40" t="s">
        <v>230</v>
      </c>
      <c r="G441" s="21" t="s">
        <v>231</v>
      </c>
      <c r="H441" s="21" t="s">
        <v>15</v>
      </c>
      <c r="I441" s="22">
        <v>17800000</v>
      </c>
      <c r="J441" s="22">
        <f>J444</f>
        <v>0</v>
      </c>
      <c r="K441" s="22">
        <v>0</v>
      </c>
      <c r="L441" s="22">
        <f t="shared" si="20"/>
        <v>17800000</v>
      </c>
      <c r="M441" s="30"/>
      <c r="N441" s="21"/>
    </row>
    <row r="442" spans="1:14" ht="16.5" customHeight="1" x14ac:dyDescent="0.15">
      <c r="A442" s="20">
        <v>437</v>
      </c>
      <c r="B442" s="21" t="s">
        <v>39</v>
      </c>
      <c r="C442" s="21" t="s">
        <v>158</v>
      </c>
      <c r="D442" s="21">
        <v>2</v>
      </c>
      <c r="E442" s="21" t="s">
        <v>5193</v>
      </c>
      <c r="F442" s="40" t="s">
        <v>260</v>
      </c>
      <c r="G442" s="21" t="s">
        <v>193</v>
      </c>
      <c r="H442" s="21" t="s">
        <v>22</v>
      </c>
      <c r="I442" s="22">
        <v>29064000</v>
      </c>
      <c r="J442" s="22">
        <v>0</v>
      </c>
      <c r="K442" s="22">
        <v>0</v>
      </c>
      <c r="L442" s="22">
        <f t="shared" si="20"/>
        <v>29064000</v>
      </c>
      <c r="M442" s="30"/>
      <c r="N442" s="21"/>
    </row>
    <row r="443" spans="1:14" ht="16.5" customHeight="1" x14ac:dyDescent="0.15">
      <c r="A443" s="20">
        <v>438</v>
      </c>
      <c r="B443" s="21" t="s">
        <v>39</v>
      </c>
      <c r="C443" s="21" t="s">
        <v>158</v>
      </c>
      <c r="D443" s="21">
        <v>2</v>
      </c>
      <c r="E443" s="21" t="s">
        <v>5193</v>
      </c>
      <c r="F443" s="40" t="s">
        <v>262</v>
      </c>
      <c r="G443" s="21" t="s">
        <v>191</v>
      </c>
      <c r="H443" s="21" t="s">
        <v>22</v>
      </c>
      <c r="I443" s="22">
        <v>23501000</v>
      </c>
      <c r="J443" s="22">
        <v>2841000</v>
      </c>
      <c r="K443" s="22">
        <v>0</v>
      </c>
      <c r="L443" s="22">
        <f t="shared" si="20"/>
        <v>26342000</v>
      </c>
      <c r="M443" s="30"/>
      <c r="N443" s="21"/>
    </row>
    <row r="444" spans="1:14" ht="16.5" customHeight="1" x14ac:dyDescent="0.15">
      <c r="A444" s="20">
        <v>439</v>
      </c>
      <c r="B444" s="21" t="s">
        <v>39</v>
      </c>
      <c r="C444" s="21" t="s">
        <v>158</v>
      </c>
      <c r="D444" s="21">
        <v>2</v>
      </c>
      <c r="E444" s="21" t="s">
        <v>5193</v>
      </c>
      <c r="F444" s="40" t="s">
        <v>263</v>
      </c>
      <c r="G444" s="21" t="s">
        <v>191</v>
      </c>
      <c r="H444" s="21" t="s">
        <v>22</v>
      </c>
      <c r="I444" s="22">
        <v>11000000</v>
      </c>
      <c r="J444" s="22">
        <v>0</v>
      </c>
      <c r="K444" s="22">
        <v>0</v>
      </c>
      <c r="L444" s="22">
        <f t="shared" si="20"/>
        <v>11000000</v>
      </c>
      <c r="M444" s="30"/>
      <c r="N444" s="21"/>
    </row>
    <row r="445" spans="1:14" ht="16.5" customHeight="1" x14ac:dyDescent="0.15">
      <c r="A445" s="20">
        <v>440</v>
      </c>
      <c r="B445" s="21" t="s">
        <v>39</v>
      </c>
      <c r="C445" s="21" t="s">
        <v>158</v>
      </c>
      <c r="D445" s="21">
        <v>2</v>
      </c>
      <c r="E445" s="21" t="s">
        <v>5193</v>
      </c>
      <c r="F445" s="40" t="s">
        <v>275</v>
      </c>
      <c r="G445" s="21" t="s">
        <v>191</v>
      </c>
      <c r="H445" s="21" t="s">
        <v>22</v>
      </c>
      <c r="I445" s="22">
        <v>17667004</v>
      </c>
      <c r="J445" s="22">
        <v>0</v>
      </c>
      <c r="K445" s="22">
        <v>0</v>
      </c>
      <c r="L445" s="22">
        <f t="shared" si="20"/>
        <v>17667004</v>
      </c>
      <c r="M445" s="30"/>
      <c r="N445" s="21"/>
    </row>
    <row r="446" spans="1:14" ht="16.5" customHeight="1" x14ac:dyDescent="0.15">
      <c r="A446" s="20">
        <v>441</v>
      </c>
      <c r="B446" s="21" t="s">
        <v>39</v>
      </c>
      <c r="C446" s="21" t="s">
        <v>158</v>
      </c>
      <c r="D446" s="21">
        <v>2</v>
      </c>
      <c r="E446" s="21" t="s">
        <v>5193</v>
      </c>
      <c r="F446" s="40" t="s">
        <v>276</v>
      </c>
      <c r="G446" s="21" t="s">
        <v>191</v>
      </c>
      <c r="H446" s="21" t="s">
        <v>22</v>
      </c>
      <c r="I446" s="22">
        <v>17093000</v>
      </c>
      <c r="J446" s="22">
        <v>2543000</v>
      </c>
      <c r="K446" s="22">
        <v>0</v>
      </c>
      <c r="L446" s="22">
        <f t="shared" si="20"/>
        <v>19636000</v>
      </c>
      <c r="M446" s="30"/>
      <c r="N446" s="21"/>
    </row>
    <row r="447" spans="1:14" ht="16.5" customHeight="1" x14ac:dyDescent="0.15">
      <c r="A447" s="20">
        <v>442</v>
      </c>
      <c r="B447" s="21" t="s">
        <v>39</v>
      </c>
      <c r="C447" s="21" t="s">
        <v>158</v>
      </c>
      <c r="D447" s="21">
        <v>2</v>
      </c>
      <c r="E447" s="21" t="s">
        <v>5193</v>
      </c>
      <c r="F447" s="40" t="s">
        <v>277</v>
      </c>
      <c r="G447" s="21" t="s">
        <v>191</v>
      </c>
      <c r="H447" s="21" t="s">
        <v>22</v>
      </c>
      <c r="I447" s="22">
        <v>9866926</v>
      </c>
      <c r="J447" s="22">
        <v>0</v>
      </c>
      <c r="K447" s="22">
        <v>0</v>
      </c>
      <c r="L447" s="22">
        <f t="shared" si="20"/>
        <v>9866926</v>
      </c>
      <c r="M447" s="30"/>
      <c r="N447" s="21"/>
    </row>
    <row r="448" spans="1:14" ht="16.5" customHeight="1" x14ac:dyDescent="0.15">
      <c r="A448" s="20">
        <v>443</v>
      </c>
      <c r="B448" s="21" t="s">
        <v>39</v>
      </c>
      <c r="C448" s="21" t="s">
        <v>158</v>
      </c>
      <c r="D448" s="21">
        <v>2</v>
      </c>
      <c r="E448" s="21" t="s">
        <v>5193</v>
      </c>
      <c r="F448" s="40" t="s">
        <v>278</v>
      </c>
      <c r="G448" s="21" t="s">
        <v>193</v>
      </c>
      <c r="H448" s="21" t="s">
        <v>22</v>
      </c>
      <c r="I448" s="22">
        <v>9862524</v>
      </c>
      <c r="J448" s="22">
        <v>0</v>
      </c>
      <c r="K448" s="22">
        <v>0</v>
      </c>
      <c r="L448" s="22">
        <f t="shared" si="20"/>
        <v>9862524</v>
      </c>
      <c r="M448" s="30"/>
      <c r="N448" s="21"/>
    </row>
    <row r="449" spans="1:14" ht="16.5" customHeight="1" x14ac:dyDescent="0.15">
      <c r="A449" s="20">
        <v>444</v>
      </c>
      <c r="B449" s="21" t="s">
        <v>39</v>
      </c>
      <c r="C449" s="21" t="s">
        <v>158</v>
      </c>
      <c r="D449" s="21">
        <v>2</v>
      </c>
      <c r="E449" s="21" t="s">
        <v>5193</v>
      </c>
      <c r="F449" s="40" t="s">
        <v>279</v>
      </c>
      <c r="G449" s="21" t="s">
        <v>193</v>
      </c>
      <c r="H449" s="21" t="s">
        <v>15</v>
      </c>
      <c r="I449" s="22">
        <v>65000000</v>
      </c>
      <c r="J449" s="22">
        <v>0</v>
      </c>
      <c r="K449" s="22">
        <v>0</v>
      </c>
      <c r="L449" s="22">
        <f t="shared" si="20"/>
        <v>65000000</v>
      </c>
      <c r="M449" s="30"/>
      <c r="N449" s="21"/>
    </row>
    <row r="450" spans="1:14" ht="16.5" customHeight="1" x14ac:dyDescent="0.15">
      <c r="A450" s="20">
        <v>445</v>
      </c>
      <c r="B450" s="21" t="s">
        <v>39</v>
      </c>
      <c r="C450" s="21" t="s">
        <v>167</v>
      </c>
      <c r="D450" s="21">
        <v>2</v>
      </c>
      <c r="E450" s="21" t="s">
        <v>5193</v>
      </c>
      <c r="F450" s="40" t="s">
        <v>284</v>
      </c>
      <c r="G450" s="21" t="s">
        <v>191</v>
      </c>
      <c r="H450" s="21" t="s">
        <v>22</v>
      </c>
      <c r="I450" s="22">
        <v>150000000</v>
      </c>
      <c r="J450" s="22">
        <v>0</v>
      </c>
      <c r="K450" s="22">
        <v>0</v>
      </c>
      <c r="L450" s="22">
        <f t="shared" si="20"/>
        <v>150000000</v>
      </c>
      <c r="M450" s="30"/>
      <c r="N450" s="21"/>
    </row>
    <row r="451" spans="1:14" ht="16.5" customHeight="1" x14ac:dyDescent="0.15">
      <c r="A451" s="20">
        <v>446</v>
      </c>
      <c r="B451" s="21" t="s">
        <v>39</v>
      </c>
      <c r="C451" s="21" t="s">
        <v>167</v>
      </c>
      <c r="D451" s="21">
        <v>2</v>
      </c>
      <c r="E451" s="21" t="s">
        <v>5193</v>
      </c>
      <c r="F451" s="40" t="s">
        <v>285</v>
      </c>
      <c r="G451" s="21" t="s">
        <v>191</v>
      </c>
      <c r="H451" s="21" t="s">
        <v>15</v>
      </c>
      <c r="I451" s="22">
        <v>800000000</v>
      </c>
      <c r="J451" s="22">
        <v>0</v>
      </c>
      <c r="K451" s="22">
        <v>0</v>
      </c>
      <c r="L451" s="22">
        <f t="shared" si="20"/>
        <v>800000000</v>
      </c>
      <c r="M451" s="30"/>
      <c r="N451" s="21"/>
    </row>
    <row r="452" spans="1:14" ht="16.5" customHeight="1" x14ac:dyDescent="0.15">
      <c r="A452" s="20">
        <v>447</v>
      </c>
      <c r="B452" s="21" t="s">
        <v>39</v>
      </c>
      <c r="C452" s="21" t="s">
        <v>167</v>
      </c>
      <c r="D452" s="21">
        <v>2</v>
      </c>
      <c r="E452" s="21" t="s">
        <v>5193</v>
      </c>
      <c r="F452" s="40" t="s">
        <v>286</v>
      </c>
      <c r="G452" s="21" t="s">
        <v>191</v>
      </c>
      <c r="H452" s="21" t="s">
        <v>15</v>
      </c>
      <c r="I452" s="22">
        <v>100000000</v>
      </c>
      <c r="J452" s="22">
        <v>0</v>
      </c>
      <c r="K452" s="22">
        <v>0</v>
      </c>
      <c r="L452" s="22">
        <f t="shared" si="20"/>
        <v>100000000</v>
      </c>
      <c r="M452" s="30"/>
      <c r="N452" s="21"/>
    </row>
    <row r="453" spans="1:14" ht="16.5" customHeight="1" x14ac:dyDescent="0.15">
      <c r="A453" s="20">
        <v>448</v>
      </c>
      <c r="B453" s="21" t="s">
        <v>292</v>
      </c>
      <c r="C453" s="21" t="s">
        <v>122</v>
      </c>
      <c r="D453" s="21">
        <v>2</v>
      </c>
      <c r="E453" s="21" t="s">
        <v>5193</v>
      </c>
      <c r="F453" s="40" t="s">
        <v>564</v>
      </c>
      <c r="G453" s="21" t="s">
        <v>191</v>
      </c>
      <c r="H453" s="21" t="s">
        <v>15</v>
      </c>
      <c r="I453" s="22">
        <v>720000000</v>
      </c>
      <c r="J453" s="22">
        <f>J456</f>
        <v>0</v>
      </c>
      <c r="K453" s="22">
        <v>0</v>
      </c>
      <c r="L453" s="22">
        <f t="shared" si="20"/>
        <v>720000000</v>
      </c>
      <c r="M453" s="30"/>
      <c r="N453" s="21"/>
    </row>
    <row r="454" spans="1:14" ht="16.5" customHeight="1" x14ac:dyDescent="0.15">
      <c r="A454" s="20">
        <v>449</v>
      </c>
      <c r="B454" s="21" t="s">
        <v>292</v>
      </c>
      <c r="C454" s="21" t="s">
        <v>40</v>
      </c>
      <c r="D454" s="21">
        <v>2</v>
      </c>
      <c r="E454" s="21" t="s">
        <v>5193</v>
      </c>
      <c r="F454" s="40" t="s">
        <v>569</v>
      </c>
      <c r="G454" s="21" t="s">
        <v>191</v>
      </c>
      <c r="H454" s="21" t="s">
        <v>16</v>
      </c>
      <c r="I454" s="22">
        <v>10000000</v>
      </c>
      <c r="J454" s="22">
        <f>J457</f>
        <v>0</v>
      </c>
      <c r="K454" s="22">
        <f>K457</f>
        <v>0</v>
      </c>
      <c r="L454" s="22">
        <f t="shared" si="20"/>
        <v>10000000</v>
      </c>
      <c r="M454" s="30" t="s">
        <v>570</v>
      </c>
      <c r="N454" s="21"/>
    </row>
    <row r="455" spans="1:14" ht="16.5" customHeight="1" x14ac:dyDescent="0.15">
      <c r="A455" s="20">
        <v>450</v>
      </c>
      <c r="B455" s="21" t="s">
        <v>292</v>
      </c>
      <c r="C455" s="21" t="s">
        <v>354</v>
      </c>
      <c r="D455" s="21">
        <v>2</v>
      </c>
      <c r="E455" s="21" t="s">
        <v>5193</v>
      </c>
      <c r="F455" s="40" t="s">
        <v>590</v>
      </c>
      <c r="G455" s="21" t="s">
        <v>191</v>
      </c>
      <c r="H455" s="21" t="s">
        <v>22</v>
      </c>
      <c r="I455" s="22">
        <v>179064000</v>
      </c>
      <c r="J455" s="22">
        <v>0</v>
      </c>
      <c r="K455" s="22">
        <v>0</v>
      </c>
      <c r="L455" s="22">
        <f t="shared" ref="L455:L518" si="21">I455+J455+K455</f>
        <v>179064000</v>
      </c>
      <c r="M455" s="30"/>
      <c r="N455" s="21"/>
    </row>
    <row r="456" spans="1:14" ht="16.5" customHeight="1" x14ac:dyDescent="0.15">
      <c r="A456" s="20">
        <v>451</v>
      </c>
      <c r="B456" s="21" t="s">
        <v>292</v>
      </c>
      <c r="C456" s="21" t="s">
        <v>389</v>
      </c>
      <c r="D456" s="21">
        <v>2</v>
      </c>
      <c r="E456" s="21" t="s">
        <v>5193</v>
      </c>
      <c r="F456" s="40" t="s">
        <v>608</v>
      </c>
      <c r="G456" s="21" t="s">
        <v>191</v>
      </c>
      <c r="H456" s="21" t="s">
        <v>22</v>
      </c>
      <c r="I456" s="22">
        <v>10000000</v>
      </c>
      <c r="J456" s="22">
        <v>0</v>
      </c>
      <c r="K456" s="22">
        <v>0</v>
      </c>
      <c r="L456" s="22">
        <f t="shared" si="21"/>
        <v>10000000</v>
      </c>
      <c r="M456" s="30"/>
      <c r="N456" s="21"/>
    </row>
    <row r="457" spans="1:14" ht="16.5" customHeight="1" x14ac:dyDescent="0.15">
      <c r="A457" s="20">
        <v>452</v>
      </c>
      <c r="B457" s="21" t="s">
        <v>292</v>
      </c>
      <c r="C457" s="21" t="s">
        <v>389</v>
      </c>
      <c r="D457" s="21">
        <v>2</v>
      </c>
      <c r="E457" s="21" t="s">
        <v>5193</v>
      </c>
      <c r="F457" s="40" t="s">
        <v>614</v>
      </c>
      <c r="G457" s="21" t="s">
        <v>191</v>
      </c>
      <c r="H457" s="21" t="s">
        <v>22</v>
      </c>
      <c r="I457" s="22">
        <v>23000000</v>
      </c>
      <c r="J457" s="22">
        <v>0</v>
      </c>
      <c r="K457" s="22">
        <v>0</v>
      </c>
      <c r="L457" s="22">
        <f t="shared" si="21"/>
        <v>23000000</v>
      </c>
      <c r="M457" s="30"/>
      <c r="N457" s="21"/>
    </row>
    <row r="458" spans="1:14" ht="16.5" customHeight="1" x14ac:dyDescent="0.15">
      <c r="A458" s="20">
        <v>453</v>
      </c>
      <c r="B458" s="21" t="s">
        <v>292</v>
      </c>
      <c r="C458" s="21" t="s">
        <v>462</v>
      </c>
      <c r="D458" s="21">
        <v>2</v>
      </c>
      <c r="E458" s="21" t="s">
        <v>5193</v>
      </c>
      <c r="F458" s="40" t="s">
        <v>626</v>
      </c>
      <c r="G458" s="21" t="s">
        <v>191</v>
      </c>
      <c r="H458" s="21" t="s">
        <v>22</v>
      </c>
      <c r="I458" s="22">
        <v>50000000</v>
      </c>
      <c r="J458" s="22">
        <v>1000000</v>
      </c>
      <c r="K458" s="22">
        <v>0</v>
      </c>
      <c r="L458" s="22">
        <f t="shared" si="21"/>
        <v>51000000</v>
      </c>
      <c r="M458" s="30"/>
      <c r="N458" s="21"/>
    </row>
    <row r="459" spans="1:14" ht="16.5" customHeight="1" x14ac:dyDescent="0.15">
      <c r="A459" s="20">
        <v>454</v>
      </c>
      <c r="B459" s="21" t="s">
        <v>292</v>
      </c>
      <c r="C459" s="21" t="s">
        <v>462</v>
      </c>
      <c r="D459" s="21">
        <v>2</v>
      </c>
      <c r="E459" s="21" t="s">
        <v>5193</v>
      </c>
      <c r="F459" s="40" t="s">
        <v>627</v>
      </c>
      <c r="G459" s="21" t="s">
        <v>191</v>
      </c>
      <c r="H459" s="21" t="s">
        <v>22</v>
      </c>
      <c r="I459" s="22">
        <v>35000000</v>
      </c>
      <c r="J459" s="22">
        <v>0</v>
      </c>
      <c r="K459" s="22">
        <v>0</v>
      </c>
      <c r="L459" s="22">
        <f t="shared" si="21"/>
        <v>35000000</v>
      </c>
      <c r="M459" s="30"/>
      <c r="N459" s="21"/>
    </row>
    <row r="460" spans="1:14" ht="16.5" customHeight="1" x14ac:dyDescent="0.15">
      <c r="A460" s="20">
        <v>455</v>
      </c>
      <c r="B460" s="21" t="s">
        <v>292</v>
      </c>
      <c r="C460" s="21" t="s">
        <v>462</v>
      </c>
      <c r="D460" s="21">
        <v>2</v>
      </c>
      <c r="E460" s="21" t="s">
        <v>5193</v>
      </c>
      <c r="F460" s="40" t="s">
        <v>636</v>
      </c>
      <c r="G460" s="21" t="s">
        <v>191</v>
      </c>
      <c r="H460" s="21" t="s">
        <v>22</v>
      </c>
      <c r="I460" s="22">
        <v>26000000</v>
      </c>
      <c r="J460" s="22">
        <f>J463</f>
        <v>0</v>
      </c>
      <c r="K460" s="22">
        <f>K463</f>
        <v>0</v>
      </c>
      <c r="L460" s="22">
        <f t="shared" si="21"/>
        <v>26000000</v>
      </c>
      <c r="M460" s="30"/>
      <c r="N460" s="21"/>
    </row>
    <row r="461" spans="1:14" ht="16.5" customHeight="1" x14ac:dyDescent="0.15">
      <c r="A461" s="20">
        <v>456</v>
      </c>
      <c r="B461" s="21" t="s">
        <v>292</v>
      </c>
      <c r="C461" s="21" t="s">
        <v>476</v>
      </c>
      <c r="D461" s="21">
        <v>2</v>
      </c>
      <c r="E461" s="21" t="s">
        <v>5193</v>
      </c>
      <c r="F461" s="40" t="s">
        <v>640</v>
      </c>
      <c r="G461" s="21" t="s">
        <v>191</v>
      </c>
      <c r="H461" s="21" t="s">
        <v>22</v>
      </c>
      <c r="I461" s="22">
        <v>80000000</v>
      </c>
      <c r="J461" s="22">
        <f>J464</f>
        <v>0</v>
      </c>
      <c r="K461" s="22">
        <f>K464</f>
        <v>0</v>
      </c>
      <c r="L461" s="22">
        <f t="shared" si="21"/>
        <v>80000000</v>
      </c>
      <c r="M461" s="30"/>
      <c r="N461" s="21"/>
    </row>
    <row r="462" spans="1:14" ht="16.5" customHeight="1" x14ac:dyDescent="0.15">
      <c r="A462" s="20">
        <v>457</v>
      </c>
      <c r="B462" s="21" t="s">
        <v>292</v>
      </c>
      <c r="C462" s="21" t="s">
        <v>486</v>
      </c>
      <c r="D462" s="21">
        <v>2</v>
      </c>
      <c r="E462" s="21" t="s">
        <v>5193</v>
      </c>
      <c r="F462" s="40" t="s">
        <v>642</v>
      </c>
      <c r="G462" s="21" t="s">
        <v>191</v>
      </c>
      <c r="H462" s="21" t="s">
        <v>22</v>
      </c>
      <c r="I462" s="22">
        <v>104324261</v>
      </c>
      <c r="J462" s="22">
        <v>0</v>
      </c>
      <c r="K462" s="22">
        <v>0</v>
      </c>
      <c r="L462" s="22">
        <f t="shared" si="21"/>
        <v>104324261</v>
      </c>
      <c r="M462" s="30"/>
      <c r="N462" s="21"/>
    </row>
    <row r="463" spans="1:14" ht="16.5" customHeight="1" x14ac:dyDescent="0.15">
      <c r="A463" s="20">
        <v>458</v>
      </c>
      <c r="B463" s="21" t="s">
        <v>292</v>
      </c>
      <c r="C463" s="21" t="s">
        <v>486</v>
      </c>
      <c r="D463" s="21">
        <v>2</v>
      </c>
      <c r="E463" s="21" t="s">
        <v>5193</v>
      </c>
      <c r="F463" s="40" t="s">
        <v>643</v>
      </c>
      <c r="G463" s="21" t="s">
        <v>191</v>
      </c>
      <c r="H463" s="21" t="s">
        <v>15</v>
      </c>
      <c r="I463" s="22">
        <v>263124721</v>
      </c>
      <c r="J463" s="22">
        <v>0</v>
      </c>
      <c r="K463" s="22">
        <v>0</v>
      </c>
      <c r="L463" s="22">
        <f t="shared" si="21"/>
        <v>263124721</v>
      </c>
      <c r="M463" s="30"/>
      <c r="N463" s="21"/>
    </row>
    <row r="464" spans="1:14" ht="16.5" customHeight="1" x14ac:dyDescent="0.15">
      <c r="A464" s="20">
        <v>459</v>
      </c>
      <c r="B464" s="21" t="s">
        <v>292</v>
      </c>
      <c r="C464" s="21" t="s">
        <v>486</v>
      </c>
      <c r="D464" s="21">
        <v>2</v>
      </c>
      <c r="E464" s="21" t="s">
        <v>5193</v>
      </c>
      <c r="F464" s="40" t="s">
        <v>644</v>
      </c>
      <c r="G464" s="21" t="s">
        <v>191</v>
      </c>
      <c r="H464" s="21" t="s">
        <v>22</v>
      </c>
      <c r="I464" s="22">
        <v>45000000</v>
      </c>
      <c r="J464" s="22">
        <v>0</v>
      </c>
      <c r="K464" s="22">
        <v>0</v>
      </c>
      <c r="L464" s="22">
        <f t="shared" si="21"/>
        <v>45000000</v>
      </c>
      <c r="M464" s="30"/>
      <c r="N464" s="21"/>
    </row>
    <row r="465" spans="1:14" ht="16.5" customHeight="1" x14ac:dyDescent="0.15">
      <c r="A465" s="20">
        <v>460</v>
      </c>
      <c r="B465" s="21" t="s">
        <v>292</v>
      </c>
      <c r="C465" s="21" t="s">
        <v>486</v>
      </c>
      <c r="D465" s="21">
        <v>2</v>
      </c>
      <c r="E465" s="21" t="s">
        <v>5193</v>
      </c>
      <c r="F465" s="40" t="s">
        <v>645</v>
      </c>
      <c r="G465" s="21" t="s">
        <v>191</v>
      </c>
      <c r="H465" s="21" t="s">
        <v>22</v>
      </c>
      <c r="I465" s="22">
        <v>45000000</v>
      </c>
      <c r="J465" s="22">
        <v>0</v>
      </c>
      <c r="K465" s="22">
        <v>0</v>
      </c>
      <c r="L465" s="22">
        <f t="shared" si="21"/>
        <v>45000000</v>
      </c>
      <c r="M465" s="30"/>
      <c r="N465" s="21"/>
    </row>
    <row r="466" spans="1:14" ht="16.5" customHeight="1" x14ac:dyDescent="0.15">
      <c r="A466" s="20">
        <v>461</v>
      </c>
      <c r="B466" s="21" t="s">
        <v>292</v>
      </c>
      <c r="C466" s="21" t="s">
        <v>486</v>
      </c>
      <c r="D466" s="21">
        <v>2</v>
      </c>
      <c r="E466" s="21" t="s">
        <v>5193</v>
      </c>
      <c r="F466" s="40" t="s">
        <v>646</v>
      </c>
      <c r="G466" s="21" t="s">
        <v>191</v>
      </c>
      <c r="H466" s="21" t="s">
        <v>22</v>
      </c>
      <c r="I466" s="22">
        <v>45000000</v>
      </c>
      <c r="J466" s="22">
        <v>0</v>
      </c>
      <c r="K466" s="22">
        <v>0</v>
      </c>
      <c r="L466" s="22">
        <f t="shared" si="21"/>
        <v>45000000</v>
      </c>
      <c r="M466" s="30"/>
      <c r="N466" s="21"/>
    </row>
    <row r="467" spans="1:14" ht="16.5" customHeight="1" x14ac:dyDescent="0.15">
      <c r="A467" s="20">
        <v>462</v>
      </c>
      <c r="B467" s="21" t="s">
        <v>292</v>
      </c>
      <c r="C467" s="21" t="s">
        <v>486</v>
      </c>
      <c r="D467" s="21">
        <v>2</v>
      </c>
      <c r="E467" s="21" t="s">
        <v>5193</v>
      </c>
      <c r="F467" s="40" t="s">
        <v>647</v>
      </c>
      <c r="G467" s="21" t="s">
        <v>191</v>
      </c>
      <c r="H467" s="21" t="s">
        <v>22</v>
      </c>
      <c r="I467" s="22">
        <v>45000000</v>
      </c>
      <c r="J467" s="22">
        <v>0</v>
      </c>
      <c r="K467" s="22">
        <v>0</v>
      </c>
      <c r="L467" s="22">
        <f t="shared" si="21"/>
        <v>45000000</v>
      </c>
      <c r="M467" s="30"/>
      <c r="N467" s="21"/>
    </row>
    <row r="468" spans="1:14" ht="16.5" customHeight="1" x14ac:dyDescent="0.15">
      <c r="A468" s="20">
        <v>463</v>
      </c>
      <c r="B468" s="21" t="s">
        <v>292</v>
      </c>
      <c r="C468" s="21" t="s">
        <v>517</v>
      </c>
      <c r="D468" s="21">
        <v>2</v>
      </c>
      <c r="E468" s="21" t="s">
        <v>5193</v>
      </c>
      <c r="F468" s="40" t="s">
        <v>668</v>
      </c>
      <c r="G468" s="21" t="s">
        <v>191</v>
      </c>
      <c r="H468" s="21" t="s">
        <v>15</v>
      </c>
      <c r="I468" s="22">
        <v>17284577</v>
      </c>
      <c r="J468" s="22">
        <v>0</v>
      </c>
      <c r="K468" s="22">
        <v>0</v>
      </c>
      <c r="L468" s="22">
        <f t="shared" si="21"/>
        <v>17284577</v>
      </c>
      <c r="M468" s="30"/>
      <c r="N468" s="21"/>
    </row>
    <row r="469" spans="1:14" ht="16.5" customHeight="1" x14ac:dyDescent="0.15">
      <c r="A469" s="20">
        <v>464</v>
      </c>
      <c r="B469" s="21" t="s">
        <v>292</v>
      </c>
      <c r="C469" s="21" t="s">
        <v>517</v>
      </c>
      <c r="D469" s="21">
        <v>2</v>
      </c>
      <c r="E469" s="21" t="s">
        <v>5193</v>
      </c>
      <c r="F469" s="40" t="s">
        <v>669</v>
      </c>
      <c r="G469" s="21" t="s">
        <v>191</v>
      </c>
      <c r="H469" s="21" t="s">
        <v>15</v>
      </c>
      <c r="I469" s="22">
        <v>20049120</v>
      </c>
      <c r="J469" s="22">
        <v>0</v>
      </c>
      <c r="K469" s="22">
        <v>0</v>
      </c>
      <c r="L469" s="22">
        <f t="shared" si="21"/>
        <v>20049120</v>
      </c>
      <c r="M469" s="30"/>
      <c r="N469" s="21"/>
    </row>
    <row r="470" spans="1:14" ht="16.5" customHeight="1" x14ac:dyDescent="0.15">
      <c r="A470" s="20">
        <v>465</v>
      </c>
      <c r="B470" s="21" t="s">
        <v>292</v>
      </c>
      <c r="C470" s="21" t="s">
        <v>517</v>
      </c>
      <c r="D470" s="21">
        <v>2</v>
      </c>
      <c r="E470" s="21" t="s">
        <v>5193</v>
      </c>
      <c r="F470" s="40" t="s">
        <v>670</v>
      </c>
      <c r="G470" s="21" t="s">
        <v>191</v>
      </c>
      <c r="H470" s="21" t="s">
        <v>15</v>
      </c>
      <c r="I470" s="22">
        <v>40926097</v>
      </c>
      <c r="J470" s="22">
        <v>0</v>
      </c>
      <c r="K470" s="22">
        <v>0</v>
      </c>
      <c r="L470" s="22">
        <f t="shared" si="21"/>
        <v>40926097</v>
      </c>
      <c r="M470" s="30"/>
      <c r="N470" s="21"/>
    </row>
    <row r="471" spans="1:14" ht="16.5" customHeight="1" x14ac:dyDescent="0.15">
      <c r="A471" s="20">
        <v>466</v>
      </c>
      <c r="B471" s="21" t="s">
        <v>292</v>
      </c>
      <c r="C471" s="21" t="s">
        <v>94</v>
      </c>
      <c r="D471" s="21">
        <v>2</v>
      </c>
      <c r="E471" s="21" t="s">
        <v>5193</v>
      </c>
      <c r="F471" s="40" t="s">
        <v>671</v>
      </c>
      <c r="G471" s="21" t="s">
        <v>191</v>
      </c>
      <c r="H471" s="21" t="s">
        <v>22</v>
      </c>
      <c r="I471" s="22">
        <v>50000000</v>
      </c>
      <c r="J471" s="22">
        <v>0</v>
      </c>
      <c r="K471" s="22">
        <v>0</v>
      </c>
      <c r="L471" s="22">
        <f t="shared" si="21"/>
        <v>50000000</v>
      </c>
      <c r="M471" s="30"/>
      <c r="N471" s="21"/>
    </row>
    <row r="472" spans="1:14" ht="16.5" customHeight="1" x14ac:dyDescent="0.15">
      <c r="A472" s="20">
        <v>467</v>
      </c>
      <c r="B472" s="21" t="s">
        <v>292</v>
      </c>
      <c r="C472" s="21" t="s">
        <v>94</v>
      </c>
      <c r="D472" s="21">
        <v>2</v>
      </c>
      <c r="E472" s="21" t="s">
        <v>5193</v>
      </c>
      <c r="F472" s="40" t="s">
        <v>672</v>
      </c>
      <c r="G472" s="21" t="s">
        <v>191</v>
      </c>
      <c r="H472" s="21" t="s">
        <v>22</v>
      </c>
      <c r="I472" s="22">
        <v>15000000</v>
      </c>
      <c r="J472" s="22">
        <v>0</v>
      </c>
      <c r="K472" s="22">
        <v>0</v>
      </c>
      <c r="L472" s="22">
        <f t="shared" si="21"/>
        <v>15000000</v>
      </c>
      <c r="M472" s="30"/>
      <c r="N472" s="21"/>
    </row>
    <row r="473" spans="1:14" ht="16.5" customHeight="1" x14ac:dyDescent="0.15">
      <c r="A473" s="20">
        <v>468</v>
      </c>
      <c r="B473" s="21" t="s">
        <v>292</v>
      </c>
      <c r="C473" s="21" t="s">
        <v>558</v>
      </c>
      <c r="D473" s="21">
        <v>2</v>
      </c>
      <c r="E473" s="21" t="s">
        <v>5193</v>
      </c>
      <c r="F473" s="40" t="s">
        <v>687</v>
      </c>
      <c r="G473" s="21" t="s">
        <v>191</v>
      </c>
      <c r="H473" s="21" t="s">
        <v>22</v>
      </c>
      <c r="I473" s="22">
        <v>30000000</v>
      </c>
      <c r="J473" s="22">
        <v>0</v>
      </c>
      <c r="K473" s="22">
        <v>0</v>
      </c>
      <c r="L473" s="22">
        <f t="shared" si="21"/>
        <v>30000000</v>
      </c>
      <c r="M473" s="30"/>
      <c r="N473" s="21"/>
    </row>
    <row r="474" spans="1:14" ht="16.5" customHeight="1" x14ac:dyDescent="0.15">
      <c r="A474" s="20">
        <v>469</v>
      </c>
      <c r="B474" s="21" t="s">
        <v>292</v>
      </c>
      <c r="C474" s="21" t="s">
        <v>558</v>
      </c>
      <c r="D474" s="21">
        <v>2</v>
      </c>
      <c r="E474" s="21" t="s">
        <v>5193</v>
      </c>
      <c r="F474" s="40" t="s">
        <v>689</v>
      </c>
      <c r="G474" s="21" t="s">
        <v>191</v>
      </c>
      <c r="H474" s="21" t="s">
        <v>22</v>
      </c>
      <c r="I474" s="22">
        <v>74000000</v>
      </c>
      <c r="J474" s="22">
        <v>0</v>
      </c>
      <c r="K474" s="22">
        <v>0</v>
      </c>
      <c r="L474" s="22">
        <f t="shared" si="21"/>
        <v>74000000</v>
      </c>
      <c r="M474" s="30"/>
      <c r="N474" s="21"/>
    </row>
    <row r="475" spans="1:14" ht="16.5" customHeight="1" x14ac:dyDescent="0.15">
      <c r="A475" s="20">
        <v>470</v>
      </c>
      <c r="B475" s="21" t="s">
        <v>292</v>
      </c>
      <c r="C475" s="21" t="s">
        <v>558</v>
      </c>
      <c r="D475" s="21">
        <v>2</v>
      </c>
      <c r="E475" s="21" t="s">
        <v>5193</v>
      </c>
      <c r="F475" s="40" t="s">
        <v>690</v>
      </c>
      <c r="G475" s="21" t="s">
        <v>191</v>
      </c>
      <c r="H475" s="21" t="s">
        <v>22</v>
      </c>
      <c r="I475" s="22">
        <v>166000000</v>
      </c>
      <c r="J475" s="22">
        <v>0</v>
      </c>
      <c r="K475" s="22">
        <v>0</v>
      </c>
      <c r="L475" s="22">
        <f t="shared" si="21"/>
        <v>166000000</v>
      </c>
      <c r="M475" s="30"/>
      <c r="N475" s="21"/>
    </row>
    <row r="476" spans="1:14" ht="16.5" customHeight="1" x14ac:dyDescent="0.15">
      <c r="A476" s="20">
        <v>471</v>
      </c>
      <c r="B476" s="21" t="s">
        <v>292</v>
      </c>
      <c r="C476" s="21" t="s">
        <v>558</v>
      </c>
      <c r="D476" s="21">
        <v>2</v>
      </c>
      <c r="E476" s="21" t="s">
        <v>5193</v>
      </c>
      <c r="F476" s="40" t="s">
        <v>691</v>
      </c>
      <c r="G476" s="21" t="s">
        <v>191</v>
      </c>
      <c r="H476" s="21" t="s">
        <v>22</v>
      </c>
      <c r="I476" s="22">
        <v>140000000</v>
      </c>
      <c r="J476" s="22">
        <v>0</v>
      </c>
      <c r="K476" s="22">
        <v>0</v>
      </c>
      <c r="L476" s="22">
        <f t="shared" si="21"/>
        <v>140000000</v>
      </c>
      <c r="M476" s="30"/>
      <c r="N476" s="21"/>
    </row>
    <row r="477" spans="1:14" ht="16.5" customHeight="1" x14ac:dyDescent="0.15">
      <c r="A477" s="20">
        <v>472</v>
      </c>
      <c r="B477" s="21" t="s">
        <v>292</v>
      </c>
      <c r="C477" s="21" t="s">
        <v>558</v>
      </c>
      <c r="D477" s="21">
        <v>2</v>
      </c>
      <c r="E477" s="21" t="s">
        <v>5193</v>
      </c>
      <c r="F477" s="40" t="s">
        <v>692</v>
      </c>
      <c r="G477" s="21" t="s">
        <v>191</v>
      </c>
      <c r="H477" s="21" t="s">
        <v>22</v>
      </c>
      <c r="I477" s="22">
        <v>116000000</v>
      </c>
      <c r="J477" s="22">
        <v>0</v>
      </c>
      <c r="K477" s="22">
        <v>0</v>
      </c>
      <c r="L477" s="22">
        <f t="shared" si="21"/>
        <v>116000000</v>
      </c>
      <c r="M477" s="30"/>
      <c r="N477" s="21"/>
    </row>
    <row r="478" spans="1:14" ht="16.5" customHeight="1" x14ac:dyDescent="0.15">
      <c r="A478" s="20">
        <v>473</v>
      </c>
      <c r="B478" s="21" t="s">
        <v>696</v>
      </c>
      <c r="C478" s="21" t="s">
        <v>700</v>
      </c>
      <c r="D478" s="21">
        <v>2</v>
      </c>
      <c r="E478" s="21" t="s">
        <v>5193</v>
      </c>
      <c r="F478" s="40" t="s">
        <v>889</v>
      </c>
      <c r="G478" s="21" t="s">
        <v>191</v>
      </c>
      <c r="H478" s="21" t="s">
        <v>22</v>
      </c>
      <c r="I478" s="22">
        <v>59570000</v>
      </c>
      <c r="J478" s="22">
        <v>0</v>
      </c>
      <c r="K478" s="22">
        <v>0</v>
      </c>
      <c r="L478" s="22">
        <f t="shared" si="21"/>
        <v>59570000</v>
      </c>
      <c r="M478" s="30"/>
      <c r="N478" s="21"/>
    </row>
    <row r="479" spans="1:14" ht="16.5" customHeight="1" x14ac:dyDescent="0.15">
      <c r="A479" s="20">
        <v>474</v>
      </c>
      <c r="B479" s="21" t="s">
        <v>696</v>
      </c>
      <c r="C479" s="21" t="s">
        <v>158</v>
      </c>
      <c r="D479" s="21">
        <v>2</v>
      </c>
      <c r="E479" s="21" t="s">
        <v>5193</v>
      </c>
      <c r="F479" s="40" t="s">
        <v>904</v>
      </c>
      <c r="G479" s="21" t="s">
        <v>191</v>
      </c>
      <c r="H479" s="21" t="s">
        <v>22</v>
      </c>
      <c r="I479" s="22">
        <v>175160000</v>
      </c>
      <c r="J479" s="22">
        <v>0</v>
      </c>
      <c r="K479" s="22">
        <v>0</v>
      </c>
      <c r="L479" s="22">
        <f t="shared" si="21"/>
        <v>175160000</v>
      </c>
      <c r="M479" s="30"/>
      <c r="N479" s="21"/>
    </row>
    <row r="480" spans="1:14" ht="16.5" customHeight="1" x14ac:dyDescent="0.15">
      <c r="A480" s="20">
        <v>475</v>
      </c>
      <c r="B480" s="21" t="s">
        <v>696</v>
      </c>
      <c r="C480" s="21" t="s">
        <v>158</v>
      </c>
      <c r="D480" s="21">
        <v>2</v>
      </c>
      <c r="E480" s="21" t="s">
        <v>5193</v>
      </c>
      <c r="F480" s="40" t="s">
        <v>905</v>
      </c>
      <c r="G480" s="21" t="s">
        <v>193</v>
      </c>
      <c r="H480" s="21" t="s">
        <v>22</v>
      </c>
      <c r="I480" s="22">
        <v>22688000</v>
      </c>
      <c r="J480" s="22">
        <v>0</v>
      </c>
      <c r="K480" s="22">
        <v>0</v>
      </c>
      <c r="L480" s="22">
        <f t="shared" si="21"/>
        <v>22688000</v>
      </c>
      <c r="M480" s="30"/>
      <c r="N480" s="21"/>
    </row>
    <row r="481" spans="1:14" ht="16.5" customHeight="1" x14ac:dyDescent="0.15">
      <c r="A481" s="20">
        <v>476</v>
      </c>
      <c r="B481" s="21" t="s">
        <v>696</v>
      </c>
      <c r="C481" s="21" t="s">
        <v>158</v>
      </c>
      <c r="D481" s="21">
        <v>2</v>
      </c>
      <c r="E481" s="21" t="s">
        <v>5193</v>
      </c>
      <c r="F481" s="40" t="s">
        <v>906</v>
      </c>
      <c r="G481" s="21" t="s">
        <v>191</v>
      </c>
      <c r="H481" s="21" t="s">
        <v>22</v>
      </c>
      <c r="I481" s="22">
        <v>13560000</v>
      </c>
      <c r="J481" s="22">
        <v>0</v>
      </c>
      <c r="K481" s="22">
        <v>0</v>
      </c>
      <c r="L481" s="22">
        <f t="shared" si="21"/>
        <v>13560000</v>
      </c>
      <c r="M481" s="30"/>
      <c r="N481" s="21"/>
    </row>
    <row r="482" spans="1:14" ht="16.5" customHeight="1" x14ac:dyDescent="0.15">
      <c r="A482" s="20">
        <v>477</v>
      </c>
      <c r="B482" s="21" t="s">
        <v>696</v>
      </c>
      <c r="C482" s="21" t="s">
        <v>158</v>
      </c>
      <c r="D482" s="21">
        <v>2</v>
      </c>
      <c r="E482" s="21" t="s">
        <v>5193</v>
      </c>
      <c r="F482" s="40" t="s">
        <v>907</v>
      </c>
      <c r="G482" s="21" t="s">
        <v>191</v>
      </c>
      <c r="H482" s="21" t="s">
        <v>22</v>
      </c>
      <c r="I482" s="22">
        <v>84230717</v>
      </c>
      <c r="J482" s="22">
        <v>0</v>
      </c>
      <c r="K482" s="22">
        <v>0</v>
      </c>
      <c r="L482" s="22">
        <f t="shared" si="21"/>
        <v>84230717</v>
      </c>
      <c r="M482" s="30"/>
      <c r="N482" s="21"/>
    </row>
    <row r="483" spans="1:14" ht="16.5" customHeight="1" x14ac:dyDescent="0.15">
      <c r="A483" s="20">
        <v>478</v>
      </c>
      <c r="B483" s="21" t="s">
        <v>696</v>
      </c>
      <c r="C483" s="21" t="s">
        <v>122</v>
      </c>
      <c r="D483" s="21">
        <v>2</v>
      </c>
      <c r="E483" s="21" t="s">
        <v>5193</v>
      </c>
      <c r="F483" s="40" t="s">
        <v>943</v>
      </c>
      <c r="G483" s="21" t="s">
        <v>73</v>
      </c>
      <c r="H483" s="21" t="s">
        <v>15</v>
      </c>
      <c r="I483" s="22">
        <v>243925673</v>
      </c>
      <c r="J483" s="22">
        <v>0</v>
      </c>
      <c r="K483" s="22">
        <v>0</v>
      </c>
      <c r="L483" s="22">
        <f t="shared" si="21"/>
        <v>243925673</v>
      </c>
      <c r="M483" s="30"/>
      <c r="N483" s="21"/>
    </row>
    <row r="484" spans="1:14" ht="16.5" customHeight="1" x14ac:dyDescent="0.15">
      <c r="A484" s="20">
        <v>479</v>
      </c>
      <c r="B484" s="21" t="s">
        <v>696</v>
      </c>
      <c r="C484" s="21" t="s">
        <v>67</v>
      </c>
      <c r="D484" s="21">
        <v>2</v>
      </c>
      <c r="E484" s="21" t="s">
        <v>5193</v>
      </c>
      <c r="F484" s="40" t="s">
        <v>947</v>
      </c>
      <c r="G484" s="21" t="s">
        <v>191</v>
      </c>
      <c r="H484" s="21" t="s">
        <v>15</v>
      </c>
      <c r="I484" s="22">
        <v>274893184</v>
      </c>
      <c r="J484" s="22">
        <v>0</v>
      </c>
      <c r="K484" s="22">
        <v>0</v>
      </c>
      <c r="L484" s="22">
        <f t="shared" si="21"/>
        <v>274893184</v>
      </c>
      <c r="M484" s="30"/>
      <c r="N484" s="21"/>
    </row>
    <row r="485" spans="1:14" ht="16.5" customHeight="1" x14ac:dyDescent="0.15">
      <c r="A485" s="20">
        <v>480</v>
      </c>
      <c r="B485" s="21" t="s">
        <v>696</v>
      </c>
      <c r="C485" s="21" t="s">
        <v>797</v>
      </c>
      <c r="D485" s="21">
        <v>2</v>
      </c>
      <c r="E485" s="21" t="s">
        <v>5193</v>
      </c>
      <c r="F485" s="40" t="s">
        <v>964</v>
      </c>
      <c r="G485" s="21" t="s">
        <v>191</v>
      </c>
      <c r="H485" s="21" t="s">
        <v>22</v>
      </c>
      <c r="I485" s="22">
        <v>100000000</v>
      </c>
      <c r="J485" s="22">
        <v>0</v>
      </c>
      <c r="K485" s="22">
        <v>0</v>
      </c>
      <c r="L485" s="22">
        <f t="shared" si="21"/>
        <v>100000000</v>
      </c>
      <c r="M485" s="30"/>
      <c r="N485" s="21"/>
    </row>
    <row r="486" spans="1:14" ht="16.5" customHeight="1" x14ac:dyDescent="0.15">
      <c r="A486" s="20">
        <v>481</v>
      </c>
      <c r="B486" s="21" t="s">
        <v>696</v>
      </c>
      <c r="C486" s="21" t="s">
        <v>797</v>
      </c>
      <c r="D486" s="21">
        <v>2</v>
      </c>
      <c r="E486" s="21" t="s">
        <v>5193</v>
      </c>
      <c r="F486" s="40" t="s">
        <v>965</v>
      </c>
      <c r="G486" s="21" t="s">
        <v>191</v>
      </c>
      <c r="H486" s="21" t="s">
        <v>22</v>
      </c>
      <c r="I486" s="22">
        <v>48621066</v>
      </c>
      <c r="J486" s="22">
        <v>0</v>
      </c>
      <c r="K486" s="22">
        <v>0</v>
      </c>
      <c r="L486" s="22">
        <f t="shared" si="21"/>
        <v>48621066</v>
      </c>
      <c r="M486" s="30"/>
      <c r="N486" s="21"/>
    </row>
    <row r="487" spans="1:14" ht="16.5" customHeight="1" x14ac:dyDescent="0.15">
      <c r="A487" s="20">
        <v>482</v>
      </c>
      <c r="B487" s="21" t="s">
        <v>696</v>
      </c>
      <c r="C487" s="21" t="s">
        <v>797</v>
      </c>
      <c r="D487" s="21">
        <v>2</v>
      </c>
      <c r="E487" s="21" t="s">
        <v>5193</v>
      </c>
      <c r="F487" s="40" t="s">
        <v>966</v>
      </c>
      <c r="G487" s="21" t="s">
        <v>193</v>
      </c>
      <c r="H487" s="21" t="s">
        <v>22</v>
      </c>
      <c r="I487" s="22">
        <v>46118668</v>
      </c>
      <c r="J487" s="22">
        <v>0</v>
      </c>
      <c r="K487" s="22">
        <v>0</v>
      </c>
      <c r="L487" s="22">
        <f t="shared" si="21"/>
        <v>46118668</v>
      </c>
      <c r="M487" s="30"/>
      <c r="N487" s="21"/>
    </row>
    <row r="488" spans="1:14" ht="16.5" customHeight="1" x14ac:dyDescent="0.15">
      <c r="A488" s="20">
        <v>483</v>
      </c>
      <c r="B488" s="21" t="s">
        <v>696</v>
      </c>
      <c r="C488" s="21" t="s">
        <v>797</v>
      </c>
      <c r="D488" s="21">
        <v>2</v>
      </c>
      <c r="E488" s="21" t="s">
        <v>5193</v>
      </c>
      <c r="F488" s="40" t="s">
        <v>967</v>
      </c>
      <c r="G488" s="21" t="s">
        <v>191</v>
      </c>
      <c r="H488" s="21" t="s">
        <v>22</v>
      </c>
      <c r="I488" s="22">
        <v>13454901</v>
      </c>
      <c r="J488" s="22">
        <v>0</v>
      </c>
      <c r="K488" s="22">
        <v>0</v>
      </c>
      <c r="L488" s="22">
        <f t="shared" si="21"/>
        <v>13454901</v>
      </c>
      <c r="M488" s="30"/>
      <c r="N488" s="21"/>
    </row>
    <row r="489" spans="1:14" ht="16.5" customHeight="1" x14ac:dyDescent="0.15">
      <c r="A489" s="20">
        <v>484</v>
      </c>
      <c r="B489" s="21" t="s">
        <v>696</v>
      </c>
      <c r="C489" s="21" t="s">
        <v>797</v>
      </c>
      <c r="D489" s="21">
        <v>2</v>
      </c>
      <c r="E489" s="21" t="s">
        <v>5193</v>
      </c>
      <c r="F489" s="40" t="s">
        <v>968</v>
      </c>
      <c r="G489" s="21" t="s">
        <v>191</v>
      </c>
      <c r="H489" s="21" t="s">
        <v>22</v>
      </c>
      <c r="I489" s="22">
        <v>34255725</v>
      </c>
      <c r="J489" s="22">
        <v>0</v>
      </c>
      <c r="K489" s="22">
        <v>0</v>
      </c>
      <c r="L489" s="22">
        <f t="shared" si="21"/>
        <v>34255725</v>
      </c>
      <c r="M489" s="30"/>
      <c r="N489" s="21"/>
    </row>
    <row r="490" spans="1:14" ht="16.5" customHeight="1" x14ac:dyDescent="0.15">
      <c r="A490" s="20">
        <v>485</v>
      </c>
      <c r="B490" s="21" t="s">
        <v>696</v>
      </c>
      <c r="C490" s="21" t="s">
        <v>797</v>
      </c>
      <c r="D490" s="21">
        <v>2</v>
      </c>
      <c r="E490" s="21" t="s">
        <v>5193</v>
      </c>
      <c r="F490" s="40" t="s">
        <v>969</v>
      </c>
      <c r="G490" s="21" t="s">
        <v>191</v>
      </c>
      <c r="H490" s="21" t="s">
        <v>22</v>
      </c>
      <c r="I490" s="22">
        <v>38926963</v>
      </c>
      <c r="J490" s="22">
        <v>0</v>
      </c>
      <c r="K490" s="22">
        <v>0</v>
      </c>
      <c r="L490" s="22">
        <f t="shared" si="21"/>
        <v>38926963</v>
      </c>
      <c r="M490" s="30"/>
      <c r="N490" s="21"/>
    </row>
    <row r="491" spans="1:14" ht="16.5" customHeight="1" x14ac:dyDescent="0.15">
      <c r="A491" s="20">
        <v>486</v>
      </c>
      <c r="B491" s="21" t="s">
        <v>696</v>
      </c>
      <c r="C491" s="21" t="s">
        <v>797</v>
      </c>
      <c r="D491" s="21">
        <v>2</v>
      </c>
      <c r="E491" s="21" t="s">
        <v>5193</v>
      </c>
      <c r="F491" s="40" t="s">
        <v>970</v>
      </c>
      <c r="G491" s="21" t="s">
        <v>191</v>
      </c>
      <c r="H491" s="21" t="s">
        <v>15</v>
      </c>
      <c r="I491" s="22">
        <v>90000000</v>
      </c>
      <c r="J491" s="22">
        <v>0</v>
      </c>
      <c r="K491" s="22">
        <v>0</v>
      </c>
      <c r="L491" s="22">
        <f t="shared" si="21"/>
        <v>90000000</v>
      </c>
      <c r="M491" s="30"/>
      <c r="N491" s="21"/>
    </row>
    <row r="492" spans="1:14" ht="16.5" customHeight="1" x14ac:dyDescent="0.15">
      <c r="A492" s="20">
        <v>487</v>
      </c>
      <c r="B492" s="21" t="s">
        <v>696</v>
      </c>
      <c r="C492" s="21" t="s">
        <v>824</v>
      </c>
      <c r="D492" s="21">
        <v>2</v>
      </c>
      <c r="E492" s="21" t="s">
        <v>5193</v>
      </c>
      <c r="F492" s="40" t="s">
        <v>990</v>
      </c>
      <c r="G492" s="21" t="s">
        <v>191</v>
      </c>
      <c r="H492" s="21" t="s">
        <v>22</v>
      </c>
      <c r="I492" s="22">
        <v>80000000</v>
      </c>
      <c r="J492" s="22">
        <v>0</v>
      </c>
      <c r="K492" s="22">
        <v>0</v>
      </c>
      <c r="L492" s="22">
        <f t="shared" si="21"/>
        <v>80000000</v>
      </c>
      <c r="M492" s="30"/>
      <c r="N492" s="21"/>
    </row>
    <row r="493" spans="1:14" ht="16.5" customHeight="1" x14ac:dyDescent="0.15">
      <c r="A493" s="20">
        <v>488</v>
      </c>
      <c r="B493" s="21" t="s">
        <v>696</v>
      </c>
      <c r="C493" s="21" t="s">
        <v>856</v>
      </c>
      <c r="D493" s="21">
        <v>2</v>
      </c>
      <c r="E493" s="21" t="s">
        <v>5193</v>
      </c>
      <c r="F493" s="40" t="s">
        <v>1019</v>
      </c>
      <c r="G493" s="21" t="s">
        <v>191</v>
      </c>
      <c r="H493" s="21" t="s">
        <v>22</v>
      </c>
      <c r="I493" s="22">
        <v>57611903</v>
      </c>
      <c r="J493" s="22">
        <v>0</v>
      </c>
      <c r="K493" s="22">
        <v>0</v>
      </c>
      <c r="L493" s="22">
        <f t="shared" si="21"/>
        <v>57611903</v>
      </c>
      <c r="M493" s="30"/>
      <c r="N493" s="21"/>
    </row>
    <row r="494" spans="1:14" ht="16.5" customHeight="1" x14ac:dyDescent="0.15">
      <c r="A494" s="20">
        <v>489</v>
      </c>
      <c r="B494" s="21" t="s">
        <v>696</v>
      </c>
      <c r="C494" s="21" t="s">
        <v>874</v>
      </c>
      <c r="D494" s="21">
        <v>2</v>
      </c>
      <c r="E494" s="21" t="s">
        <v>5193</v>
      </c>
      <c r="F494" s="40" t="s">
        <v>1030</v>
      </c>
      <c r="G494" s="21" t="s">
        <v>193</v>
      </c>
      <c r="H494" s="21" t="s">
        <v>16</v>
      </c>
      <c r="I494" s="22">
        <v>9000000</v>
      </c>
      <c r="J494" s="22">
        <v>0</v>
      </c>
      <c r="K494" s="22">
        <v>0</v>
      </c>
      <c r="L494" s="22">
        <f t="shared" si="21"/>
        <v>9000000</v>
      </c>
      <c r="M494" s="30" t="s">
        <v>136</v>
      </c>
      <c r="N494" s="21"/>
    </row>
    <row r="495" spans="1:14" ht="16.5" customHeight="1" x14ac:dyDescent="0.15">
      <c r="A495" s="20">
        <v>490</v>
      </c>
      <c r="B495" s="21" t="s">
        <v>1036</v>
      </c>
      <c r="C495" s="21" t="s">
        <v>1044</v>
      </c>
      <c r="D495" s="21">
        <v>2</v>
      </c>
      <c r="E495" s="21" t="s">
        <v>5193</v>
      </c>
      <c r="F495" s="40" t="s">
        <v>1183</v>
      </c>
      <c r="G495" s="21" t="s">
        <v>191</v>
      </c>
      <c r="H495" s="21" t="s">
        <v>15</v>
      </c>
      <c r="I495" s="22">
        <v>5000000000</v>
      </c>
      <c r="J495" s="22">
        <v>0</v>
      </c>
      <c r="K495" s="22">
        <v>0</v>
      </c>
      <c r="L495" s="22">
        <f t="shared" si="21"/>
        <v>5000000000</v>
      </c>
      <c r="M495" s="30"/>
      <c r="N495" s="21"/>
    </row>
    <row r="496" spans="1:14" ht="16.5" customHeight="1" x14ac:dyDescent="0.15">
      <c r="A496" s="20">
        <v>491</v>
      </c>
      <c r="B496" s="21" t="s">
        <v>1036</v>
      </c>
      <c r="C496" s="21" t="s">
        <v>1055</v>
      </c>
      <c r="D496" s="21">
        <v>2</v>
      </c>
      <c r="E496" s="21" t="s">
        <v>5193</v>
      </c>
      <c r="F496" s="40" t="s">
        <v>1194</v>
      </c>
      <c r="G496" s="21" t="s">
        <v>191</v>
      </c>
      <c r="H496" s="21" t="s">
        <v>15</v>
      </c>
      <c r="I496" s="22">
        <v>250000000</v>
      </c>
      <c r="J496" s="22">
        <f>J499</f>
        <v>0</v>
      </c>
      <c r="K496" s="22">
        <f>K499</f>
        <v>0</v>
      </c>
      <c r="L496" s="22">
        <f t="shared" si="21"/>
        <v>250000000</v>
      </c>
      <c r="M496" s="30"/>
      <c r="N496" s="21"/>
    </row>
    <row r="497" spans="1:14" ht="16.5" customHeight="1" x14ac:dyDescent="0.15">
      <c r="A497" s="20">
        <v>492</v>
      </c>
      <c r="B497" s="21" t="s">
        <v>1036</v>
      </c>
      <c r="C497" s="21" t="s">
        <v>1055</v>
      </c>
      <c r="D497" s="21">
        <v>2</v>
      </c>
      <c r="E497" s="21" t="s">
        <v>5193</v>
      </c>
      <c r="F497" s="40" t="s">
        <v>1195</v>
      </c>
      <c r="G497" s="21" t="s">
        <v>191</v>
      </c>
      <c r="H497" s="21" t="s">
        <v>15</v>
      </c>
      <c r="I497" s="22">
        <v>405000000</v>
      </c>
      <c r="J497" s="22">
        <f>J500</f>
        <v>0</v>
      </c>
      <c r="K497" s="22">
        <f>K500</f>
        <v>0</v>
      </c>
      <c r="L497" s="22">
        <f t="shared" si="21"/>
        <v>405000000</v>
      </c>
      <c r="M497" s="30"/>
      <c r="N497" s="21"/>
    </row>
    <row r="498" spans="1:14" ht="16.5" customHeight="1" x14ac:dyDescent="0.15">
      <c r="A498" s="20">
        <v>493</v>
      </c>
      <c r="B498" s="21" t="s">
        <v>1036</v>
      </c>
      <c r="C498" s="21" t="s">
        <v>1066</v>
      </c>
      <c r="D498" s="21">
        <v>2</v>
      </c>
      <c r="E498" s="21" t="s">
        <v>5193</v>
      </c>
      <c r="F498" s="40" t="s">
        <v>1202</v>
      </c>
      <c r="G498" s="21" t="s">
        <v>191</v>
      </c>
      <c r="H498" s="21" t="s">
        <v>15</v>
      </c>
      <c r="I498" s="22">
        <v>16000000</v>
      </c>
      <c r="J498" s="22">
        <v>0</v>
      </c>
      <c r="K498" s="22">
        <v>0</v>
      </c>
      <c r="L498" s="22">
        <f t="shared" si="21"/>
        <v>16000000</v>
      </c>
      <c r="M498" s="30"/>
      <c r="N498" s="21"/>
    </row>
    <row r="499" spans="1:14" ht="16.5" customHeight="1" x14ac:dyDescent="0.15">
      <c r="A499" s="20">
        <v>494</v>
      </c>
      <c r="B499" s="21" t="s">
        <v>1036</v>
      </c>
      <c r="C499" s="21" t="s">
        <v>167</v>
      </c>
      <c r="D499" s="21">
        <v>2</v>
      </c>
      <c r="E499" s="21" t="s">
        <v>5193</v>
      </c>
      <c r="F499" s="40" t="s">
        <v>1078</v>
      </c>
      <c r="G499" s="21" t="s">
        <v>191</v>
      </c>
      <c r="H499" s="21" t="s">
        <v>15</v>
      </c>
      <c r="I499" s="22">
        <v>37369881</v>
      </c>
      <c r="J499" s="22">
        <v>0</v>
      </c>
      <c r="K499" s="22">
        <v>0</v>
      </c>
      <c r="L499" s="22">
        <f t="shared" si="21"/>
        <v>37369881</v>
      </c>
      <c r="M499" s="30"/>
      <c r="N499" s="21"/>
    </row>
    <row r="500" spans="1:14" ht="16.5" customHeight="1" x14ac:dyDescent="0.15">
      <c r="A500" s="20">
        <v>495</v>
      </c>
      <c r="B500" s="21" t="s">
        <v>1036</v>
      </c>
      <c r="C500" s="21" t="s">
        <v>167</v>
      </c>
      <c r="D500" s="21">
        <v>2</v>
      </c>
      <c r="E500" s="21" t="s">
        <v>5193</v>
      </c>
      <c r="F500" s="40" t="s">
        <v>1211</v>
      </c>
      <c r="G500" s="21" t="s">
        <v>191</v>
      </c>
      <c r="H500" s="21" t="s">
        <v>15</v>
      </c>
      <c r="I500" s="22">
        <v>1000000000</v>
      </c>
      <c r="J500" s="22">
        <v>0</v>
      </c>
      <c r="K500" s="22">
        <v>0</v>
      </c>
      <c r="L500" s="22">
        <f t="shared" si="21"/>
        <v>1000000000</v>
      </c>
      <c r="M500" s="30"/>
      <c r="N500" s="21"/>
    </row>
    <row r="501" spans="1:14" ht="16.5" customHeight="1" x14ac:dyDescent="0.15">
      <c r="A501" s="20">
        <v>496</v>
      </c>
      <c r="B501" s="21" t="s">
        <v>1036</v>
      </c>
      <c r="C501" s="21" t="s">
        <v>167</v>
      </c>
      <c r="D501" s="21">
        <v>2</v>
      </c>
      <c r="E501" s="21" t="s">
        <v>5193</v>
      </c>
      <c r="F501" s="40" t="s">
        <v>1212</v>
      </c>
      <c r="G501" s="21" t="s">
        <v>191</v>
      </c>
      <c r="H501" s="21" t="s">
        <v>15</v>
      </c>
      <c r="I501" s="22">
        <v>50000000</v>
      </c>
      <c r="J501" s="22">
        <v>0</v>
      </c>
      <c r="K501" s="22">
        <v>0</v>
      </c>
      <c r="L501" s="22">
        <f t="shared" si="21"/>
        <v>50000000</v>
      </c>
      <c r="M501" s="30"/>
      <c r="N501" s="21"/>
    </row>
    <row r="502" spans="1:14" ht="16.5" customHeight="1" x14ac:dyDescent="0.15">
      <c r="A502" s="20">
        <v>497</v>
      </c>
      <c r="B502" s="21" t="s">
        <v>1036</v>
      </c>
      <c r="C502" s="21" t="s">
        <v>167</v>
      </c>
      <c r="D502" s="21">
        <v>2</v>
      </c>
      <c r="E502" s="21" t="s">
        <v>5193</v>
      </c>
      <c r="F502" s="40" t="s">
        <v>1213</v>
      </c>
      <c r="G502" s="21" t="s">
        <v>191</v>
      </c>
      <c r="H502" s="21" t="s">
        <v>15</v>
      </c>
      <c r="I502" s="22">
        <v>57611903</v>
      </c>
      <c r="J502" s="22">
        <v>0</v>
      </c>
      <c r="K502" s="22">
        <v>0</v>
      </c>
      <c r="L502" s="22">
        <f t="shared" si="21"/>
        <v>57611903</v>
      </c>
      <c r="M502" s="30"/>
      <c r="N502" s="21"/>
    </row>
    <row r="503" spans="1:14" ht="16.5" customHeight="1" x14ac:dyDescent="0.15">
      <c r="A503" s="20">
        <v>498</v>
      </c>
      <c r="B503" s="21" t="s">
        <v>1036</v>
      </c>
      <c r="C503" s="21" t="s">
        <v>167</v>
      </c>
      <c r="D503" s="21">
        <v>2</v>
      </c>
      <c r="E503" s="21" t="s">
        <v>5193</v>
      </c>
      <c r="F503" s="40" t="s">
        <v>1215</v>
      </c>
      <c r="G503" s="21" t="s">
        <v>191</v>
      </c>
      <c r="H503" s="21" t="s">
        <v>22</v>
      </c>
      <c r="I503" s="22">
        <v>200000000</v>
      </c>
      <c r="J503" s="22">
        <f>J506</f>
        <v>0</v>
      </c>
      <c r="K503" s="22">
        <v>0</v>
      </c>
      <c r="L503" s="22">
        <f t="shared" si="21"/>
        <v>200000000</v>
      </c>
      <c r="M503" s="30"/>
      <c r="N503" s="21"/>
    </row>
    <row r="504" spans="1:14" ht="16.5" customHeight="1" x14ac:dyDescent="0.15">
      <c r="A504" s="20">
        <v>499</v>
      </c>
      <c r="B504" s="21" t="s">
        <v>1036</v>
      </c>
      <c r="C504" s="21" t="s">
        <v>1131</v>
      </c>
      <c r="D504" s="21">
        <v>2</v>
      </c>
      <c r="E504" s="21" t="s">
        <v>5193</v>
      </c>
      <c r="F504" s="40" t="s">
        <v>1232</v>
      </c>
      <c r="G504" s="21" t="s">
        <v>191</v>
      </c>
      <c r="H504" s="21" t="s">
        <v>22</v>
      </c>
      <c r="I504" s="22">
        <v>64979462</v>
      </c>
      <c r="J504" s="22">
        <v>0</v>
      </c>
      <c r="K504" s="22">
        <v>0</v>
      </c>
      <c r="L504" s="22">
        <f t="shared" si="21"/>
        <v>64979462</v>
      </c>
      <c r="M504" s="30"/>
      <c r="N504" s="21"/>
    </row>
    <row r="505" spans="1:14" ht="16.5" customHeight="1" x14ac:dyDescent="0.15">
      <c r="A505" s="20">
        <v>500</v>
      </c>
      <c r="B505" s="21" t="s">
        <v>1036</v>
      </c>
      <c r="C505" s="21" t="s">
        <v>1131</v>
      </c>
      <c r="D505" s="21">
        <v>2</v>
      </c>
      <c r="E505" s="21" t="s">
        <v>5193</v>
      </c>
      <c r="F505" s="40" t="s">
        <v>1233</v>
      </c>
      <c r="G505" s="21" t="s">
        <v>191</v>
      </c>
      <c r="H505" s="21" t="s">
        <v>22</v>
      </c>
      <c r="I505" s="22">
        <v>62972433</v>
      </c>
      <c r="J505" s="22">
        <v>0</v>
      </c>
      <c r="K505" s="22">
        <v>0</v>
      </c>
      <c r="L505" s="22">
        <f t="shared" si="21"/>
        <v>62972433</v>
      </c>
      <c r="M505" s="30"/>
      <c r="N505" s="21"/>
    </row>
    <row r="506" spans="1:14" ht="16.5" customHeight="1" x14ac:dyDescent="0.15">
      <c r="A506" s="20">
        <v>501</v>
      </c>
      <c r="B506" s="21" t="s">
        <v>1036</v>
      </c>
      <c r="C506" s="21" t="s">
        <v>1131</v>
      </c>
      <c r="D506" s="21">
        <v>2</v>
      </c>
      <c r="E506" s="21" t="s">
        <v>5193</v>
      </c>
      <c r="F506" s="40" t="s">
        <v>1234</v>
      </c>
      <c r="G506" s="21" t="s">
        <v>191</v>
      </c>
      <c r="H506" s="21" t="s">
        <v>22</v>
      </c>
      <c r="I506" s="22">
        <v>40484041</v>
      </c>
      <c r="J506" s="22">
        <v>0</v>
      </c>
      <c r="K506" s="22">
        <v>0</v>
      </c>
      <c r="L506" s="22">
        <f t="shared" si="21"/>
        <v>40484041</v>
      </c>
      <c r="M506" s="30"/>
      <c r="N506" s="21"/>
    </row>
    <row r="507" spans="1:14" ht="16.5" customHeight="1" x14ac:dyDescent="0.15">
      <c r="A507" s="20">
        <v>502</v>
      </c>
      <c r="B507" s="21" t="s">
        <v>1036</v>
      </c>
      <c r="C507" s="21" t="s">
        <v>158</v>
      </c>
      <c r="D507" s="21">
        <v>2</v>
      </c>
      <c r="E507" s="21" t="s">
        <v>5193</v>
      </c>
      <c r="F507" s="40" t="s">
        <v>1250</v>
      </c>
      <c r="G507" s="21" t="s">
        <v>191</v>
      </c>
      <c r="H507" s="21" t="s">
        <v>15</v>
      </c>
      <c r="I507" s="22">
        <v>143251224</v>
      </c>
      <c r="J507" s="22">
        <v>0</v>
      </c>
      <c r="K507" s="22">
        <v>0</v>
      </c>
      <c r="L507" s="22">
        <f t="shared" si="21"/>
        <v>143251224</v>
      </c>
      <c r="M507" s="30"/>
      <c r="N507" s="21"/>
    </row>
    <row r="508" spans="1:14" ht="16.5" customHeight="1" x14ac:dyDescent="0.15">
      <c r="A508" s="20">
        <v>503</v>
      </c>
      <c r="B508" s="21" t="s">
        <v>1036</v>
      </c>
      <c r="C508" s="21" t="s">
        <v>158</v>
      </c>
      <c r="D508" s="21">
        <v>2</v>
      </c>
      <c r="E508" s="21" t="s">
        <v>5193</v>
      </c>
      <c r="F508" s="40" t="s">
        <v>1251</v>
      </c>
      <c r="G508" s="21" t="s">
        <v>191</v>
      </c>
      <c r="H508" s="21" t="s">
        <v>15</v>
      </c>
      <c r="I508" s="22">
        <v>76631518</v>
      </c>
      <c r="J508" s="22">
        <v>0</v>
      </c>
      <c r="K508" s="22">
        <v>3851530</v>
      </c>
      <c r="L508" s="22">
        <f t="shared" si="21"/>
        <v>80483048</v>
      </c>
      <c r="M508" s="30"/>
      <c r="N508" s="21"/>
    </row>
    <row r="509" spans="1:14" ht="16.5" customHeight="1" x14ac:dyDescent="0.15">
      <c r="A509" s="20">
        <v>504</v>
      </c>
      <c r="B509" s="21" t="s">
        <v>1036</v>
      </c>
      <c r="C509" s="21" t="s">
        <v>158</v>
      </c>
      <c r="D509" s="21">
        <v>2</v>
      </c>
      <c r="E509" s="21" t="s">
        <v>5193</v>
      </c>
      <c r="F509" s="40" t="s">
        <v>1252</v>
      </c>
      <c r="G509" s="21" t="s">
        <v>191</v>
      </c>
      <c r="H509" s="21" t="s">
        <v>15</v>
      </c>
      <c r="I509" s="22">
        <v>44279204</v>
      </c>
      <c r="J509" s="22">
        <v>0</v>
      </c>
      <c r="K509" s="22">
        <v>0</v>
      </c>
      <c r="L509" s="22">
        <f t="shared" si="21"/>
        <v>44279204</v>
      </c>
      <c r="M509" s="30"/>
      <c r="N509" s="21"/>
    </row>
    <row r="510" spans="1:14" ht="16.5" customHeight="1" x14ac:dyDescent="0.15">
      <c r="A510" s="20">
        <v>505</v>
      </c>
      <c r="B510" s="21" t="s">
        <v>1036</v>
      </c>
      <c r="C510" s="21" t="s">
        <v>158</v>
      </c>
      <c r="D510" s="21">
        <v>2</v>
      </c>
      <c r="E510" s="21" t="s">
        <v>5193</v>
      </c>
      <c r="F510" s="40" t="s">
        <v>1253</v>
      </c>
      <c r="G510" s="21" t="s">
        <v>191</v>
      </c>
      <c r="H510" s="21" t="s">
        <v>15</v>
      </c>
      <c r="I510" s="22">
        <v>11878014</v>
      </c>
      <c r="J510" s="22">
        <v>0</v>
      </c>
      <c r="K510" s="22">
        <v>0</v>
      </c>
      <c r="L510" s="22">
        <f t="shared" si="21"/>
        <v>11878014</v>
      </c>
      <c r="M510" s="30"/>
      <c r="N510" s="21"/>
    </row>
    <row r="511" spans="1:14" ht="16.5" customHeight="1" x14ac:dyDescent="0.15">
      <c r="A511" s="20">
        <v>506</v>
      </c>
      <c r="B511" s="21" t="s">
        <v>1036</v>
      </c>
      <c r="C511" s="21" t="s">
        <v>158</v>
      </c>
      <c r="D511" s="21">
        <v>2</v>
      </c>
      <c r="E511" s="21" t="s">
        <v>5193</v>
      </c>
      <c r="F511" s="40" t="s">
        <v>1253</v>
      </c>
      <c r="G511" s="21" t="s">
        <v>191</v>
      </c>
      <c r="H511" s="21" t="s">
        <v>15</v>
      </c>
      <c r="I511" s="22">
        <v>11878014</v>
      </c>
      <c r="J511" s="22">
        <v>0</v>
      </c>
      <c r="K511" s="22">
        <v>0</v>
      </c>
      <c r="L511" s="22">
        <f t="shared" si="21"/>
        <v>11878014</v>
      </c>
      <c r="M511" s="30"/>
      <c r="N511" s="21"/>
    </row>
    <row r="512" spans="1:14" ht="16.5" customHeight="1" x14ac:dyDescent="0.15">
      <c r="A512" s="20">
        <v>507</v>
      </c>
      <c r="B512" s="21" t="s">
        <v>1036</v>
      </c>
      <c r="C512" s="21" t="s">
        <v>158</v>
      </c>
      <c r="D512" s="21">
        <v>2</v>
      </c>
      <c r="E512" s="21" t="s">
        <v>5193</v>
      </c>
      <c r="F512" s="40" t="s">
        <v>1266</v>
      </c>
      <c r="G512" s="21" t="s">
        <v>191</v>
      </c>
      <c r="H512" s="21" t="s">
        <v>22</v>
      </c>
      <c r="I512" s="22">
        <v>500000000</v>
      </c>
      <c r="J512" s="22">
        <f>J515</f>
        <v>0</v>
      </c>
      <c r="K512" s="22">
        <v>0</v>
      </c>
      <c r="L512" s="22">
        <f t="shared" si="21"/>
        <v>500000000</v>
      </c>
      <c r="M512" s="30"/>
      <c r="N512" s="21"/>
    </row>
    <row r="513" spans="1:14" ht="16.5" customHeight="1" x14ac:dyDescent="0.15">
      <c r="A513" s="20">
        <v>508</v>
      </c>
      <c r="B513" s="21" t="s">
        <v>1036</v>
      </c>
      <c r="C513" s="21" t="s">
        <v>94</v>
      </c>
      <c r="D513" s="21">
        <v>2</v>
      </c>
      <c r="E513" s="21" t="s">
        <v>5193</v>
      </c>
      <c r="F513" s="40" t="s">
        <v>1267</v>
      </c>
      <c r="G513" s="21" t="s">
        <v>191</v>
      </c>
      <c r="H513" s="21" t="s">
        <v>16</v>
      </c>
      <c r="I513" s="22">
        <v>1000000</v>
      </c>
      <c r="J513" s="22">
        <v>0</v>
      </c>
      <c r="K513" s="22">
        <v>0</v>
      </c>
      <c r="L513" s="22">
        <f t="shared" si="21"/>
        <v>1000000</v>
      </c>
      <c r="M513" s="30" t="s">
        <v>570</v>
      </c>
      <c r="N513" s="21"/>
    </row>
    <row r="514" spans="1:14" ht="16.5" customHeight="1" x14ac:dyDescent="0.15">
      <c r="A514" s="20">
        <v>509</v>
      </c>
      <c r="B514" s="21" t="s">
        <v>1281</v>
      </c>
      <c r="C514" s="21" t="s">
        <v>700</v>
      </c>
      <c r="D514" s="21">
        <v>2</v>
      </c>
      <c r="E514" s="21" t="s">
        <v>5193</v>
      </c>
      <c r="F514" s="40" t="s">
        <v>1408</v>
      </c>
      <c r="G514" s="21" t="s">
        <v>191</v>
      </c>
      <c r="H514" s="21" t="s">
        <v>15</v>
      </c>
      <c r="I514" s="22">
        <v>291316657</v>
      </c>
      <c r="J514" s="22">
        <f t="shared" ref="J514:K519" si="22">J517</f>
        <v>0</v>
      </c>
      <c r="K514" s="22">
        <f t="shared" si="22"/>
        <v>0</v>
      </c>
      <c r="L514" s="22">
        <f t="shared" si="21"/>
        <v>291316657</v>
      </c>
      <c r="M514" s="30"/>
      <c r="N514" s="21"/>
    </row>
    <row r="515" spans="1:14" ht="16.5" customHeight="1" x14ac:dyDescent="0.15">
      <c r="A515" s="20">
        <v>510</v>
      </c>
      <c r="B515" s="21" t="s">
        <v>1281</v>
      </c>
      <c r="C515" s="21" t="s">
        <v>700</v>
      </c>
      <c r="D515" s="21">
        <v>2</v>
      </c>
      <c r="E515" s="21" t="s">
        <v>5193</v>
      </c>
      <c r="F515" s="40" t="s">
        <v>1409</v>
      </c>
      <c r="G515" s="21" t="s">
        <v>193</v>
      </c>
      <c r="H515" s="21" t="s">
        <v>15</v>
      </c>
      <c r="I515" s="22">
        <v>50847929</v>
      </c>
      <c r="J515" s="22">
        <f t="shared" si="22"/>
        <v>0</v>
      </c>
      <c r="K515" s="22">
        <f t="shared" si="22"/>
        <v>0</v>
      </c>
      <c r="L515" s="22">
        <f t="shared" si="21"/>
        <v>50847929</v>
      </c>
      <c r="M515" s="30"/>
      <c r="N515" s="21"/>
    </row>
    <row r="516" spans="1:14" ht="16.5" customHeight="1" x14ac:dyDescent="0.15">
      <c r="A516" s="20">
        <v>511</v>
      </c>
      <c r="B516" s="21" t="s">
        <v>1281</v>
      </c>
      <c r="C516" s="21" t="s">
        <v>700</v>
      </c>
      <c r="D516" s="21">
        <v>2</v>
      </c>
      <c r="E516" s="21" t="s">
        <v>5193</v>
      </c>
      <c r="F516" s="40" t="s">
        <v>1413</v>
      </c>
      <c r="G516" s="21" t="s">
        <v>191</v>
      </c>
      <c r="H516" s="21" t="s">
        <v>15</v>
      </c>
      <c r="I516" s="22">
        <v>165050325</v>
      </c>
      <c r="J516" s="22">
        <f t="shared" si="22"/>
        <v>0</v>
      </c>
      <c r="K516" s="22">
        <f t="shared" si="22"/>
        <v>0</v>
      </c>
      <c r="L516" s="22">
        <f t="shared" si="21"/>
        <v>165050325</v>
      </c>
      <c r="M516" s="30"/>
      <c r="N516" s="21"/>
    </row>
    <row r="517" spans="1:14" ht="16.5" customHeight="1" x14ac:dyDescent="0.15">
      <c r="A517" s="20">
        <v>512</v>
      </c>
      <c r="B517" s="21" t="s">
        <v>1281</v>
      </c>
      <c r="C517" s="21" t="s">
        <v>700</v>
      </c>
      <c r="D517" s="21">
        <v>2</v>
      </c>
      <c r="E517" s="21" t="s">
        <v>5193</v>
      </c>
      <c r="F517" s="40" t="s">
        <v>1414</v>
      </c>
      <c r="G517" s="21" t="s">
        <v>193</v>
      </c>
      <c r="H517" s="21" t="s">
        <v>15</v>
      </c>
      <c r="I517" s="22">
        <v>21778527</v>
      </c>
      <c r="J517" s="22">
        <f t="shared" si="22"/>
        <v>0</v>
      </c>
      <c r="K517" s="22">
        <f t="shared" si="22"/>
        <v>0</v>
      </c>
      <c r="L517" s="22">
        <f t="shared" si="21"/>
        <v>21778527</v>
      </c>
      <c r="M517" s="30"/>
      <c r="N517" s="21"/>
    </row>
    <row r="518" spans="1:14" ht="16.5" customHeight="1" x14ac:dyDescent="0.15">
      <c r="A518" s="20">
        <v>513</v>
      </c>
      <c r="B518" s="21" t="s">
        <v>1281</v>
      </c>
      <c r="C518" s="21" t="s">
        <v>700</v>
      </c>
      <c r="D518" s="21">
        <v>2</v>
      </c>
      <c r="E518" s="21" t="s">
        <v>5193</v>
      </c>
      <c r="F518" s="40" t="s">
        <v>1419</v>
      </c>
      <c r="G518" s="21" t="s">
        <v>191</v>
      </c>
      <c r="H518" s="21" t="s">
        <v>15</v>
      </c>
      <c r="I518" s="22">
        <v>277556000</v>
      </c>
      <c r="J518" s="22">
        <f t="shared" si="22"/>
        <v>0</v>
      </c>
      <c r="K518" s="22">
        <f t="shared" si="22"/>
        <v>0</v>
      </c>
      <c r="L518" s="22">
        <f t="shared" si="21"/>
        <v>277556000</v>
      </c>
      <c r="M518" s="30"/>
      <c r="N518" s="21"/>
    </row>
    <row r="519" spans="1:14" ht="16.5" customHeight="1" x14ac:dyDescent="0.15">
      <c r="A519" s="20">
        <v>514</v>
      </c>
      <c r="B519" s="21" t="s">
        <v>1281</v>
      </c>
      <c r="C519" s="21" t="s">
        <v>700</v>
      </c>
      <c r="D519" s="21">
        <v>2</v>
      </c>
      <c r="E519" s="21" t="s">
        <v>5193</v>
      </c>
      <c r="F519" s="40" t="s">
        <v>1420</v>
      </c>
      <c r="G519" s="21" t="s">
        <v>191</v>
      </c>
      <c r="H519" s="21" t="s">
        <v>15</v>
      </c>
      <c r="I519" s="22">
        <v>129010000</v>
      </c>
      <c r="J519" s="22">
        <f t="shared" si="22"/>
        <v>0</v>
      </c>
      <c r="K519" s="22">
        <f t="shared" si="22"/>
        <v>0</v>
      </c>
      <c r="L519" s="22">
        <f t="shared" ref="L519:L582" si="23">I519+J519+K519</f>
        <v>129010000</v>
      </c>
      <c r="M519" s="30"/>
      <c r="N519" s="21"/>
    </row>
    <row r="520" spans="1:14" ht="16.5" customHeight="1" x14ac:dyDescent="0.15">
      <c r="A520" s="20">
        <v>515</v>
      </c>
      <c r="B520" s="21" t="s">
        <v>1281</v>
      </c>
      <c r="C520" s="21" t="s">
        <v>700</v>
      </c>
      <c r="D520" s="21">
        <v>2</v>
      </c>
      <c r="E520" s="21" t="s">
        <v>5193</v>
      </c>
      <c r="F520" s="40" t="s">
        <v>1422</v>
      </c>
      <c r="G520" s="21" t="s">
        <v>191</v>
      </c>
      <c r="H520" s="21" t="s">
        <v>22</v>
      </c>
      <c r="I520" s="22">
        <v>54497747</v>
      </c>
      <c r="J520" s="22">
        <v>0</v>
      </c>
      <c r="K520" s="22">
        <v>0</v>
      </c>
      <c r="L520" s="22">
        <f t="shared" si="23"/>
        <v>54497747</v>
      </c>
      <c r="M520" s="30"/>
      <c r="N520" s="21"/>
    </row>
    <row r="521" spans="1:14" ht="16.5" customHeight="1" x14ac:dyDescent="0.15">
      <c r="A521" s="20">
        <v>516</v>
      </c>
      <c r="B521" s="21" t="s">
        <v>1281</v>
      </c>
      <c r="C521" s="21" t="s">
        <v>700</v>
      </c>
      <c r="D521" s="21">
        <v>2</v>
      </c>
      <c r="E521" s="21" t="s">
        <v>5193</v>
      </c>
      <c r="F521" s="40" t="s">
        <v>1423</v>
      </c>
      <c r="G521" s="21" t="s">
        <v>191</v>
      </c>
      <c r="H521" s="21" t="s">
        <v>22</v>
      </c>
      <c r="I521" s="22">
        <v>34255725</v>
      </c>
      <c r="J521" s="22">
        <v>0</v>
      </c>
      <c r="K521" s="22">
        <v>0</v>
      </c>
      <c r="L521" s="22">
        <f t="shared" si="23"/>
        <v>34255725</v>
      </c>
      <c r="M521" s="30"/>
      <c r="N521" s="21"/>
    </row>
    <row r="522" spans="1:14" ht="16.5" customHeight="1" x14ac:dyDescent="0.15">
      <c r="A522" s="20">
        <v>517</v>
      </c>
      <c r="B522" s="21" t="s">
        <v>1281</v>
      </c>
      <c r="C522" s="21" t="s">
        <v>290</v>
      </c>
      <c r="D522" s="21">
        <v>2</v>
      </c>
      <c r="E522" s="21" t="s">
        <v>5193</v>
      </c>
      <c r="F522" s="40" t="s">
        <v>1426</v>
      </c>
      <c r="G522" s="21" t="s">
        <v>52</v>
      </c>
      <c r="H522" s="21" t="s">
        <v>22</v>
      </c>
      <c r="I522" s="22">
        <v>206805192</v>
      </c>
      <c r="J522" s="22">
        <f>J525</f>
        <v>0</v>
      </c>
      <c r="K522" s="22">
        <f>K525</f>
        <v>0</v>
      </c>
      <c r="L522" s="22">
        <f t="shared" si="23"/>
        <v>206805192</v>
      </c>
      <c r="M522" s="30"/>
      <c r="N522" s="21" t="s">
        <v>195</v>
      </c>
    </row>
    <row r="523" spans="1:14" ht="16.5" customHeight="1" x14ac:dyDescent="0.15">
      <c r="A523" s="20">
        <v>518</v>
      </c>
      <c r="B523" s="21" t="s">
        <v>1281</v>
      </c>
      <c r="C523" s="21" t="s">
        <v>167</v>
      </c>
      <c r="D523" s="21">
        <v>2</v>
      </c>
      <c r="E523" s="21" t="s">
        <v>5193</v>
      </c>
      <c r="F523" s="40" t="s">
        <v>1429</v>
      </c>
      <c r="G523" s="21" t="s">
        <v>191</v>
      </c>
      <c r="H523" s="21" t="s">
        <v>15</v>
      </c>
      <c r="I523" s="22">
        <v>600000000</v>
      </c>
      <c r="J523" s="22">
        <v>0</v>
      </c>
      <c r="K523" s="22">
        <v>0</v>
      </c>
      <c r="L523" s="22">
        <f t="shared" si="23"/>
        <v>600000000</v>
      </c>
      <c r="M523" s="30"/>
      <c r="N523" s="21"/>
    </row>
    <row r="524" spans="1:14" ht="16.5" customHeight="1" x14ac:dyDescent="0.15">
      <c r="A524" s="20">
        <v>519</v>
      </c>
      <c r="B524" s="21" t="s">
        <v>1281</v>
      </c>
      <c r="C524" s="21" t="s">
        <v>167</v>
      </c>
      <c r="D524" s="21">
        <v>2</v>
      </c>
      <c r="E524" s="21" t="s">
        <v>5193</v>
      </c>
      <c r="F524" s="40" t="s">
        <v>1434</v>
      </c>
      <c r="G524" s="21" t="s">
        <v>52</v>
      </c>
      <c r="H524" s="21" t="s">
        <v>22</v>
      </c>
      <c r="I524" s="22">
        <v>30000000</v>
      </c>
      <c r="J524" s="22">
        <v>0</v>
      </c>
      <c r="K524" s="22">
        <v>0</v>
      </c>
      <c r="L524" s="22">
        <f t="shared" si="23"/>
        <v>30000000</v>
      </c>
      <c r="M524" s="30"/>
      <c r="N524" s="21"/>
    </row>
    <row r="525" spans="1:14" ht="16.5" customHeight="1" x14ac:dyDescent="0.15">
      <c r="A525" s="20">
        <v>520</v>
      </c>
      <c r="B525" s="21" t="s">
        <v>1281</v>
      </c>
      <c r="C525" s="21" t="s">
        <v>167</v>
      </c>
      <c r="D525" s="21">
        <v>2</v>
      </c>
      <c r="E525" s="21" t="s">
        <v>5193</v>
      </c>
      <c r="F525" s="40" t="s">
        <v>1438</v>
      </c>
      <c r="G525" s="21" t="s">
        <v>191</v>
      </c>
      <c r="H525" s="21" t="s">
        <v>22</v>
      </c>
      <c r="I525" s="22">
        <v>80000000</v>
      </c>
      <c r="J525" s="22">
        <v>0</v>
      </c>
      <c r="K525" s="22">
        <v>0</v>
      </c>
      <c r="L525" s="22">
        <f t="shared" si="23"/>
        <v>80000000</v>
      </c>
      <c r="M525" s="30"/>
      <c r="N525" s="21"/>
    </row>
    <row r="526" spans="1:14" ht="16.5" customHeight="1" x14ac:dyDescent="0.15">
      <c r="A526" s="20">
        <v>521</v>
      </c>
      <c r="B526" s="21" t="s">
        <v>1281</v>
      </c>
      <c r="C526" s="21" t="s">
        <v>1307</v>
      </c>
      <c r="D526" s="21">
        <v>2</v>
      </c>
      <c r="E526" s="21" t="s">
        <v>5193</v>
      </c>
      <c r="F526" s="40" t="s">
        <v>1440</v>
      </c>
      <c r="G526" s="21" t="s">
        <v>191</v>
      </c>
      <c r="H526" s="21" t="s">
        <v>22</v>
      </c>
      <c r="I526" s="22">
        <v>200000000</v>
      </c>
      <c r="J526" s="22">
        <f>J529</f>
        <v>0</v>
      </c>
      <c r="K526" s="22">
        <v>0</v>
      </c>
      <c r="L526" s="22">
        <f t="shared" si="23"/>
        <v>200000000</v>
      </c>
      <c r="M526" s="30"/>
      <c r="N526" s="21"/>
    </row>
    <row r="527" spans="1:14" ht="16.5" customHeight="1" x14ac:dyDescent="0.15">
      <c r="A527" s="20">
        <v>522</v>
      </c>
      <c r="B527" s="21" t="s">
        <v>1281</v>
      </c>
      <c r="C527" s="21" t="s">
        <v>1307</v>
      </c>
      <c r="D527" s="21">
        <v>2</v>
      </c>
      <c r="E527" s="21" t="s">
        <v>5193</v>
      </c>
      <c r="F527" s="40" t="s">
        <v>1441</v>
      </c>
      <c r="G527" s="21" t="s">
        <v>191</v>
      </c>
      <c r="H527" s="21" t="s">
        <v>22</v>
      </c>
      <c r="I527" s="22">
        <v>770000000</v>
      </c>
      <c r="J527" s="22">
        <v>0</v>
      </c>
      <c r="K527" s="22">
        <v>0</v>
      </c>
      <c r="L527" s="22">
        <f t="shared" si="23"/>
        <v>770000000</v>
      </c>
      <c r="M527" s="30"/>
      <c r="N527" s="21"/>
    </row>
    <row r="528" spans="1:14" ht="16.5" customHeight="1" x14ac:dyDescent="0.15">
      <c r="A528" s="20">
        <v>523</v>
      </c>
      <c r="B528" s="21" t="s">
        <v>1281</v>
      </c>
      <c r="C528" s="21" t="s">
        <v>1307</v>
      </c>
      <c r="D528" s="21">
        <v>2</v>
      </c>
      <c r="E528" s="21" t="s">
        <v>5193</v>
      </c>
      <c r="F528" s="40" t="s">
        <v>1443</v>
      </c>
      <c r="G528" s="21" t="s">
        <v>193</v>
      </c>
      <c r="H528" s="21" t="s">
        <v>22</v>
      </c>
      <c r="I528" s="22">
        <v>22323000</v>
      </c>
      <c r="J528" s="22">
        <v>0</v>
      </c>
      <c r="K528" s="22">
        <v>0</v>
      </c>
      <c r="L528" s="22">
        <f t="shared" si="23"/>
        <v>22323000</v>
      </c>
      <c r="M528" s="30"/>
      <c r="N528" s="21"/>
    </row>
    <row r="529" spans="1:14" ht="16.5" customHeight="1" x14ac:dyDescent="0.15">
      <c r="A529" s="20">
        <v>524</v>
      </c>
      <c r="B529" s="21" t="s">
        <v>1281</v>
      </c>
      <c r="C529" s="21" t="s">
        <v>122</v>
      </c>
      <c r="D529" s="21">
        <v>2</v>
      </c>
      <c r="E529" s="21" t="s">
        <v>5193</v>
      </c>
      <c r="F529" s="40" t="s">
        <v>1444</v>
      </c>
      <c r="G529" s="21" t="s">
        <v>191</v>
      </c>
      <c r="H529" s="21" t="s">
        <v>15</v>
      </c>
      <c r="I529" s="22">
        <v>120000000</v>
      </c>
      <c r="J529" s="22">
        <v>0</v>
      </c>
      <c r="K529" s="22">
        <v>0</v>
      </c>
      <c r="L529" s="22">
        <f t="shared" si="23"/>
        <v>120000000</v>
      </c>
      <c r="M529" s="30"/>
      <c r="N529" s="21"/>
    </row>
    <row r="530" spans="1:14" ht="16.5" customHeight="1" x14ac:dyDescent="0.15">
      <c r="A530" s="20">
        <v>525</v>
      </c>
      <c r="B530" s="21" t="s">
        <v>1281</v>
      </c>
      <c r="C530" s="21" t="s">
        <v>94</v>
      </c>
      <c r="D530" s="21">
        <v>2</v>
      </c>
      <c r="E530" s="21" t="s">
        <v>5193</v>
      </c>
      <c r="F530" s="40" t="s">
        <v>1457</v>
      </c>
      <c r="G530" s="21" t="s">
        <v>191</v>
      </c>
      <c r="H530" s="21" t="s">
        <v>22</v>
      </c>
      <c r="I530" s="22">
        <v>400000000</v>
      </c>
      <c r="J530" s="22">
        <f>J533</f>
        <v>0</v>
      </c>
      <c r="K530" s="22">
        <f>K533</f>
        <v>0</v>
      </c>
      <c r="L530" s="22">
        <f t="shared" si="23"/>
        <v>400000000</v>
      </c>
      <c r="M530" s="30"/>
      <c r="N530" s="21"/>
    </row>
    <row r="531" spans="1:14" ht="16.5" customHeight="1" x14ac:dyDescent="0.15">
      <c r="A531" s="20">
        <v>526</v>
      </c>
      <c r="B531" s="21" t="s">
        <v>1281</v>
      </c>
      <c r="C531" s="21" t="s">
        <v>1350</v>
      </c>
      <c r="D531" s="21">
        <v>2</v>
      </c>
      <c r="E531" s="21" t="s">
        <v>5193</v>
      </c>
      <c r="F531" s="40" t="s">
        <v>1464</v>
      </c>
      <c r="G531" s="21" t="s">
        <v>191</v>
      </c>
      <c r="H531" s="21" t="s">
        <v>22</v>
      </c>
      <c r="I531" s="22">
        <v>17558620.200000003</v>
      </c>
      <c r="J531" s="22">
        <v>0</v>
      </c>
      <c r="K531" s="22">
        <v>0</v>
      </c>
      <c r="L531" s="22">
        <f t="shared" si="23"/>
        <v>17558620.200000003</v>
      </c>
      <c r="M531" s="30"/>
      <c r="N531" s="21"/>
    </row>
    <row r="532" spans="1:14" ht="16.5" customHeight="1" x14ac:dyDescent="0.15">
      <c r="A532" s="20">
        <v>527</v>
      </c>
      <c r="B532" s="21" t="s">
        <v>1281</v>
      </c>
      <c r="C532" s="21" t="s">
        <v>1350</v>
      </c>
      <c r="D532" s="21">
        <v>2</v>
      </c>
      <c r="E532" s="21" t="s">
        <v>5193</v>
      </c>
      <c r="F532" s="40" t="s">
        <v>1465</v>
      </c>
      <c r="G532" s="21" t="s">
        <v>191</v>
      </c>
      <c r="H532" s="21" t="s">
        <v>22</v>
      </c>
      <c r="I532" s="22">
        <v>130000000</v>
      </c>
      <c r="J532" s="22">
        <v>0</v>
      </c>
      <c r="K532" s="22">
        <v>0</v>
      </c>
      <c r="L532" s="22">
        <f t="shared" si="23"/>
        <v>130000000</v>
      </c>
      <c r="M532" s="30"/>
      <c r="N532" s="21"/>
    </row>
    <row r="533" spans="1:14" ht="16.5" customHeight="1" x14ac:dyDescent="0.15">
      <c r="A533" s="20">
        <v>528</v>
      </c>
      <c r="B533" s="21" t="s">
        <v>1281</v>
      </c>
      <c r="C533" s="21" t="s">
        <v>1350</v>
      </c>
      <c r="D533" s="21">
        <v>2</v>
      </c>
      <c r="E533" s="21" t="s">
        <v>5193</v>
      </c>
      <c r="F533" s="40" t="s">
        <v>1468</v>
      </c>
      <c r="G533" s="21" t="s">
        <v>191</v>
      </c>
      <c r="H533" s="21" t="s">
        <v>22</v>
      </c>
      <c r="I533" s="22">
        <v>70000000</v>
      </c>
      <c r="J533" s="22">
        <v>0</v>
      </c>
      <c r="K533" s="22">
        <v>0</v>
      </c>
      <c r="L533" s="22">
        <f t="shared" si="23"/>
        <v>70000000</v>
      </c>
      <c r="M533" s="30"/>
      <c r="N533" s="21"/>
    </row>
    <row r="534" spans="1:14" ht="16.5" customHeight="1" x14ac:dyDescent="0.15">
      <c r="A534" s="20">
        <v>529</v>
      </c>
      <c r="B534" s="21" t="s">
        <v>1281</v>
      </c>
      <c r="C534" s="21" t="s">
        <v>1350</v>
      </c>
      <c r="D534" s="21">
        <v>2</v>
      </c>
      <c r="E534" s="21" t="s">
        <v>5193</v>
      </c>
      <c r="F534" s="40" t="s">
        <v>1469</v>
      </c>
      <c r="G534" s="21" t="s">
        <v>191</v>
      </c>
      <c r="H534" s="21" t="s">
        <v>22</v>
      </c>
      <c r="I534" s="22">
        <v>90000000</v>
      </c>
      <c r="J534" s="22">
        <v>0</v>
      </c>
      <c r="K534" s="22">
        <v>0</v>
      </c>
      <c r="L534" s="22">
        <f t="shared" si="23"/>
        <v>90000000</v>
      </c>
      <c r="M534" s="30"/>
      <c r="N534" s="21"/>
    </row>
    <row r="535" spans="1:14" ht="16.5" customHeight="1" x14ac:dyDescent="0.15">
      <c r="A535" s="20">
        <v>530</v>
      </c>
      <c r="B535" s="21" t="s">
        <v>1281</v>
      </c>
      <c r="C535" s="21" t="s">
        <v>1369</v>
      </c>
      <c r="D535" s="21">
        <v>2</v>
      </c>
      <c r="E535" s="21" t="s">
        <v>5193</v>
      </c>
      <c r="F535" s="40" t="s">
        <v>1475</v>
      </c>
      <c r="G535" s="21" t="s">
        <v>5273</v>
      </c>
      <c r="H535" s="21" t="s">
        <v>22</v>
      </c>
      <c r="I535" s="22">
        <v>45000000</v>
      </c>
      <c r="J535" s="22">
        <f>J538</f>
        <v>0</v>
      </c>
      <c r="K535" s="22">
        <f>K538</f>
        <v>0</v>
      </c>
      <c r="L535" s="22">
        <f t="shared" si="23"/>
        <v>45000000</v>
      </c>
      <c r="M535" s="30"/>
      <c r="N535" s="21"/>
    </row>
    <row r="536" spans="1:14" ht="16.5" customHeight="1" x14ac:dyDescent="0.15">
      <c r="A536" s="20">
        <v>531</v>
      </c>
      <c r="B536" s="21" t="s">
        <v>1281</v>
      </c>
      <c r="C536" s="21" t="s">
        <v>1371</v>
      </c>
      <c r="D536" s="21">
        <v>2</v>
      </c>
      <c r="E536" s="21" t="s">
        <v>5193</v>
      </c>
      <c r="F536" s="40" t="s">
        <v>1482</v>
      </c>
      <c r="G536" s="21" t="s">
        <v>191</v>
      </c>
      <c r="H536" s="21" t="s">
        <v>22</v>
      </c>
      <c r="I536" s="22">
        <v>20000000</v>
      </c>
      <c r="J536" s="22">
        <f t="shared" ref="J536:J548" si="24">J539</f>
        <v>0</v>
      </c>
      <c r="K536" s="22">
        <v>0</v>
      </c>
      <c r="L536" s="22">
        <f t="shared" si="23"/>
        <v>20000000</v>
      </c>
      <c r="M536" s="30"/>
      <c r="N536" s="21"/>
    </row>
    <row r="537" spans="1:14" ht="16.5" customHeight="1" x14ac:dyDescent="0.15">
      <c r="A537" s="20">
        <v>532</v>
      </c>
      <c r="B537" s="21" t="s">
        <v>1281</v>
      </c>
      <c r="C537" s="21" t="s">
        <v>1371</v>
      </c>
      <c r="D537" s="21">
        <v>2</v>
      </c>
      <c r="E537" s="21" t="s">
        <v>5193</v>
      </c>
      <c r="F537" s="40" t="s">
        <v>1483</v>
      </c>
      <c r="G537" s="21" t="s">
        <v>191</v>
      </c>
      <c r="H537" s="21" t="s">
        <v>22</v>
      </c>
      <c r="I537" s="22">
        <v>63840218</v>
      </c>
      <c r="J537" s="22">
        <f t="shared" si="24"/>
        <v>3500000</v>
      </c>
      <c r="K537" s="22">
        <f>K540</f>
        <v>0</v>
      </c>
      <c r="L537" s="22">
        <f t="shared" si="23"/>
        <v>67340218</v>
      </c>
      <c r="M537" s="30"/>
      <c r="N537" s="21"/>
    </row>
    <row r="538" spans="1:14" ht="16.5" customHeight="1" x14ac:dyDescent="0.15">
      <c r="A538" s="20">
        <v>533</v>
      </c>
      <c r="B538" s="21" t="s">
        <v>1281</v>
      </c>
      <c r="C538" s="21" t="s">
        <v>1381</v>
      </c>
      <c r="D538" s="21">
        <v>2</v>
      </c>
      <c r="E538" s="21" t="s">
        <v>5193</v>
      </c>
      <c r="F538" s="40" t="s">
        <v>1491</v>
      </c>
      <c r="G538" s="21" t="s">
        <v>191</v>
      </c>
      <c r="H538" s="21" t="s">
        <v>22</v>
      </c>
      <c r="I538" s="22">
        <v>20000000</v>
      </c>
      <c r="J538" s="22">
        <f t="shared" si="24"/>
        <v>0</v>
      </c>
      <c r="K538" s="22">
        <f>K541</f>
        <v>0</v>
      </c>
      <c r="L538" s="22">
        <f t="shared" si="23"/>
        <v>20000000</v>
      </c>
      <c r="M538" s="30"/>
      <c r="N538" s="21"/>
    </row>
    <row r="539" spans="1:14" ht="16.5" customHeight="1" x14ac:dyDescent="0.15">
      <c r="A539" s="20">
        <v>534</v>
      </c>
      <c r="B539" s="21" t="s">
        <v>1528</v>
      </c>
      <c r="C539" s="21" t="s">
        <v>1519</v>
      </c>
      <c r="D539" s="21">
        <v>2</v>
      </c>
      <c r="E539" s="21" t="s">
        <v>5193</v>
      </c>
      <c r="F539" s="40" t="s">
        <v>1749</v>
      </c>
      <c r="G539" s="21" t="s">
        <v>191</v>
      </c>
      <c r="H539" s="21" t="s">
        <v>15</v>
      </c>
      <c r="I539" s="22">
        <v>28000000</v>
      </c>
      <c r="J539" s="22">
        <f t="shared" si="24"/>
        <v>0</v>
      </c>
      <c r="K539" s="22">
        <f>K542</f>
        <v>0</v>
      </c>
      <c r="L539" s="22">
        <f t="shared" si="23"/>
        <v>28000000</v>
      </c>
      <c r="M539" s="30"/>
      <c r="N539" s="21"/>
    </row>
    <row r="540" spans="1:14" ht="16.5" customHeight="1" x14ac:dyDescent="0.15">
      <c r="A540" s="20">
        <v>535</v>
      </c>
      <c r="B540" s="21" t="s">
        <v>1528</v>
      </c>
      <c r="C540" s="21" t="s">
        <v>1536</v>
      </c>
      <c r="D540" s="21">
        <v>2</v>
      </c>
      <c r="E540" s="21" t="s">
        <v>5193</v>
      </c>
      <c r="F540" s="40" t="s">
        <v>1756</v>
      </c>
      <c r="G540" s="21" t="s">
        <v>191</v>
      </c>
      <c r="H540" s="21" t="s">
        <v>22</v>
      </c>
      <c r="I540" s="22">
        <v>1490000000</v>
      </c>
      <c r="J540" s="22">
        <f t="shared" si="24"/>
        <v>3500000</v>
      </c>
      <c r="K540" s="22">
        <v>0</v>
      </c>
      <c r="L540" s="22">
        <f t="shared" si="23"/>
        <v>1493500000</v>
      </c>
      <c r="M540" s="30"/>
      <c r="N540" s="21"/>
    </row>
    <row r="541" spans="1:14" ht="16.5" customHeight="1" x14ac:dyDescent="0.15">
      <c r="A541" s="20">
        <v>536</v>
      </c>
      <c r="B541" s="21" t="s">
        <v>1528</v>
      </c>
      <c r="C541" s="21" t="s">
        <v>1536</v>
      </c>
      <c r="D541" s="21">
        <v>2</v>
      </c>
      <c r="E541" s="21" t="s">
        <v>5193</v>
      </c>
      <c r="F541" s="40" t="s">
        <v>1757</v>
      </c>
      <c r="G541" s="21" t="s">
        <v>191</v>
      </c>
      <c r="H541" s="21" t="s">
        <v>22</v>
      </c>
      <c r="I541" s="22">
        <v>1600000000</v>
      </c>
      <c r="J541" s="22">
        <f t="shared" si="24"/>
        <v>0</v>
      </c>
      <c r="K541" s="22">
        <v>0</v>
      </c>
      <c r="L541" s="22">
        <f t="shared" si="23"/>
        <v>1600000000</v>
      </c>
      <c r="M541" s="30"/>
      <c r="N541" s="21"/>
    </row>
    <row r="542" spans="1:14" ht="16.5" customHeight="1" x14ac:dyDescent="0.15">
      <c r="A542" s="20">
        <v>537</v>
      </c>
      <c r="B542" s="21" t="s">
        <v>1528</v>
      </c>
      <c r="C542" s="21" t="s">
        <v>1536</v>
      </c>
      <c r="D542" s="21">
        <v>2</v>
      </c>
      <c r="E542" s="21" t="s">
        <v>5193</v>
      </c>
      <c r="F542" s="40" t="s">
        <v>1758</v>
      </c>
      <c r="G542" s="21" t="s">
        <v>191</v>
      </c>
      <c r="H542" s="21" t="s">
        <v>15</v>
      </c>
      <c r="I542" s="22">
        <v>180000000</v>
      </c>
      <c r="J542" s="22">
        <f t="shared" si="24"/>
        <v>0</v>
      </c>
      <c r="K542" s="22">
        <v>0</v>
      </c>
      <c r="L542" s="22">
        <f t="shared" si="23"/>
        <v>180000000</v>
      </c>
      <c r="M542" s="30"/>
      <c r="N542" s="21"/>
    </row>
    <row r="543" spans="1:14" ht="16.5" customHeight="1" x14ac:dyDescent="0.15">
      <c r="A543" s="20">
        <v>538</v>
      </c>
      <c r="B543" s="21" t="s">
        <v>1528</v>
      </c>
      <c r="C543" s="21" t="s">
        <v>1536</v>
      </c>
      <c r="D543" s="21">
        <v>2</v>
      </c>
      <c r="E543" s="21" t="s">
        <v>5193</v>
      </c>
      <c r="F543" s="40" t="s">
        <v>1759</v>
      </c>
      <c r="G543" s="21" t="s">
        <v>191</v>
      </c>
      <c r="H543" s="21" t="s">
        <v>15</v>
      </c>
      <c r="I543" s="22">
        <v>200000000</v>
      </c>
      <c r="J543" s="22">
        <f t="shared" si="24"/>
        <v>3500000</v>
      </c>
      <c r="K543" s="22">
        <f>K546</f>
        <v>0</v>
      </c>
      <c r="L543" s="22">
        <f t="shared" si="23"/>
        <v>203500000</v>
      </c>
      <c r="M543" s="30"/>
      <c r="N543" s="21"/>
    </row>
    <row r="544" spans="1:14" ht="16.5" customHeight="1" x14ac:dyDescent="0.15">
      <c r="A544" s="20">
        <v>539</v>
      </c>
      <c r="B544" s="21" t="s">
        <v>1528</v>
      </c>
      <c r="C544" s="21" t="s">
        <v>1536</v>
      </c>
      <c r="D544" s="21">
        <v>2</v>
      </c>
      <c r="E544" s="21" t="s">
        <v>5193</v>
      </c>
      <c r="F544" s="40" t="s">
        <v>1760</v>
      </c>
      <c r="G544" s="21" t="s">
        <v>191</v>
      </c>
      <c r="H544" s="21" t="s">
        <v>15</v>
      </c>
      <c r="I544" s="22">
        <v>1000000000</v>
      </c>
      <c r="J544" s="22">
        <f t="shared" si="24"/>
        <v>0</v>
      </c>
      <c r="K544" s="22">
        <v>0</v>
      </c>
      <c r="L544" s="22">
        <f t="shared" si="23"/>
        <v>1000000000</v>
      </c>
      <c r="M544" s="30"/>
      <c r="N544" s="21"/>
    </row>
    <row r="545" spans="1:14" ht="16.5" customHeight="1" x14ac:dyDescent="0.15">
      <c r="A545" s="20">
        <v>540</v>
      </c>
      <c r="B545" s="21" t="s">
        <v>1528</v>
      </c>
      <c r="C545" s="21" t="s">
        <v>1537</v>
      </c>
      <c r="D545" s="21">
        <v>2</v>
      </c>
      <c r="E545" s="21" t="s">
        <v>5193</v>
      </c>
      <c r="F545" s="40" t="s">
        <v>1780</v>
      </c>
      <c r="G545" s="21" t="s">
        <v>193</v>
      </c>
      <c r="H545" s="21" t="s">
        <v>15</v>
      </c>
      <c r="I545" s="22">
        <v>350000000</v>
      </c>
      <c r="J545" s="22">
        <f t="shared" si="24"/>
        <v>0</v>
      </c>
      <c r="K545" s="22">
        <f>K548</f>
        <v>0</v>
      </c>
      <c r="L545" s="22">
        <f t="shared" si="23"/>
        <v>350000000</v>
      </c>
      <c r="M545" s="30"/>
      <c r="N545" s="21"/>
    </row>
    <row r="546" spans="1:14" ht="16.5" customHeight="1" x14ac:dyDescent="0.15">
      <c r="A546" s="20">
        <v>541</v>
      </c>
      <c r="B546" s="21" t="s">
        <v>1528</v>
      </c>
      <c r="C546" s="21" t="s">
        <v>1537</v>
      </c>
      <c r="D546" s="21">
        <v>2</v>
      </c>
      <c r="E546" s="21" t="s">
        <v>5193</v>
      </c>
      <c r="F546" s="40" t="s">
        <v>1781</v>
      </c>
      <c r="G546" s="21" t="s">
        <v>193</v>
      </c>
      <c r="H546" s="21" t="s">
        <v>15</v>
      </c>
      <c r="I546" s="22">
        <v>300000000</v>
      </c>
      <c r="J546" s="22">
        <f t="shared" si="24"/>
        <v>3500000</v>
      </c>
      <c r="K546" s="22">
        <f>K549</f>
        <v>0</v>
      </c>
      <c r="L546" s="22">
        <f t="shared" si="23"/>
        <v>303500000</v>
      </c>
      <c r="M546" s="30"/>
      <c r="N546" s="21"/>
    </row>
    <row r="547" spans="1:14" ht="16.5" customHeight="1" x14ac:dyDescent="0.15">
      <c r="A547" s="20">
        <v>542</v>
      </c>
      <c r="B547" s="21" t="s">
        <v>1528</v>
      </c>
      <c r="C547" s="21" t="s">
        <v>1537</v>
      </c>
      <c r="D547" s="21">
        <v>2</v>
      </c>
      <c r="E547" s="21" t="s">
        <v>5193</v>
      </c>
      <c r="F547" s="40" t="s">
        <v>1782</v>
      </c>
      <c r="G547" s="21" t="s">
        <v>191</v>
      </c>
      <c r="H547" s="21" t="s">
        <v>22</v>
      </c>
      <c r="I547" s="22">
        <v>70000000</v>
      </c>
      <c r="J547" s="22">
        <f t="shared" si="24"/>
        <v>0</v>
      </c>
      <c r="K547" s="22">
        <f>K550</f>
        <v>0</v>
      </c>
      <c r="L547" s="22">
        <f t="shared" si="23"/>
        <v>70000000</v>
      </c>
      <c r="M547" s="30"/>
      <c r="N547" s="21"/>
    </row>
    <row r="548" spans="1:14" ht="16.5" customHeight="1" x14ac:dyDescent="0.15">
      <c r="A548" s="20">
        <v>543</v>
      </c>
      <c r="B548" s="21" t="s">
        <v>1528</v>
      </c>
      <c r="C548" s="21" t="s">
        <v>1537</v>
      </c>
      <c r="D548" s="21">
        <v>2</v>
      </c>
      <c r="E548" s="21" t="s">
        <v>5193</v>
      </c>
      <c r="F548" s="40" t="s">
        <v>1783</v>
      </c>
      <c r="G548" s="21" t="s">
        <v>191</v>
      </c>
      <c r="H548" s="21" t="s">
        <v>22</v>
      </c>
      <c r="I548" s="22">
        <v>70000000</v>
      </c>
      <c r="J548" s="22">
        <f t="shared" si="24"/>
        <v>0</v>
      </c>
      <c r="K548" s="22">
        <f>K551</f>
        <v>0</v>
      </c>
      <c r="L548" s="22">
        <f t="shared" si="23"/>
        <v>70000000</v>
      </c>
      <c r="M548" s="30"/>
      <c r="N548" s="21"/>
    </row>
    <row r="549" spans="1:14" ht="16.5" customHeight="1" x14ac:dyDescent="0.15">
      <c r="A549" s="20">
        <v>544</v>
      </c>
      <c r="B549" s="21" t="s">
        <v>1528</v>
      </c>
      <c r="C549" s="21" t="s">
        <v>1537</v>
      </c>
      <c r="D549" s="21">
        <v>2</v>
      </c>
      <c r="E549" s="21" t="s">
        <v>5193</v>
      </c>
      <c r="F549" s="40" t="s">
        <v>1784</v>
      </c>
      <c r="G549" s="21" t="s">
        <v>191</v>
      </c>
      <c r="H549" s="21" t="s">
        <v>15</v>
      </c>
      <c r="I549" s="22">
        <v>90000000</v>
      </c>
      <c r="J549" s="22">
        <v>3500000</v>
      </c>
      <c r="K549" s="22">
        <v>0</v>
      </c>
      <c r="L549" s="22">
        <f t="shared" si="23"/>
        <v>93500000</v>
      </c>
      <c r="M549" s="30"/>
      <c r="N549" s="21"/>
    </row>
    <row r="550" spans="1:14" ht="16.5" customHeight="1" x14ac:dyDescent="0.15">
      <c r="A550" s="20">
        <v>545</v>
      </c>
      <c r="B550" s="21" t="s">
        <v>1528</v>
      </c>
      <c r="C550" s="21" t="s">
        <v>5209</v>
      </c>
      <c r="D550" s="21">
        <v>2</v>
      </c>
      <c r="E550" s="21" t="s">
        <v>5193</v>
      </c>
      <c r="F550" s="40" t="s">
        <v>1792</v>
      </c>
      <c r="G550" s="21" t="s">
        <v>191</v>
      </c>
      <c r="H550" s="21" t="s">
        <v>15</v>
      </c>
      <c r="I550" s="22">
        <v>400000000</v>
      </c>
      <c r="J550" s="22">
        <f t="shared" ref="J550:K556" si="25">J553</f>
        <v>0</v>
      </c>
      <c r="K550" s="22">
        <f t="shared" si="25"/>
        <v>0</v>
      </c>
      <c r="L550" s="22">
        <f t="shared" si="23"/>
        <v>400000000</v>
      </c>
      <c r="M550" s="30"/>
      <c r="N550" s="21"/>
    </row>
    <row r="551" spans="1:14" ht="16.5" customHeight="1" x14ac:dyDescent="0.15">
      <c r="A551" s="20">
        <v>546</v>
      </c>
      <c r="B551" s="21" t="s">
        <v>1528</v>
      </c>
      <c r="C551" s="21" t="s">
        <v>5209</v>
      </c>
      <c r="D551" s="21">
        <v>2</v>
      </c>
      <c r="E551" s="21" t="s">
        <v>5193</v>
      </c>
      <c r="F551" s="40" t="s">
        <v>1793</v>
      </c>
      <c r="G551" s="21" t="s">
        <v>191</v>
      </c>
      <c r="H551" s="21" t="s">
        <v>15</v>
      </c>
      <c r="I551" s="22">
        <v>445000000</v>
      </c>
      <c r="J551" s="22">
        <f t="shared" si="25"/>
        <v>0</v>
      </c>
      <c r="K551" s="22">
        <f t="shared" si="25"/>
        <v>0</v>
      </c>
      <c r="L551" s="22">
        <f t="shared" si="23"/>
        <v>445000000</v>
      </c>
      <c r="M551" s="30"/>
      <c r="N551" s="21"/>
    </row>
    <row r="552" spans="1:14" ht="16.5" customHeight="1" x14ac:dyDescent="0.15">
      <c r="A552" s="20">
        <v>547</v>
      </c>
      <c r="B552" s="21" t="s">
        <v>1528</v>
      </c>
      <c r="C552" s="21" t="s">
        <v>5209</v>
      </c>
      <c r="D552" s="21">
        <v>2</v>
      </c>
      <c r="E552" s="21" t="s">
        <v>5193</v>
      </c>
      <c r="F552" s="40" t="s">
        <v>1794</v>
      </c>
      <c r="G552" s="21" t="s">
        <v>191</v>
      </c>
      <c r="H552" s="21" t="s">
        <v>15</v>
      </c>
      <c r="I552" s="22">
        <v>690000000</v>
      </c>
      <c r="J552" s="22">
        <f t="shared" si="25"/>
        <v>0</v>
      </c>
      <c r="K552" s="22">
        <f t="shared" si="25"/>
        <v>0</v>
      </c>
      <c r="L552" s="22">
        <f t="shared" si="23"/>
        <v>690000000</v>
      </c>
      <c r="M552" s="30"/>
      <c r="N552" s="21"/>
    </row>
    <row r="553" spans="1:14" ht="16.5" customHeight="1" x14ac:dyDescent="0.15">
      <c r="A553" s="20">
        <v>548</v>
      </c>
      <c r="B553" s="21" t="s">
        <v>1528</v>
      </c>
      <c r="C553" s="21" t="s">
        <v>5209</v>
      </c>
      <c r="D553" s="21">
        <v>2</v>
      </c>
      <c r="E553" s="21" t="s">
        <v>5193</v>
      </c>
      <c r="F553" s="40" t="s">
        <v>1803</v>
      </c>
      <c r="G553" s="21" t="s">
        <v>191</v>
      </c>
      <c r="H553" s="21" t="s">
        <v>15</v>
      </c>
      <c r="I553" s="22">
        <v>1880000000</v>
      </c>
      <c r="J553" s="22">
        <f t="shared" si="25"/>
        <v>0</v>
      </c>
      <c r="K553" s="22">
        <f t="shared" si="25"/>
        <v>0</v>
      </c>
      <c r="L553" s="22">
        <f t="shared" si="23"/>
        <v>1880000000</v>
      </c>
      <c r="M553" s="30"/>
      <c r="N553" s="21"/>
    </row>
    <row r="554" spans="1:14" ht="16.5" customHeight="1" x14ac:dyDescent="0.15">
      <c r="A554" s="20">
        <v>549</v>
      </c>
      <c r="B554" s="21" t="s">
        <v>1528</v>
      </c>
      <c r="C554" s="21" t="s">
        <v>5209</v>
      </c>
      <c r="D554" s="21">
        <v>2</v>
      </c>
      <c r="E554" s="21" t="s">
        <v>5193</v>
      </c>
      <c r="F554" s="40" t="s">
        <v>1804</v>
      </c>
      <c r="G554" s="21" t="s">
        <v>191</v>
      </c>
      <c r="H554" s="21" t="s">
        <v>15</v>
      </c>
      <c r="I554" s="22">
        <v>1005000000</v>
      </c>
      <c r="J554" s="22">
        <f t="shared" si="25"/>
        <v>0</v>
      </c>
      <c r="K554" s="22">
        <f t="shared" si="25"/>
        <v>0</v>
      </c>
      <c r="L554" s="22">
        <f t="shared" si="23"/>
        <v>1005000000</v>
      </c>
      <c r="M554" s="30"/>
      <c r="N554" s="21"/>
    </row>
    <row r="555" spans="1:14" ht="16.5" customHeight="1" x14ac:dyDescent="0.15">
      <c r="A555" s="20">
        <v>550</v>
      </c>
      <c r="B555" s="21" t="s">
        <v>1528</v>
      </c>
      <c r="C555" s="21" t="s">
        <v>5209</v>
      </c>
      <c r="D555" s="21">
        <v>2</v>
      </c>
      <c r="E555" s="21" t="s">
        <v>5193</v>
      </c>
      <c r="F555" s="40" t="s">
        <v>1820</v>
      </c>
      <c r="G555" s="21" t="s">
        <v>191</v>
      </c>
      <c r="H555" s="21" t="s">
        <v>15</v>
      </c>
      <c r="I555" s="22">
        <v>1435840000</v>
      </c>
      <c r="J555" s="22">
        <f t="shared" si="25"/>
        <v>0</v>
      </c>
      <c r="K555" s="22">
        <f t="shared" si="25"/>
        <v>0</v>
      </c>
      <c r="L555" s="22">
        <f t="shared" si="23"/>
        <v>1435840000</v>
      </c>
      <c r="M555" s="30"/>
      <c r="N555" s="21"/>
    </row>
    <row r="556" spans="1:14" ht="16.5" customHeight="1" x14ac:dyDescent="0.15">
      <c r="A556" s="20">
        <v>551</v>
      </c>
      <c r="B556" s="21" t="s">
        <v>1983</v>
      </c>
      <c r="C556" s="21" t="s">
        <v>1907</v>
      </c>
      <c r="D556" s="21">
        <v>2</v>
      </c>
      <c r="E556" s="21" t="s">
        <v>5193</v>
      </c>
      <c r="F556" s="40" t="s">
        <v>2080</v>
      </c>
      <c r="G556" s="21" t="s">
        <v>191</v>
      </c>
      <c r="H556" s="21" t="s">
        <v>22</v>
      </c>
      <c r="I556" s="22">
        <v>443000000</v>
      </c>
      <c r="J556" s="22">
        <f t="shared" si="25"/>
        <v>0</v>
      </c>
      <c r="K556" s="22">
        <f t="shared" si="25"/>
        <v>0</v>
      </c>
      <c r="L556" s="22">
        <f t="shared" si="23"/>
        <v>443000000</v>
      </c>
      <c r="M556" s="30"/>
      <c r="N556" s="21"/>
    </row>
    <row r="557" spans="1:14" ht="16.5" customHeight="1" x14ac:dyDescent="0.15">
      <c r="A557" s="20">
        <v>552</v>
      </c>
      <c r="B557" s="21" t="s">
        <v>1983</v>
      </c>
      <c r="C557" s="21" t="s">
        <v>126</v>
      </c>
      <c r="D557" s="21">
        <v>2</v>
      </c>
      <c r="E557" s="21" t="s">
        <v>5193</v>
      </c>
      <c r="F557" s="40" t="s">
        <v>2084</v>
      </c>
      <c r="G557" s="21" t="s">
        <v>191</v>
      </c>
      <c r="H557" s="21" t="s">
        <v>15</v>
      </c>
      <c r="I557" s="22">
        <v>110000000</v>
      </c>
      <c r="J557" s="22">
        <f>J560</f>
        <v>0</v>
      </c>
      <c r="K557" s="22">
        <v>0</v>
      </c>
      <c r="L557" s="22">
        <f t="shared" si="23"/>
        <v>110000000</v>
      </c>
      <c r="M557" s="30"/>
      <c r="N557" s="21"/>
    </row>
    <row r="558" spans="1:14" ht="16.5" customHeight="1" x14ac:dyDescent="0.15">
      <c r="A558" s="20">
        <v>553</v>
      </c>
      <c r="B558" s="21" t="s">
        <v>1983</v>
      </c>
      <c r="C558" s="21" t="s">
        <v>402</v>
      </c>
      <c r="D558" s="21">
        <v>2</v>
      </c>
      <c r="E558" s="21" t="s">
        <v>5193</v>
      </c>
      <c r="F558" s="40" t="s">
        <v>2087</v>
      </c>
      <c r="G558" s="21" t="s">
        <v>191</v>
      </c>
      <c r="H558" s="21" t="s">
        <v>16</v>
      </c>
      <c r="I558" s="22">
        <v>8000000</v>
      </c>
      <c r="J558" s="22">
        <f>J561</f>
        <v>0</v>
      </c>
      <c r="K558" s="22">
        <f>K561</f>
        <v>0</v>
      </c>
      <c r="L558" s="22">
        <f t="shared" si="23"/>
        <v>8000000</v>
      </c>
      <c r="M558" s="30"/>
      <c r="N558" s="21"/>
    </row>
    <row r="559" spans="1:14" ht="16.5" customHeight="1" x14ac:dyDescent="0.15">
      <c r="A559" s="20">
        <v>554</v>
      </c>
      <c r="B559" s="21" t="s">
        <v>1983</v>
      </c>
      <c r="C559" s="21" t="s">
        <v>402</v>
      </c>
      <c r="D559" s="21">
        <v>2</v>
      </c>
      <c r="E559" s="21" t="s">
        <v>5193</v>
      </c>
      <c r="F559" s="40" t="s">
        <v>2089</v>
      </c>
      <c r="G559" s="21" t="s">
        <v>191</v>
      </c>
      <c r="H559" s="21" t="s">
        <v>15</v>
      </c>
      <c r="I559" s="22">
        <v>95000000</v>
      </c>
      <c r="J559" s="22">
        <f>J562</f>
        <v>0</v>
      </c>
      <c r="K559" s="22">
        <f>K562</f>
        <v>0</v>
      </c>
      <c r="L559" s="22">
        <f t="shared" si="23"/>
        <v>95000000</v>
      </c>
      <c r="M559" s="30"/>
      <c r="N559" s="21"/>
    </row>
    <row r="560" spans="1:14" ht="16.5" customHeight="1" x14ac:dyDescent="0.15">
      <c r="A560" s="20">
        <v>555</v>
      </c>
      <c r="B560" s="21" t="s">
        <v>1983</v>
      </c>
      <c r="C560" s="21" t="s">
        <v>94</v>
      </c>
      <c r="D560" s="21">
        <v>2</v>
      </c>
      <c r="E560" s="21" t="s">
        <v>5193</v>
      </c>
      <c r="F560" s="40" t="s">
        <v>2093</v>
      </c>
      <c r="G560" s="21" t="s">
        <v>191</v>
      </c>
      <c r="H560" s="21" t="s">
        <v>22</v>
      </c>
      <c r="I560" s="22">
        <v>50000000</v>
      </c>
      <c r="J560" s="22">
        <v>0</v>
      </c>
      <c r="K560" s="22">
        <v>0</v>
      </c>
      <c r="L560" s="22">
        <f t="shared" si="23"/>
        <v>50000000</v>
      </c>
      <c r="M560" s="30"/>
      <c r="N560" s="21"/>
    </row>
    <row r="561" spans="1:14" ht="16.5" customHeight="1" x14ac:dyDescent="0.15">
      <c r="A561" s="20">
        <v>556</v>
      </c>
      <c r="B561" s="21" t="s">
        <v>1983</v>
      </c>
      <c r="C561" s="21" t="s">
        <v>94</v>
      </c>
      <c r="D561" s="21">
        <v>2</v>
      </c>
      <c r="E561" s="21" t="s">
        <v>5193</v>
      </c>
      <c r="F561" s="40" t="s">
        <v>2101</v>
      </c>
      <c r="G561" s="21" t="s">
        <v>191</v>
      </c>
      <c r="H561" s="21" t="s">
        <v>15</v>
      </c>
      <c r="I561" s="22">
        <v>90000000</v>
      </c>
      <c r="J561" s="22">
        <v>0</v>
      </c>
      <c r="K561" s="22">
        <v>0</v>
      </c>
      <c r="L561" s="22">
        <f t="shared" si="23"/>
        <v>90000000</v>
      </c>
      <c r="M561" s="30"/>
      <c r="N561" s="21"/>
    </row>
    <row r="562" spans="1:14" ht="16.5" customHeight="1" x14ac:dyDescent="0.15">
      <c r="A562" s="20">
        <v>557</v>
      </c>
      <c r="B562" s="21" t="s">
        <v>1983</v>
      </c>
      <c r="C562" s="21" t="s">
        <v>1986</v>
      </c>
      <c r="D562" s="21">
        <v>2</v>
      </c>
      <c r="E562" s="21" t="s">
        <v>5193</v>
      </c>
      <c r="F562" s="40" t="s">
        <v>2103</v>
      </c>
      <c r="G562" s="21" t="s">
        <v>191</v>
      </c>
      <c r="H562" s="21" t="s">
        <v>22</v>
      </c>
      <c r="I562" s="22">
        <v>18119791</v>
      </c>
      <c r="J562" s="22">
        <v>0</v>
      </c>
      <c r="K562" s="22">
        <v>0</v>
      </c>
      <c r="L562" s="22">
        <f t="shared" si="23"/>
        <v>18119791</v>
      </c>
      <c r="M562" s="30"/>
      <c r="N562" s="21"/>
    </row>
    <row r="563" spans="1:14" ht="16.5" customHeight="1" x14ac:dyDescent="0.15">
      <c r="A563" s="20">
        <v>558</v>
      </c>
      <c r="B563" s="21" t="s">
        <v>1983</v>
      </c>
      <c r="C563" s="21" t="s">
        <v>1986</v>
      </c>
      <c r="D563" s="21">
        <v>2</v>
      </c>
      <c r="E563" s="21" t="s">
        <v>5193</v>
      </c>
      <c r="F563" s="40" t="s">
        <v>2104</v>
      </c>
      <c r="G563" s="21" t="s">
        <v>191</v>
      </c>
      <c r="H563" s="21" t="s">
        <v>22</v>
      </c>
      <c r="I563" s="22">
        <v>133908754</v>
      </c>
      <c r="J563" s="22">
        <f>J566</f>
        <v>0</v>
      </c>
      <c r="K563" s="22">
        <v>0</v>
      </c>
      <c r="L563" s="22">
        <f t="shared" si="23"/>
        <v>133908754</v>
      </c>
      <c r="M563" s="30"/>
      <c r="N563" s="21"/>
    </row>
    <row r="564" spans="1:14" ht="16.5" customHeight="1" x14ac:dyDescent="0.15">
      <c r="A564" s="20">
        <v>559</v>
      </c>
      <c r="B564" s="21" t="s">
        <v>1983</v>
      </c>
      <c r="C564" s="21" t="s">
        <v>1986</v>
      </c>
      <c r="D564" s="21">
        <v>2</v>
      </c>
      <c r="E564" s="21" t="s">
        <v>5193</v>
      </c>
      <c r="F564" s="40" t="s">
        <v>2107</v>
      </c>
      <c r="G564" s="21" t="s">
        <v>191</v>
      </c>
      <c r="H564" s="21" t="s">
        <v>16</v>
      </c>
      <c r="I564" s="22">
        <v>9000000</v>
      </c>
      <c r="J564" s="22">
        <v>0</v>
      </c>
      <c r="K564" s="22">
        <v>0</v>
      </c>
      <c r="L564" s="22">
        <f t="shared" si="23"/>
        <v>9000000</v>
      </c>
      <c r="M564" s="30" t="s">
        <v>125</v>
      </c>
      <c r="N564" s="21"/>
    </row>
    <row r="565" spans="1:14" ht="16.5" customHeight="1" x14ac:dyDescent="0.15">
      <c r="A565" s="20">
        <v>560</v>
      </c>
      <c r="B565" s="21" t="s">
        <v>1983</v>
      </c>
      <c r="C565" s="21" t="s">
        <v>1993</v>
      </c>
      <c r="D565" s="21">
        <v>2</v>
      </c>
      <c r="E565" s="21" t="s">
        <v>5193</v>
      </c>
      <c r="F565" s="40" t="s">
        <v>2116</v>
      </c>
      <c r="G565" s="21" t="s">
        <v>191</v>
      </c>
      <c r="H565" s="21" t="s">
        <v>22</v>
      </c>
      <c r="I565" s="22">
        <v>52000000</v>
      </c>
      <c r="J565" s="22">
        <v>0</v>
      </c>
      <c r="K565" s="22">
        <v>0</v>
      </c>
      <c r="L565" s="22">
        <f t="shared" si="23"/>
        <v>52000000</v>
      </c>
      <c r="M565" s="30"/>
      <c r="N565" s="21"/>
    </row>
    <row r="566" spans="1:14" ht="16.5" customHeight="1" x14ac:dyDescent="0.15">
      <c r="A566" s="20">
        <v>561</v>
      </c>
      <c r="B566" s="21" t="s">
        <v>1983</v>
      </c>
      <c r="C566" s="21" t="s">
        <v>2004</v>
      </c>
      <c r="D566" s="21">
        <v>2</v>
      </c>
      <c r="E566" s="21" t="s">
        <v>5193</v>
      </c>
      <c r="F566" s="40" t="s">
        <v>2121</v>
      </c>
      <c r="G566" s="21" t="s">
        <v>191</v>
      </c>
      <c r="H566" s="21" t="s">
        <v>15</v>
      </c>
      <c r="I566" s="22">
        <v>70000000</v>
      </c>
      <c r="J566" s="22">
        <f>J569</f>
        <v>0</v>
      </c>
      <c r="K566" s="22">
        <f>K569</f>
        <v>0</v>
      </c>
      <c r="L566" s="22">
        <f t="shared" si="23"/>
        <v>70000000</v>
      </c>
      <c r="M566" s="30"/>
      <c r="N566" s="21"/>
    </row>
    <row r="567" spans="1:14" ht="16.5" customHeight="1" x14ac:dyDescent="0.15">
      <c r="A567" s="20">
        <v>562</v>
      </c>
      <c r="B567" s="21" t="s">
        <v>1983</v>
      </c>
      <c r="C567" s="21" t="s">
        <v>2009</v>
      </c>
      <c r="D567" s="21">
        <v>2</v>
      </c>
      <c r="E567" s="21" t="s">
        <v>5193</v>
      </c>
      <c r="F567" s="40" t="s">
        <v>2125</v>
      </c>
      <c r="G567" s="21" t="s">
        <v>191</v>
      </c>
      <c r="H567" s="21" t="s">
        <v>22</v>
      </c>
      <c r="I567" s="22">
        <v>83223803</v>
      </c>
      <c r="J567" s="22">
        <f>J570</f>
        <v>0</v>
      </c>
      <c r="K567" s="22">
        <v>0</v>
      </c>
      <c r="L567" s="22">
        <f t="shared" si="23"/>
        <v>83223803</v>
      </c>
      <c r="M567" s="30"/>
      <c r="N567" s="21"/>
    </row>
    <row r="568" spans="1:14" ht="16.5" customHeight="1" x14ac:dyDescent="0.15">
      <c r="A568" s="20">
        <v>563</v>
      </c>
      <c r="B568" s="21" t="s">
        <v>1983</v>
      </c>
      <c r="C568" s="21" t="s">
        <v>2009</v>
      </c>
      <c r="D568" s="21">
        <v>2</v>
      </c>
      <c r="E568" s="21" t="s">
        <v>5193</v>
      </c>
      <c r="F568" s="40" t="s">
        <v>2126</v>
      </c>
      <c r="G568" s="21" t="s">
        <v>191</v>
      </c>
      <c r="H568" s="21" t="s">
        <v>22</v>
      </c>
      <c r="I568" s="22">
        <v>50181786</v>
      </c>
      <c r="J568" s="22">
        <f>J571</f>
        <v>0</v>
      </c>
      <c r="K568" s="22">
        <f>K571</f>
        <v>0</v>
      </c>
      <c r="L568" s="22">
        <f t="shared" si="23"/>
        <v>50181786</v>
      </c>
      <c r="M568" s="30"/>
      <c r="N568" s="21"/>
    </row>
    <row r="569" spans="1:14" ht="16.5" customHeight="1" x14ac:dyDescent="0.15">
      <c r="A569" s="20">
        <v>564</v>
      </c>
      <c r="B569" s="21" t="s">
        <v>1983</v>
      </c>
      <c r="C569" s="21" t="s">
        <v>2011</v>
      </c>
      <c r="D569" s="21">
        <v>2</v>
      </c>
      <c r="E569" s="21" t="s">
        <v>5193</v>
      </c>
      <c r="F569" s="40" t="s">
        <v>2127</v>
      </c>
      <c r="G569" s="21" t="s">
        <v>191</v>
      </c>
      <c r="H569" s="21" t="s">
        <v>22</v>
      </c>
      <c r="I569" s="22">
        <v>157748974</v>
      </c>
      <c r="J569" s="22">
        <f>J572</f>
        <v>0</v>
      </c>
      <c r="K569" s="22">
        <v>0</v>
      </c>
      <c r="L569" s="22">
        <f t="shared" si="23"/>
        <v>157748974</v>
      </c>
      <c r="M569" s="30"/>
      <c r="N569" s="21"/>
    </row>
    <row r="570" spans="1:14" ht="16.5" customHeight="1" x14ac:dyDescent="0.15">
      <c r="A570" s="20">
        <v>565</v>
      </c>
      <c r="B570" s="21" t="s">
        <v>1983</v>
      </c>
      <c r="C570" s="21" t="s">
        <v>2017</v>
      </c>
      <c r="D570" s="21">
        <v>2</v>
      </c>
      <c r="E570" s="21" t="s">
        <v>5193</v>
      </c>
      <c r="F570" s="40" t="s">
        <v>2130</v>
      </c>
      <c r="G570" s="21" t="s">
        <v>191</v>
      </c>
      <c r="H570" s="21" t="s">
        <v>22</v>
      </c>
      <c r="I570" s="22">
        <v>177506952</v>
      </c>
      <c r="J570" s="22">
        <f>J573</f>
        <v>0</v>
      </c>
      <c r="K570" s="22">
        <v>0</v>
      </c>
      <c r="L570" s="22">
        <f t="shared" si="23"/>
        <v>177506952</v>
      </c>
      <c r="M570" s="30"/>
      <c r="N570" s="21"/>
    </row>
    <row r="571" spans="1:14" ht="16.5" customHeight="1" x14ac:dyDescent="0.15">
      <c r="A571" s="20">
        <v>566</v>
      </c>
      <c r="B571" s="21" t="s">
        <v>1983</v>
      </c>
      <c r="C571" s="21" t="s">
        <v>2017</v>
      </c>
      <c r="D571" s="21">
        <v>2</v>
      </c>
      <c r="E571" s="21" t="s">
        <v>5193</v>
      </c>
      <c r="F571" s="40" t="s">
        <v>2131</v>
      </c>
      <c r="G571" s="21" t="s">
        <v>191</v>
      </c>
      <c r="H571" s="21" t="s">
        <v>15</v>
      </c>
      <c r="I571" s="22">
        <v>100000000</v>
      </c>
      <c r="J571" s="22">
        <f>J574</f>
        <v>0</v>
      </c>
      <c r="K571" s="22">
        <v>0</v>
      </c>
      <c r="L571" s="22">
        <f t="shared" si="23"/>
        <v>100000000</v>
      </c>
      <c r="M571" s="30"/>
      <c r="N571" s="21"/>
    </row>
    <row r="572" spans="1:14" ht="16.5" customHeight="1" x14ac:dyDescent="0.15">
      <c r="A572" s="20">
        <v>567</v>
      </c>
      <c r="B572" s="21" t="s">
        <v>1983</v>
      </c>
      <c r="C572" s="21" t="s">
        <v>2139</v>
      </c>
      <c r="D572" s="21">
        <v>2</v>
      </c>
      <c r="E572" s="21" t="s">
        <v>5193</v>
      </c>
      <c r="F572" s="40" t="s">
        <v>2140</v>
      </c>
      <c r="G572" s="21" t="s">
        <v>193</v>
      </c>
      <c r="H572" s="21" t="s">
        <v>15</v>
      </c>
      <c r="I572" s="22">
        <v>150000000</v>
      </c>
      <c r="J572" s="22">
        <v>0</v>
      </c>
      <c r="K572" s="22">
        <v>0</v>
      </c>
      <c r="L572" s="22">
        <f t="shared" si="23"/>
        <v>150000000</v>
      </c>
      <c r="M572" s="30"/>
      <c r="N572" s="21"/>
    </row>
    <row r="573" spans="1:14" ht="16.5" customHeight="1" x14ac:dyDescent="0.15">
      <c r="A573" s="20">
        <v>568</v>
      </c>
      <c r="B573" s="21" t="s">
        <v>1983</v>
      </c>
      <c r="C573" s="21" t="s">
        <v>2157</v>
      </c>
      <c r="D573" s="21">
        <v>2</v>
      </c>
      <c r="E573" s="21" t="s">
        <v>5193</v>
      </c>
      <c r="F573" s="40" t="s">
        <v>2158</v>
      </c>
      <c r="G573" s="21" t="s">
        <v>191</v>
      </c>
      <c r="H573" s="21" t="s">
        <v>15</v>
      </c>
      <c r="I573" s="22">
        <v>130000000</v>
      </c>
      <c r="J573" s="22">
        <f>J576</f>
        <v>0</v>
      </c>
      <c r="K573" s="22">
        <v>0</v>
      </c>
      <c r="L573" s="22">
        <f t="shared" si="23"/>
        <v>130000000</v>
      </c>
      <c r="M573" s="30"/>
      <c r="N573" s="21"/>
    </row>
    <row r="574" spans="1:14" ht="16.5" customHeight="1" x14ac:dyDescent="0.15">
      <c r="A574" s="20">
        <v>569</v>
      </c>
      <c r="B574" s="21" t="s">
        <v>2160</v>
      </c>
      <c r="C574" s="21" t="s">
        <v>1538</v>
      </c>
      <c r="D574" s="21">
        <v>2</v>
      </c>
      <c r="E574" s="21" t="s">
        <v>5193</v>
      </c>
      <c r="F574" s="40" t="s">
        <v>2237</v>
      </c>
      <c r="G574" s="21" t="s">
        <v>191</v>
      </c>
      <c r="H574" s="21" t="s">
        <v>22</v>
      </c>
      <c r="I574" s="22">
        <v>70000000</v>
      </c>
      <c r="J574" s="22">
        <v>0</v>
      </c>
      <c r="K574" s="22">
        <v>0</v>
      </c>
      <c r="L574" s="22">
        <f t="shared" si="23"/>
        <v>70000000</v>
      </c>
      <c r="M574" s="30"/>
      <c r="N574" s="21"/>
    </row>
    <row r="575" spans="1:14" ht="16.5" customHeight="1" x14ac:dyDescent="0.15">
      <c r="A575" s="20">
        <v>570</v>
      </c>
      <c r="B575" s="21" t="s">
        <v>2160</v>
      </c>
      <c r="C575" s="21" t="s">
        <v>1538</v>
      </c>
      <c r="D575" s="21">
        <v>2</v>
      </c>
      <c r="E575" s="21" t="s">
        <v>5193</v>
      </c>
      <c r="F575" s="40" t="s">
        <v>2239</v>
      </c>
      <c r="G575" s="21" t="s">
        <v>191</v>
      </c>
      <c r="H575" s="21" t="s">
        <v>22</v>
      </c>
      <c r="I575" s="22">
        <v>1600000000</v>
      </c>
      <c r="J575" s="22">
        <v>0</v>
      </c>
      <c r="K575" s="22">
        <v>0</v>
      </c>
      <c r="L575" s="22">
        <f t="shared" si="23"/>
        <v>1600000000</v>
      </c>
      <c r="M575" s="30"/>
      <c r="N575" s="21"/>
    </row>
    <row r="576" spans="1:14" ht="16.5" customHeight="1" x14ac:dyDescent="0.15">
      <c r="A576" s="20">
        <v>571</v>
      </c>
      <c r="B576" s="21" t="s">
        <v>2160</v>
      </c>
      <c r="C576" s="21" t="s">
        <v>1743</v>
      </c>
      <c r="D576" s="21">
        <v>2</v>
      </c>
      <c r="E576" s="21" t="s">
        <v>5193</v>
      </c>
      <c r="F576" s="40" t="s">
        <v>2260</v>
      </c>
      <c r="G576" s="21" t="s">
        <v>191</v>
      </c>
      <c r="H576" s="21" t="s">
        <v>22</v>
      </c>
      <c r="I576" s="22">
        <v>525147743.99999994</v>
      </c>
      <c r="J576" s="22">
        <v>0</v>
      </c>
      <c r="K576" s="22">
        <v>0</v>
      </c>
      <c r="L576" s="22">
        <f t="shared" si="23"/>
        <v>525147743.99999994</v>
      </c>
      <c r="M576" s="30"/>
      <c r="N576" s="21"/>
    </row>
    <row r="577" spans="1:14" ht="16.5" customHeight="1" x14ac:dyDescent="0.15">
      <c r="A577" s="20">
        <v>572</v>
      </c>
      <c r="B577" s="21" t="s">
        <v>2160</v>
      </c>
      <c r="C577" s="21" t="s">
        <v>1743</v>
      </c>
      <c r="D577" s="21">
        <v>2</v>
      </c>
      <c r="E577" s="21" t="s">
        <v>5193</v>
      </c>
      <c r="F577" s="40" t="s">
        <v>2215</v>
      </c>
      <c r="G577" s="21" t="s">
        <v>5183</v>
      </c>
      <c r="H577" s="21" t="s">
        <v>22</v>
      </c>
      <c r="I577" s="22">
        <v>50000000</v>
      </c>
      <c r="J577" s="22">
        <v>0</v>
      </c>
      <c r="K577" s="22">
        <v>0</v>
      </c>
      <c r="L577" s="22">
        <f t="shared" si="23"/>
        <v>50000000</v>
      </c>
      <c r="M577" s="30"/>
      <c r="N577" s="21"/>
    </row>
    <row r="578" spans="1:14" ht="16.5" customHeight="1" x14ac:dyDescent="0.15">
      <c r="A578" s="20">
        <v>573</v>
      </c>
      <c r="B578" s="21" t="s">
        <v>2160</v>
      </c>
      <c r="C578" s="21" t="s">
        <v>1743</v>
      </c>
      <c r="D578" s="21">
        <v>2</v>
      </c>
      <c r="E578" s="21" t="s">
        <v>5193</v>
      </c>
      <c r="F578" s="40" t="s">
        <v>2261</v>
      </c>
      <c r="G578" s="21" t="s">
        <v>191</v>
      </c>
      <c r="H578" s="21" t="s">
        <v>22</v>
      </c>
      <c r="I578" s="22">
        <v>563789000</v>
      </c>
      <c r="J578" s="22">
        <v>0</v>
      </c>
      <c r="K578" s="22">
        <v>0</v>
      </c>
      <c r="L578" s="22">
        <f t="shared" si="23"/>
        <v>563789000</v>
      </c>
      <c r="M578" s="30"/>
      <c r="N578" s="21"/>
    </row>
    <row r="579" spans="1:14" ht="16.5" customHeight="1" x14ac:dyDescent="0.15">
      <c r="A579" s="20">
        <v>574</v>
      </c>
      <c r="B579" s="21" t="s">
        <v>2160</v>
      </c>
      <c r="C579" s="21" t="s">
        <v>887</v>
      </c>
      <c r="D579" s="21">
        <v>2</v>
      </c>
      <c r="E579" s="21" t="s">
        <v>5193</v>
      </c>
      <c r="F579" s="40" t="s">
        <v>2291</v>
      </c>
      <c r="G579" s="21" t="s">
        <v>52</v>
      </c>
      <c r="H579" s="21" t="s">
        <v>16</v>
      </c>
      <c r="I579" s="22">
        <v>7400000</v>
      </c>
      <c r="J579" s="22">
        <v>0</v>
      </c>
      <c r="K579" s="22">
        <v>0</v>
      </c>
      <c r="L579" s="22">
        <f t="shared" si="23"/>
        <v>7400000</v>
      </c>
      <c r="M579" s="30" t="s">
        <v>570</v>
      </c>
      <c r="N579" s="21"/>
    </row>
    <row r="580" spans="1:14" ht="16.5" customHeight="1" x14ac:dyDescent="0.15">
      <c r="A580" s="20">
        <v>575</v>
      </c>
      <c r="B580" s="21" t="s">
        <v>2160</v>
      </c>
      <c r="C580" s="21" t="s">
        <v>2171</v>
      </c>
      <c r="D580" s="21">
        <v>2</v>
      </c>
      <c r="E580" s="21" t="s">
        <v>5193</v>
      </c>
      <c r="F580" s="40" t="s">
        <v>2292</v>
      </c>
      <c r="G580" s="21" t="s">
        <v>191</v>
      </c>
      <c r="H580" s="21" t="s">
        <v>15</v>
      </c>
      <c r="I580" s="22">
        <v>1200000000</v>
      </c>
      <c r="J580" s="22">
        <v>0</v>
      </c>
      <c r="K580" s="22">
        <v>30000000</v>
      </c>
      <c r="L580" s="22">
        <f t="shared" si="23"/>
        <v>1230000000</v>
      </c>
      <c r="M580" s="30"/>
      <c r="N580" s="21"/>
    </row>
    <row r="581" spans="1:14" ht="16.5" customHeight="1" x14ac:dyDescent="0.15">
      <c r="A581" s="20">
        <v>576</v>
      </c>
      <c r="B581" s="21" t="s">
        <v>2160</v>
      </c>
      <c r="C581" s="21" t="s">
        <v>2171</v>
      </c>
      <c r="D581" s="21">
        <v>2</v>
      </c>
      <c r="E581" s="21" t="s">
        <v>5193</v>
      </c>
      <c r="F581" s="40" t="s">
        <v>2295</v>
      </c>
      <c r="G581" s="21" t="s">
        <v>191</v>
      </c>
      <c r="H581" s="21" t="s">
        <v>15</v>
      </c>
      <c r="I581" s="22">
        <v>40000000</v>
      </c>
      <c r="J581" s="22">
        <v>0</v>
      </c>
      <c r="K581" s="22">
        <v>1000000</v>
      </c>
      <c r="L581" s="22">
        <f t="shared" si="23"/>
        <v>41000000</v>
      </c>
      <c r="M581" s="30"/>
      <c r="N581" s="21"/>
    </row>
    <row r="582" spans="1:14" ht="16.5" customHeight="1" x14ac:dyDescent="0.15">
      <c r="A582" s="20">
        <v>577</v>
      </c>
      <c r="B582" s="21" t="s">
        <v>2160</v>
      </c>
      <c r="C582" s="21" t="s">
        <v>2171</v>
      </c>
      <c r="D582" s="21">
        <v>2</v>
      </c>
      <c r="E582" s="21" t="s">
        <v>5193</v>
      </c>
      <c r="F582" s="40" t="s">
        <v>2296</v>
      </c>
      <c r="G582" s="21" t="s">
        <v>191</v>
      </c>
      <c r="H582" s="21" t="s">
        <v>15</v>
      </c>
      <c r="I582" s="22">
        <v>30000000</v>
      </c>
      <c r="J582" s="22">
        <v>0</v>
      </c>
      <c r="K582" s="22">
        <v>0</v>
      </c>
      <c r="L582" s="22">
        <f t="shared" si="23"/>
        <v>30000000</v>
      </c>
      <c r="M582" s="30"/>
      <c r="N582" s="21"/>
    </row>
    <row r="583" spans="1:14" ht="16.5" customHeight="1" x14ac:dyDescent="0.15">
      <c r="A583" s="20">
        <v>578</v>
      </c>
      <c r="B583" s="21" t="s">
        <v>2160</v>
      </c>
      <c r="C583" s="21" t="s">
        <v>2171</v>
      </c>
      <c r="D583" s="21">
        <v>2</v>
      </c>
      <c r="E583" s="21" t="s">
        <v>5193</v>
      </c>
      <c r="F583" s="40" t="s">
        <v>2297</v>
      </c>
      <c r="G583" s="21" t="s">
        <v>191</v>
      </c>
      <c r="H583" s="21" t="s">
        <v>15</v>
      </c>
      <c r="I583" s="22">
        <v>15000000</v>
      </c>
      <c r="J583" s="22">
        <v>0</v>
      </c>
      <c r="K583" s="22">
        <v>0</v>
      </c>
      <c r="L583" s="22">
        <f t="shared" ref="L583:L646" si="26">I583+J583+K583</f>
        <v>15000000</v>
      </c>
      <c r="M583" s="30"/>
      <c r="N583" s="21"/>
    </row>
    <row r="584" spans="1:14" ht="16.5" customHeight="1" x14ac:dyDescent="0.15">
      <c r="A584" s="20">
        <v>579</v>
      </c>
      <c r="B584" s="21" t="s">
        <v>2311</v>
      </c>
      <c r="C584" s="21" t="s">
        <v>2312</v>
      </c>
      <c r="D584" s="21">
        <v>2</v>
      </c>
      <c r="E584" s="21" t="s">
        <v>5193</v>
      </c>
      <c r="F584" s="40" t="s">
        <v>2508</v>
      </c>
      <c r="G584" s="21" t="s">
        <v>191</v>
      </c>
      <c r="H584" s="21" t="s">
        <v>22</v>
      </c>
      <c r="I584" s="22">
        <v>73183000</v>
      </c>
      <c r="J584" s="22">
        <f t="shared" ref="J584:J590" si="27">J587</f>
        <v>0</v>
      </c>
      <c r="K584" s="22">
        <v>0</v>
      </c>
      <c r="L584" s="22">
        <f t="shared" si="26"/>
        <v>73183000</v>
      </c>
      <c r="M584" s="30"/>
      <c r="N584" s="21"/>
    </row>
    <row r="585" spans="1:14" ht="16.5" customHeight="1" x14ac:dyDescent="0.15">
      <c r="A585" s="20">
        <v>580</v>
      </c>
      <c r="B585" s="21" t="s">
        <v>2311</v>
      </c>
      <c r="C585" s="21" t="s">
        <v>2312</v>
      </c>
      <c r="D585" s="21">
        <v>2</v>
      </c>
      <c r="E585" s="21" t="s">
        <v>5193</v>
      </c>
      <c r="F585" s="40" t="s">
        <v>2509</v>
      </c>
      <c r="G585" s="21" t="s">
        <v>191</v>
      </c>
      <c r="H585" s="21" t="s">
        <v>22</v>
      </c>
      <c r="I585" s="22">
        <v>200000000</v>
      </c>
      <c r="J585" s="22">
        <f t="shared" si="27"/>
        <v>0</v>
      </c>
      <c r="K585" s="22">
        <f t="shared" ref="K585:K590" si="28">K588</f>
        <v>0</v>
      </c>
      <c r="L585" s="22">
        <f t="shared" si="26"/>
        <v>200000000</v>
      </c>
      <c r="M585" s="30"/>
      <c r="N585" s="21"/>
    </row>
    <row r="586" spans="1:14" ht="16.5" customHeight="1" x14ac:dyDescent="0.15">
      <c r="A586" s="20">
        <v>581</v>
      </c>
      <c r="B586" s="21" t="s">
        <v>2311</v>
      </c>
      <c r="C586" s="21" t="s">
        <v>2312</v>
      </c>
      <c r="D586" s="21">
        <v>2</v>
      </c>
      <c r="E586" s="21" t="s">
        <v>5193</v>
      </c>
      <c r="F586" s="40" t="s">
        <v>2510</v>
      </c>
      <c r="G586" s="21" t="s">
        <v>191</v>
      </c>
      <c r="H586" s="21" t="s">
        <v>22</v>
      </c>
      <c r="I586" s="22">
        <v>120000000</v>
      </c>
      <c r="J586" s="22">
        <f t="shared" si="27"/>
        <v>0</v>
      </c>
      <c r="K586" s="22">
        <f t="shared" si="28"/>
        <v>0</v>
      </c>
      <c r="L586" s="22">
        <f t="shared" si="26"/>
        <v>120000000</v>
      </c>
      <c r="M586" s="30"/>
      <c r="N586" s="21"/>
    </row>
    <row r="587" spans="1:14" ht="16.5" customHeight="1" x14ac:dyDescent="0.15">
      <c r="A587" s="20">
        <v>582</v>
      </c>
      <c r="B587" s="21" t="s">
        <v>2311</v>
      </c>
      <c r="C587" s="21" t="s">
        <v>2312</v>
      </c>
      <c r="D587" s="21">
        <v>2</v>
      </c>
      <c r="E587" s="21" t="s">
        <v>5193</v>
      </c>
      <c r="F587" s="40" t="s">
        <v>2511</v>
      </c>
      <c r="G587" s="21" t="s">
        <v>191</v>
      </c>
      <c r="H587" s="21" t="s">
        <v>22</v>
      </c>
      <c r="I587" s="22">
        <v>120000000</v>
      </c>
      <c r="J587" s="22">
        <f t="shared" si="27"/>
        <v>0</v>
      </c>
      <c r="K587" s="22">
        <f t="shared" si="28"/>
        <v>0</v>
      </c>
      <c r="L587" s="22">
        <f t="shared" si="26"/>
        <v>120000000</v>
      </c>
      <c r="M587" s="30"/>
      <c r="N587" s="21"/>
    </row>
    <row r="588" spans="1:14" ht="16.5" customHeight="1" x14ac:dyDescent="0.15">
      <c r="A588" s="20">
        <v>583</v>
      </c>
      <c r="B588" s="21" t="s">
        <v>2311</v>
      </c>
      <c r="C588" s="21" t="s">
        <v>2312</v>
      </c>
      <c r="D588" s="21">
        <v>2</v>
      </c>
      <c r="E588" s="21" t="s">
        <v>5193</v>
      </c>
      <c r="F588" s="40" t="s">
        <v>2512</v>
      </c>
      <c r="G588" s="21" t="s">
        <v>191</v>
      </c>
      <c r="H588" s="21" t="s">
        <v>15</v>
      </c>
      <c r="I588" s="22">
        <v>281000000</v>
      </c>
      <c r="J588" s="22">
        <f t="shared" si="27"/>
        <v>0</v>
      </c>
      <c r="K588" s="22">
        <f t="shared" si="28"/>
        <v>0</v>
      </c>
      <c r="L588" s="22">
        <f t="shared" si="26"/>
        <v>281000000</v>
      </c>
      <c r="M588" s="30"/>
      <c r="N588" s="21"/>
    </row>
    <row r="589" spans="1:14" ht="16.5" customHeight="1" x14ac:dyDescent="0.15">
      <c r="A589" s="20">
        <v>584</v>
      </c>
      <c r="B589" s="21" t="s">
        <v>2311</v>
      </c>
      <c r="C589" s="21" t="s">
        <v>2326</v>
      </c>
      <c r="D589" s="21">
        <v>2</v>
      </c>
      <c r="E589" s="21" t="s">
        <v>5193</v>
      </c>
      <c r="F589" s="40" t="s">
        <v>2532</v>
      </c>
      <c r="G589" s="21" t="s">
        <v>191</v>
      </c>
      <c r="H589" s="21" t="s">
        <v>22</v>
      </c>
      <c r="I589" s="22">
        <v>23000000</v>
      </c>
      <c r="J589" s="22">
        <f t="shared" si="27"/>
        <v>0</v>
      </c>
      <c r="K589" s="22">
        <f t="shared" si="28"/>
        <v>0</v>
      </c>
      <c r="L589" s="22">
        <f t="shared" si="26"/>
        <v>23000000</v>
      </c>
      <c r="M589" s="30"/>
      <c r="N589" s="21"/>
    </row>
    <row r="590" spans="1:14" ht="16.5" customHeight="1" x14ac:dyDescent="0.15">
      <c r="A590" s="20">
        <v>585</v>
      </c>
      <c r="B590" s="21" t="s">
        <v>2311</v>
      </c>
      <c r="C590" s="21" t="s">
        <v>2331</v>
      </c>
      <c r="D590" s="21">
        <v>2</v>
      </c>
      <c r="E590" s="21" t="s">
        <v>5193</v>
      </c>
      <c r="F590" s="40" t="s">
        <v>2542</v>
      </c>
      <c r="G590" s="21" t="s">
        <v>191</v>
      </c>
      <c r="H590" s="21" t="s">
        <v>22</v>
      </c>
      <c r="I590" s="22">
        <v>82537000</v>
      </c>
      <c r="J590" s="22">
        <f t="shared" si="27"/>
        <v>0</v>
      </c>
      <c r="K590" s="22">
        <f t="shared" si="28"/>
        <v>0</v>
      </c>
      <c r="L590" s="22">
        <f t="shared" si="26"/>
        <v>82537000</v>
      </c>
      <c r="M590" s="30"/>
      <c r="N590" s="21"/>
    </row>
    <row r="591" spans="1:14" ht="16.5" customHeight="1" x14ac:dyDescent="0.15">
      <c r="A591" s="20">
        <v>586</v>
      </c>
      <c r="B591" s="21" t="s">
        <v>2311</v>
      </c>
      <c r="C591" s="21" t="s">
        <v>2331</v>
      </c>
      <c r="D591" s="21">
        <v>2</v>
      </c>
      <c r="E591" s="21" t="s">
        <v>5193</v>
      </c>
      <c r="F591" s="40" t="s">
        <v>2545</v>
      </c>
      <c r="G591" s="21" t="s">
        <v>191</v>
      </c>
      <c r="H591" s="21" t="s">
        <v>22</v>
      </c>
      <c r="I591" s="22">
        <v>30000000</v>
      </c>
      <c r="J591" s="22">
        <v>0</v>
      </c>
      <c r="K591" s="22">
        <v>0</v>
      </c>
      <c r="L591" s="22">
        <f t="shared" si="26"/>
        <v>30000000</v>
      </c>
      <c r="M591" s="30"/>
      <c r="N591" s="21"/>
    </row>
    <row r="592" spans="1:14" ht="16.5" customHeight="1" x14ac:dyDescent="0.15">
      <c r="A592" s="20">
        <v>587</v>
      </c>
      <c r="B592" s="21" t="s">
        <v>2311</v>
      </c>
      <c r="C592" s="21" t="s">
        <v>2337</v>
      </c>
      <c r="D592" s="21">
        <v>2</v>
      </c>
      <c r="E592" s="21" t="s">
        <v>5193</v>
      </c>
      <c r="F592" s="40" t="s">
        <v>2551</v>
      </c>
      <c r="G592" s="21" t="s">
        <v>191</v>
      </c>
      <c r="H592" s="21" t="s">
        <v>22</v>
      </c>
      <c r="I592" s="22">
        <v>29669774</v>
      </c>
      <c r="J592" s="22">
        <v>0</v>
      </c>
      <c r="K592" s="22">
        <v>0</v>
      </c>
      <c r="L592" s="22">
        <f t="shared" si="26"/>
        <v>29669774</v>
      </c>
      <c r="M592" s="30"/>
      <c r="N592" s="21"/>
    </row>
    <row r="593" spans="1:14" ht="16.5" customHeight="1" x14ac:dyDescent="0.15">
      <c r="A593" s="20">
        <v>588</v>
      </c>
      <c r="B593" s="21" t="s">
        <v>2311</v>
      </c>
      <c r="C593" s="21" t="s">
        <v>517</v>
      </c>
      <c r="D593" s="21">
        <v>2</v>
      </c>
      <c r="E593" s="21" t="s">
        <v>5193</v>
      </c>
      <c r="F593" s="40" t="s">
        <v>2669</v>
      </c>
      <c r="G593" s="21" t="s">
        <v>191</v>
      </c>
      <c r="H593" s="21" t="s">
        <v>22</v>
      </c>
      <c r="I593" s="22">
        <v>113456314</v>
      </c>
      <c r="J593" s="22">
        <v>0</v>
      </c>
      <c r="K593" s="22">
        <v>0</v>
      </c>
      <c r="L593" s="22">
        <f t="shared" si="26"/>
        <v>113456314</v>
      </c>
      <c r="M593" s="30"/>
      <c r="N593" s="21"/>
    </row>
    <row r="594" spans="1:14" ht="16.5" customHeight="1" x14ac:dyDescent="0.15">
      <c r="A594" s="20">
        <v>589</v>
      </c>
      <c r="B594" s="21" t="s">
        <v>2311</v>
      </c>
      <c r="C594" s="21" t="s">
        <v>517</v>
      </c>
      <c r="D594" s="21">
        <v>2</v>
      </c>
      <c r="E594" s="21" t="s">
        <v>5193</v>
      </c>
      <c r="F594" s="40" t="s">
        <v>2670</v>
      </c>
      <c r="G594" s="21" t="s">
        <v>191</v>
      </c>
      <c r="H594" s="21" t="s">
        <v>22</v>
      </c>
      <c r="I594" s="22">
        <v>65837933</v>
      </c>
      <c r="J594" s="22">
        <v>0</v>
      </c>
      <c r="K594" s="22">
        <v>0</v>
      </c>
      <c r="L594" s="22">
        <f t="shared" si="26"/>
        <v>65837933</v>
      </c>
      <c r="M594" s="30"/>
      <c r="N594" s="21"/>
    </row>
    <row r="595" spans="1:14" ht="16.5" customHeight="1" x14ac:dyDescent="0.15">
      <c r="A595" s="20">
        <v>590</v>
      </c>
      <c r="B595" s="21" t="s">
        <v>2311</v>
      </c>
      <c r="C595" s="21" t="s">
        <v>94</v>
      </c>
      <c r="D595" s="21">
        <v>2</v>
      </c>
      <c r="E595" s="21" t="s">
        <v>5193</v>
      </c>
      <c r="F595" s="40" t="s">
        <v>2690</v>
      </c>
      <c r="G595" s="21" t="s">
        <v>191</v>
      </c>
      <c r="H595" s="21" t="s">
        <v>15</v>
      </c>
      <c r="I595" s="22">
        <v>60000000</v>
      </c>
      <c r="J595" s="22">
        <f>J598</f>
        <v>0</v>
      </c>
      <c r="K595" s="22">
        <f>K598</f>
        <v>0</v>
      </c>
      <c r="L595" s="22">
        <f t="shared" si="26"/>
        <v>60000000</v>
      </c>
      <c r="M595" s="30"/>
      <c r="N595" s="21"/>
    </row>
    <row r="596" spans="1:14" ht="16.5" customHeight="1" x14ac:dyDescent="0.15">
      <c r="A596" s="20">
        <v>591</v>
      </c>
      <c r="B596" s="21" t="s">
        <v>2697</v>
      </c>
      <c r="C596" s="21" t="s">
        <v>2706</v>
      </c>
      <c r="D596" s="21">
        <v>2</v>
      </c>
      <c r="E596" s="21" t="s">
        <v>5193</v>
      </c>
      <c r="F596" s="40" t="s">
        <v>2907</v>
      </c>
      <c r="G596" s="21" t="s">
        <v>193</v>
      </c>
      <c r="H596" s="21" t="s">
        <v>546</v>
      </c>
      <c r="I596" s="22">
        <v>65000000</v>
      </c>
      <c r="J596" s="22">
        <v>0</v>
      </c>
      <c r="K596" s="22">
        <v>0</v>
      </c>
      <c r="L596" s="22">
        <f t="shared" si="26"/>
        <v>65000000</v>
      </c>
      <c r="M596" s="30"/>
      <c r="N596" s="21"/>
    </row>
    <row r="597" spans="1:14" ht="16.5" customHeight="1" x14ac:dyDescent="0.15">
      <c r="A597" s="20">
        <v>592</v>
      </c>
      <c r="B597" s="21" t="s">
        <v>2697</v>
      </c>
      <c r="C597" s="21" t="s">
        <v>2718</v>
      </c>
      <c r="D597" s="21">
        <v>2</v>
      </c>
      <c r="E597" s="21" t="s">
        <v>5193</v>
      </c>
      <c r="F597" s="40" t="s">
        <v>2909</v>
      </c>
      <c r="G597" s="21" t="s">
        <v>191</v>
      </c>
      <c r="H597" s="21" t="s">
        <v>22</v>
      </c>
      <c r="I597" s="22">
        <v>28027411</v>
      </c>
      <c r="J597" s="22">
        <f>J600</f>
        <v>0</v>
      </c>
      <c r="K597" s="22">
        <v>0</v>
      </c>
      <c r="L597" s="22">
        <f t="shared" si="26"/>
        <v>28027411</v>
      </c>
      <c r="M597" s="30"/>
      <c r="N597" s="21"/>
    </row>
    <row r="598" spans="1:14" ht="16.5" customHeight="1" x14ac:dyDescent="0.15">
      <c r="A598" s="20">
        <v>593</v>
      </c>
      <c r="B598" s="21" t="s">
        <v>2697</v>
      </c>
      <c r="C598" s="21" t="s">
        <v>2718</v>
      </c>
      <c r="D598" s="21">
        <v>2</v>
      </c>
      <c r="E598" s="21" t="s">
        <v>5193</v>
      </c>
      <c r="F598" s="40" t="s">
        <v>2910</v>
      </c>
      <c r="G598" s="21" t="s">
        <v>191</v>
      </c>
      <c r="H598" s="21" t="s">
        <v>22</v>
      </c>
      <c r="I598" s="22">
        <v>65000000</v>
      </c>
      <c r="J598" s="22">
        <v>0</v>
      </c>
      <c r="K598" s="22">
        <v>0</v>
      </c>
      <c r="L598" s="22">
        <f t="shared" si="26"/>
        <v>65000000</v>
      </c>
      <c r="M598" s="30"/>
      <c r="N598" s="21"/>
    </row>
    <row r="599" spans="1:14" ht="16.5" customHeight="1" x14ac:dyDescent="0.15">
      <c r="A599" s="20">
        <v>594</v>
      </c>
      <c r="B599" s="21" t="s">
        <v>2697</v>
      </c>
      <c r="C599" s="21" t="s">
        <v>2729</v>
      </c>
      <c r="D599" s="21">
        <v>2</v>
      </c>
      <c r="E599" s="21" t="s">
        <v>5193</v>
      </c>
      <c r="F599" s="40" t="s">
        <v>2914</v>
      </c>
      <c r="G599" s="21" t="s">
        <v>191</v>
      </c>
      <c r="H599" s="21" t="s">
        <v>15</v>
      </c>
      <c r="I599" s="22">
        <v>62283140</v>
      </c>
      <c r="J599" s="22">
        <f>J602</f>
        <v>0</v>
      </c>
      <c r="K599" s="22">
        <f>K602</f>
        <v>0</v>
      </c>
      <c r="L599" s="22">
        <f t="shared" si="26"/>
        <v>62283140</v>
      </c>
      <c r="M599" s="30"/>
      <c r="N599" s="21"/>
    </row>
    <row r="600" spans="1:14" ht="16.5" customHeight="1" x14ac:dyDescent="0.15">
      <c r="A600" s="20">
        <v>595</v>
      </c>
      <c r="B600" s="21" t="s">
        <v>2697</v>
      </c>
      <c r="C600" s="21" t="s">
        <v>2729</v>
      </c>
      <c r="D600" s="21">
        <v>2</v>
      </c>
      <c r="E600" s="21" t="s">
        <v>5193</v>
      </c>
      <c r="F600" s="40" t="s">
        <v>2915</v>
      </c>
      <c r="G600" s="21" t="s">
        <v>191</v>
      </c>
      <c r="H600" s="21" t="s">
        <v>15</v>
      </c>
      <c r="I600" s="22">
        <v>28027411</v>
      </c>
      <c r="J600" s="22">
        <f>J603</f>
        <v>0</v>
      </c>
      <c r="K600" s="22">
        <f>K603</f>
        <v>0</v>
      </c>
      <c r="L600" s="22">
        <f t="shared" si="26"/>
        <v>28027411</v>
      </c>
      <c r="M600" s="30"/>
      <c r="N600" s="21"/>
    </row>
    <row r="601" spans="1:14" ht="16.5" customHeight="1" x14ac:dyDescent="0.15">
      <c r="A601" s="20">
        <v>596</v>
      </c>
      <c r="B601" s="21" t="s">
        <v>2697</v>
      </c>
      <c r="C601" s="21" t="s">
        <v>2742</v>
      </c>
      <c r="D601" s="21">
        <v>2</v>
      </c>
      <c r="E601" s="21" t="s">
        <v>5193</v>
      </c>
      <c r="F601" s="40" t="s">
        <v>2919</v>
      </c>
      <c r="G601" s="21" t="s">
        <v>191</v>
      </c>
      <c r="H601" s="21" t="s">
        <v>22</v>
      </c>
      <c r="I601" s="22">
        <v>201000000</v>
      </c>
      <c r="J601" s="22">
        <f>J604</f>
        <v>0</v>
      </c>
      <c r="K601" s="22">
        <v>0</v>
      </c>
      <c r="L601" s="22">
        <f t="shared" si="26"/>
        <v>201000000</v>
      </c>
      <c r="M601" s="30"/>
      <c r="N601" s="21"/>
    </row>
    <row r="602" spans="1:14" ht="16.5" customHeight="1" x14ac:dyDescent="0.15">
      <c r="A602" s="20">
        <v>597</v>
      </c>
      <c r="B602" s="21" t="s">
        <v>2697</v>
      </c>
      <c r="C602" s="21" t="s">
        <v>2751</v>
      </c>
      <c r="D602" s="21">
        <v>2</v>
      </c>
      <c r="E602" s="21" t="s">
        <v>5193</v>
      </c>
      <c r="F602" s="40" t="s">
        <v>2925</v>
      </c>
      <c r="G602" s="21" t="s">
        <v>191</v>
      </c>
      <c r="H602" s="21" t="s">
        <v>22</v>
      </c>
      <c r="I602" s="22">
        <v>34255725</v>
      </c>
      <c r="J602" s="22">
        <v>0</v>
      </c>
      <c r="K602" s="22">
        <v>0</v>
      </c>
      <c r="L602" s="22">
        <f t="shared" si="26"/>
        <v>34255725</v>
      </c>
      <c r="M602" s="30"/>
      <c r="N602" s="21"/>
    </row>
    <row r="603" spans="1:14" ht="16.5" customHeight="1" x14ac:dyDescent="0.15">
      <c r="A603" s="20">
        <v>598</v>
      </c>
      <c r="B603" s="21" t="s">
        <v>2697</v>
      </c>
      <c r="C603" s="21" t="s">
        <v>2751</v>
      </c>
      <c r="D603" s="21">
        <v>2</v>
      </c>
      <c r="E603" s="21" t="s">
        <v>5193</v>
      </c>
      <c r="F603" s="40" t="s">
        <v>2927</v>
      </c>
      <c r="G603" s="21" t="s">
        <v>191</v>
      </c>
      <c r="H603" s="21" t="s">
        <v>22</v>
      </c>
      <c r="I603" s="22">
        <v>56196514</v>
      </c>
      <c r="J603" s="22">
        <v>0</v>
      </c>
      <c r="K603" s="22">
        <v>0</v>
      </c>
      <c r="L603" s="22">
        <f t="shared" si="26"/>
        <v>56196514</v>
      </c>
      <c r="M603" s="30"/>
      <c r="N603" s="21"/>
    </row>
    <row r="604" spans="1:14" ht="16.5" customHeight="1" x14ac:dyDescent="0.15">
      <c r="A604" s="20">
        <v>599</v>
      </c>
      <c r="B604" s="21" t="s">
        <v>2697</v>
      </c>
      <c r="C604" s="21" t="s">
        <v>2758</v>
      </c>
      <c r="D604" s="21">
        <v>2</v>
      </c>
      <c r="E604" s="21" t="s">
        <v>5193</v>
      </c>
      <c r="F604" s="40" t="s">
        <v>2930</v>
      </c>
      <c r="G604" s="21" t="s">
        <v>191</v>
      </c>
      <c r="H604" s="21" t="s">
        <v>15</v>
      </c>
      <c r="I604" s="22">
        <v>1000000000</v>
      </c>
      <c r="J604" s="22">
        <f>J607</f>
        <v>0</v>
      </c>
      <c r="K604" s="22">
        <f>K607</f>
        <v>0</v>
      </c>
      <c r="L604" s="22">
        <f t="shared" si="26"/>
        <v>1000000000</v>
      </c>
      <c r="M604" s="30"/>
      <c r="N604" s="21"/>
    </row>
    <row r="605" spans="1:14" ht="16.5" customHeight="1" x14ac:dyDescent="0.15">
      <c r="A605" s="20">
        <v>600</v>
      </c>
      <c r="B605" s="21" t="s">
        <v>2697</v>
      </c>
      <c r="C605" s="21" t="s">
        <v>2784</v>
      </c>
      <c r="D605" s="21">
        <v>2</v>
      </c>
      <c r="E605" s="21" t="s">
        <v>5193</v>
      </c>
      <c r="F605" s="40" t="s">
        <v>2949</v>
      </c>
      <c r="G605" s="21" t="s">
        <v>191</v>
      </c>
      <c r="H605" s="21" t="s">
        <v>15</v>
      </c>
      <c r="I605" s="22">
        <v>750000000</v>
      </c>
      <c r="J605" s="22">
        <f t="shared" ref="J605:J613" si="29">J608</f>
        <v>0</v>
      </c>
      <c r="K605" s="22">
        <v>0</v>
      </c>
      <c r="L605" s="22">
        <f t="shared" si="26"/>
        <v>750000000</v>
      </c>
      <c r="M605" s="30"/>
      <c r="N605" s="21"/>
    </row>
    <row r="606" spans="1:14" ht="16.5" customHeight="1" x14ac:dyDescent="0.15">
      <c r="A606" s="20">
        <v>601</v>
      </c>
      <c r="B606" s="21" t="s">
        <v>2697</v>
      </c>
      <c r="C606" s="21" t="s">
        <v>2792</v>
      </c>
      <c r="D606" s="21">
        <v>2</v>
      </c>
      <c r="E606" s="21" t="s">
        <v>5193</v>
      </c>
      <c r="F606" s="40" t="s">
        <v>2952</v>
      </c>
      <c r="G606" s="21" t="s">
        <v>191</v>
      </c>
      <c r="H606" s="21" t="s">
        <v>22</v>
      </c>
      <c r="I606" s="22">
        <v>153000000</v>
      </c>
      <c r="J606" s="22">
        <f t="shared" si="29"/>
        <v>0</v>
      </c>
      <c r="K606" s="22">
        <f>K609</f>
        <v>0</v>
      </c>
      <c r="L606" s="22">
        <f t="shared" si="26"/>
        <v>153000000</v>
      </c>
      <c r="M606" s="30"/>
      <c r="N606" s="21"/>
    </row>
    <row r="607" spans="1:14" ht="16.5" customHeight="1" x14ac:dyDescent="0.15">
      <c r="A607" s="20">
        <v>602</v>
      </c>
      <c r="B607" s="21" t="s">
        <v>2697</v>
      </c>
      <c r="C607" s="21" t="s">
        <v>2792</v>
      </c>
      <c r="D607" s="21">
        <v>2</v>
      </c>
      <c r="E607" s="21" t="s">
        <v>5193</v>
      </c>
      <c r="F607" s="40" t="s">
        <v>2953</v>
      </c>
      <c r="G607" s="21" t="s">
        <v>191</v>
      </c>
      <c r="H607" s="21" t="s">
        <v>22</v>
      </c>
      <c r="I607" s="22">
        <v>18000000</v>
      </c>
      <c r="J607" s="22">
        <f t="shared" si="29"/>
        <v>0</v>
      </c>
      <c r="K607" s="22">
        <f>K610</f>
        <v>0</v>
      </c>
      <c r="L607" s="22">
        <f t="shared" si="26"/>
        <v>18000000</v>
      </c>
      <c r="M607" s="30"/>
      <c r="N607" s="21"/>
    </row>
    <row r="608" spans="1:14" ht="16.5" customHeight="1" x14ac:dyDescent="0.15">
      <c r="A608" s="20">
        <v>603</v>
      </c>
      <c r="B608" s="21" t="s">
        <v>2697</v>
      </c>
      <c r="C608" s="21" t="s">
        <v>2807</v>
      </c>
      <c r="D608" s="21">
        <v>2</v>
      </c>
      <c r="E608" s="21" t="s">
        <v>5193</v>
      </c>
      <c r="F608" s="40" t="s">
        <v>2965</v>
      </c>
      <c r="G608" s="21" t="s">
        <v>191</v>
      </c>
      <c r="H608" s="21" t="s">
        <v>22</v>
      </c>
      <c r="I608" s="22">
        <v>75000000</v>
      </c>
      <c r="J608" s="22">
        <f t="shared" si="29"/>
        <v>0</v>
      </c>
      <c r="K608" s="22">
        <v>0</v>
      </c>
      <c r="L608" s="22">
        <f t="shared" si="26"/>
        <v>75000000</v>
      </c>
      <c r="M608" s="30"/>
      <c r="N608" s="21"/>
    </row>
    <row r="609" spans="1:14" ht="16.5" customHeight="1" x14ac:dyDescent="0.15">
      <c r="A609" s="20">
        <v>604</v>
      </c>
      <c r="B609" s="21" t="s">
        <v>2697</v>
      </c>
      <c r="C609" s="21" t="s">
        <v>2734</v>
      </c>
      <c r="D609" s="21">
        <v>2</v>
      </c>
      <c r="E609" s="21" t="s">
        <v>5193</v>
      </c>
      <c r="F609" s="40" t="s">
        <v>2973</v>
      </c>
      <c r="G609" s="21" t="s">
        <v>191</v>
      </c>
      <c r="H609" s="21" t="s">
        <v>16</v>
      </c>
      <c r="I609" s="22">
        <v>877223</v>
      </c>
      <c r="J609" s="22">
        <f t="shared" si="29"/>
        <v>0</v>
      </c>
      <c r="K609" s="22">
        <f>K612</f>
        <v>0</v>
      </c>
      <c r="L609" s="22">
        <f t="shared" si="26"/>
        <v>877223</v>
      </c>
      <c r="M609" s="30" t="s">
        <v>2967</v>
      </c>
      <c r="N609" s="21"/>
    </row>
    <row r="610" spans="1:14" ht="16.5" customHeight="1" x14ac:dyDescent="0.15">
      <c r="A610" s="20">
        <v>605</v>
      </c>
      <c r="B610" s="21" t="s">
        <v>2697</v>
      </c>
      <c r="C610" s="21" t="s">
        <v>2734</v>
      </c>
      <c r="D610" s="21">
        <v>2</v>
      </c>
      <c r="E610" s="21" t="s">
        <v>5193</v>
      </c>
      <c r="F610" s="40" t="s">
        <v>2974</v>
      </c>
      <c r="G610" s="21" t="s">
        <v>191</v>
      </c>
      <c r="H610" s="21" t="s">
        <v>16</v>
      </c>
      <c r="I610" s="22">
        <v>1163385</v>
      </c>
      <c r="J610" s="22">
        <f t="shared" si="29"/>
        <v>0</v>
      </c>
      <c r="K610" s="22">
        <f>K613</f>
        <v>0</v>
      </c>
      <c r="L610" s="22">
        <f t="shared" si="26"/>
        <v>1163385</v>
      </c>
      <c r="M610" s="30" t="s">
        <v>2967</v>
      </c>
      <c r="N610" s="21"/>
    </row>
    <row r="611" spans="1:14" ht="16.5" customHeight="1" x14ac:dyDescent="0.15">
      <c r="A611" s="20">
        <v>606</v>
      </c>
      <c r="B611" s="21" t="s">
        <v>2697</v>
      </c>
      <c r="C611" s="21" t="s">
        <v>2734</v>
      </c>
      <c r="D611" s="21">
        <v>2</v>
      </c>
      <c r="E611" s="21" t="s">
        <v>5193</v>
      </c>
      <c r="F611" s="40" t="s">
        <v>2975</v>
      </c>
      <c r="G611" s="21" t="s">
        <v>191</v>
      </c>
      <c r="H611" s="21" t="s">
        <v>16</v>
      </c>
      <c r="I611" s="22">
        <v>1036629</v>
      </c>
      <c r="J611" s="22">
        <f t="shared" si="29"/>
        <v>0</v>
      </c>
      <c r="K611" s="22">
        <f>K614</f>
        <v>0</v>
      </c>
      <c r="L611" s="22">
        <f t="shared" si="26"/>
        <v>1036629</v>
      </c>
      <c r="M611" s="30" t="s">
        <v>2967</v>
      </c>
      <c r="N611" s="21"/>
    </row>
    <row r="612" spans="1:14" ht="16.5" customHeight="1" x14ac:dyDescent="0.15">
      <c r="A612" s="20">
        <v>607</v>
      </c>
      <c r="B612" s="21" t="s">
        <v>2697</v>
      </c>
      <c r="C612" s="21" t="s">
        <v>2734</v>
      </c>
      <c r="D612" s="21">
        <v>2</v>
      </c>
      <c r="E612" s="21" t="s">
        <v>5193</v>
      </c>
      <c r="F612" s="40" t="s">
        <v>2976</v>
      </c>
      <c r="G612" s="21" t="s">
        <v>191</v>
      </c>
      <c r="H612" s="21" t="s">
        <v>16</v>
      </c>
      <c r="I612" s="22">
        <v>2288282</v>
      </c>
      <c r="J612" s="22">
        <f t="shared" si="29"/>
        <v>0</v>
      </c>
      <c r="K612" s="22">
        <f>K615</f>
        <v>0</v>
      </c>
      <c r="L612" s="22">
        <f t="shared" si="26"/>
        <v>2288282</v>
      </c>
      <c r="M612" s="30" t="s">
        <v>2967</v>
      </c>
      <c r="N612" s="21"/>
    </row>
    <row r="613" spans="1:14" ht="16.5" customHeight="1" x14ac:dyDescent="0.15">
      <c r="A613" s="20">
        <v>608</v>
      </c>
      <c r="B613" s="21" t="s">
        <v>2697</v>
      </c>
      <c r="C613" s="21" t="s">
        <v>2812</v>
      </c>
      <c r="D613" s="21">
        <v>2</v>
      </c>
      <c r="E613" s="21" t="s">
        <v>5193</v>
      </c>
      <c r="F613" s="40" t="s">
        <v>2982</v>
      </c>
      <c r="G613" s="21" t="s">
        <v>191</v>
      </c>
      <c r="H613" s="21" t="s">
        <v>22</v>
      </c>
      <c r="I613" s="22">
        <v>1200000000</v>
      </c>
      <c r="J613" s="22">
        <f t="shared" si="29"/>
        <v>0</v>
      </c>
      <c r="K613" s="22">
        <f>K616</f>
        <v>0</v>
      </c>
      <c r="L613" s="22">
        <f t="shared" si="26"/>
        <v>1200000000</v>
      </c>
      <c r="M613" s="30"/>
      <c r="N613" s="21"/>
    </row>
    <row r="614" spans="1:14" ht="16.5" customHeight="1" x14ac:dyDescent="0.15">
      <c r="A614" s="20">
        <v>609</v>
      </c>
      <c r="B614" s="21" t="s">
        <v>2697</v>
      </c>
      <c r="C614" s="21" t="s">
        <v>40</v>
      </c>
      <c r="D614" s="21">
        <v>2</v>
      </c>
      <c r="E614" s="21" t="s">
        <v>5193</v>
      </c>
      <c r="F614" s="40" t="s">
        <v>2990</v>
      </c>
      <c r="G614" s="21" t="s">
        <v>191</v>
      </c>
      <c r="H614" s="21" t="s">
        <v>22</v>
      </c>
      <c r="I614" s="22">
        <v>30000000</v>
      </c>
      <c r="J614" s="22">
        <v>0</v>
      </c>
      <c r="K614" s="22">
        <v>0</v>
      </c>
      <c r="L614" s="22">
        <f t="shared" si="26"/>
        <v>30000000</v>
      </c>
      <c r="M614" s="30"/>
      <c r="N614" s="21"/>
    </row>
    <row r="615" spans="1:14" ht="16.5" customHeight="1" x14ac:dyDescent="0.15">
      <c r="A615" s="20">
        <v>610</v>
      </c>
      <c r="B615" s="21" t="s">
        <v>2697</v>
      </c>
      <c r="C615" s="21" t="s">
        <v>167</v>
      </c>
      <c r="D615" s="21">
        <v>2</v>
      </c>
      <c r="E615" s="21" t="s">
        <v>5193</v>
      </c>
      <c r="F615" s="40" t="s">
        <v>2997</v>
      </c>
      <c r="G615" s="21" t="s">
        <v>191</v>
      </c>
      <c r="H615" s="21" t="s">
        <v>15</v>
      </c>
      <c r="I615" s="22">
        <v>40484041</v>
      </c>
      <c r="J615" s="22">
        <f>J618</f>
        <v>0</v>
      </c>
      <c r="K615" s="22">
        <v>0</v>
      </c>
      <c r="L615" s="22">
        <f t="shared" si="26"/>
        <v>40484041</v>
      </c>
      <c r="M615" s="30"/>
      <c r="N615" s="21"/>
    </row>
    <row r="616" spans="1:14" ht="16.5" customHeight="1" x14ac:dyDescent="0.15">
      <c r="A616" s="20">
        <v>611</v>
      </c>
      <c r="B616" s="21" t="s">
        <v>2697</v>
      </c>
      <c r="C616" s="21" t="s">
        <v>167</v>
      </c>
      <c r="D616" s="21">
        <v>2</v>
      </c>
      <c r="E616" s="21" t="s">
        <v>5193</v>
      </c>
      <c r="F616" s="40" t="s">
        <v>2998</v>
      </c>
      <c r="G616" s="21" t="s">
        <v>191</v>
      </c>
      <c r="H616" s="21" t="s">
        <v>15</v>
      </c>
      <c r="I616" s="22">
        <v>71625611</v>
      </c>
      <c r="J616" s="22">
        <v>0</v>
      </c>
      <c r="K616" s="22">
        <v>0</v>
      </c>
      <c r="L616" s="22">
        <f t="shared" si="26"/>
        <v>71625611</v>
      </c>
      <c r="M616" s="30"/>
      <c r="N616" s="21"/>
    </row>
    <row r="617" spans="1:14" ht="16.5" customHeight="1" x14ac:dyDescent="0.15">
      <c r="A617" s="20">
        <v>612</v>
      </c>
      <c r="B617" s="21" t="s">
        <v>2697</v>
      </c>
      <c r="C617" s="21" t="s">
        <v>2893</v>
      </c>
      <c r="D617" s="21">
        <v>2</v>
      </c>
      <c r="E617" s="21" t="s">
        <v>5193</v>
      </c>
      <c r="F617" s="40" t="s">
        <v>2999</v>
      </c>
      <c r="G617" s="21" t="s">
        <v>191</v>
      </c>
      <c r="H617" s="21" t="s">
        <v>22</v>
      </c>
      <c r="I617" s="22">
        <v>38000000</v>
      </c>
      <c r="J617" s="22">
        <v>0</v>
      </c>
      <c r="K617" s="22">
        <v>0</v>
      </c>
      <c r="L617" s="22">
        <f t="shared" si="26"/>
        <v>38000000</v>
      </c>
      <c r="M617" s="30"/>
      <c r="N617" s="21"/>
    </row>
    <row r="618" spans="1:14" ht="16.5" customHeight="1" x14ac:dyDescent="0.15">
      <c r="A618" s="20">
        <v>613</v>
      </c>
      <c r="B618" s="21" t="s">
        <v>2697</v>
      </c>
      <c r="C618" s="21" t="s">
        <v>2898</v>
      </c>
      <c r="D618" s="21">
        <v>2</v>
      </c>
      <c r="E618" s="21" t="s">
        <v>5193</v>
      </c>
      <c r="F618" s="40" t="s">
        <v>3009</v>
      </c>
      <c r="G618" s="21" t="s">
        <v>191</v>
      </c>
      <c r="H618" s="21" t="s">
        <v>15</v>
      </c>
      <c r="I618" s="22">
        <v>85000000</v>
      </c>
      <c r="J618" s="22">
        <v>0</v>
      </c>
      <c r="K618" s="22">
        <v>0</v>
      </c>
      <c r="L618" s="22">
        <f t="shared" si="26"/>
        <v>85000000</v>
      </c>
      <c r="M618" s="30"/>
      <c r="N618" s="21"/>
    </row>
    <row r="619" spans="1:14" ht="16.5" customHeight="1" x14ac:dyDescent="0.15">
      <c r="A619" s="20">
        <v>614</v>
      </c>
      <c r="B619" s="21" t="s">
        <v>2697</v>
      </c>
      <c r="C619" s="21" t="s">
        <v>2898</v>
      </c>
      <c r="D619" s="21">
        <v>2</v>
      </c>
      <c r="E619" s="21" t="s">
        <v>5193</v>
      </c>
      <c r="F619" s="40" t="s">
        <v>3010</v>
      </c>
      <c r="G619" s="21" t="s">
        <v>191</v>
      </c>
      <c r="H619" s="21" t="s">
        <v>22</v>
      </c>
      <c r="I619" s="22">
        <v>150000000</v>
      </c>
      <c r="J619" s="22">
        <v>0</v>
      </c>
      <c r="K619" s="22">
        <v>0</v>
      </c>
      <c r="L619" s="22">
        <f t="shared" si="26"/>
        <v>150000000</v>
      </c>
      <c r="M619" s="30"/>
      <c r="N619" s="21"/>
    </row>
    <row r="620" spans="1:14" ht="16.5" customHeight="1" x14ac:dyDescent="0.15">
      <c r="A620" s="20">
        <v>615</v>
      </c>
      <c r="B620" s="21" t="s">
        <v>2697</v>
      </c>
      <c r="C620" s="21" t="s">
        <v>2898</v>
      </c>
      <c r="D620" s="21">
        <v>2</v>
      </c>
      <c r="E620" s="21" t="s">
        <v>5193</v>
      </c>
      <c r="F620" s="40" t="s">
        <v>3011</v>
      </c>
      <c r="G620" s="21" t="s">
        <v>191</v>
      </c>
      <c r="H620" s="21" t="s">
        <v>22</v>
      </c>
      <c r="I620" s="22">
        <v>150000000</v>
      </c>
      <c r="J620" s="22">
        <v>0</v>
      </c>
      <c r="K620" s="22">
        <v>0</v>
      </c>
      <c r="L620" s="22">
        <f t="shared" si="26"/>
        <v>150000000</v>
      </c>
      <c r="M620" s="30"/>
      <c r="N620" s="21"/>
    </row>
    <row r="621" spans="1:14" ht="16.5" customHeight="1" x14ac:dyDescent="0.15">
      <c r="A621" s="20">
        <v>616</v>
      </c>
      <c r="B621" s="21" t="s">
        <v>2697</v>
      </c>
      <c r="C621" s="21" t="s">
        <v>2898</v>
      </c>
      <c r="D621" s="21">
        <v>2</v>
      </c>
      <c r="E621" s="21" t="s">
        <v>5193</v>
      </c>
      <c r="F621" s="40" t="s">
        <v>3012</v>
      </c>
      <c r="G621" s="21" t="s">
        <v>191</v>
      </c>
      <c r="H621" s="21" t="s">
        <v>15</v>
      </c>
      <c r="I621" s="22">
        <v>200696000</v>
      </c>
      <c r="J621" s="22">
        <v>0</v>
      </c>
      <c r="K621" s="22">
        <v>0</v>
      </c>
      <c r="L621" s="22">
        <f t="shared" si="26"/>
        <v>200696000</v>
      </c>
      <c r="M621" s="30"/>
      <c r="N621" s="21"/>
    </row>
    <row r="622" spans="1:14" ht="16.5" customHeight="1" x14ac:dyDescent="0.15">
      <c r="A622" s="20">
        <v>617</v>
      </c>
      <c r="B622" s="21" t="s">
        <v>3014</v>
      </c>
      <c r="C622" s="21" t="s">
        <v>158</v>
      </c>
      <c r="D622" s="21">
        <v>2</v>
      </c>
      <c r="E622" s="21" t="s">
        <v>5193</v>
      </c>
      <c r="F622" s="40" t="s">
        <v>3223</v>
      </c>
      <c r="G622" s="21" t="s">
        <v>191</v>
      </c>
      <c r="H622" s="21" t="s">
        <v>22</v>
      </c>
      <c r="I622" s="22">
        <v>158822010</v>
      </c>
      <c r="J622" s="22">
        <f>J625</f>
        <v>4000000</v>
      </c>
      <c r="K622" s="22">
        <f>K625</f>
        <v>0</v>
      </c>
      <c r="L622" s="22">
        <f t="shared" si="26"/>
        <v>162822010</v>
      </c>
      <c r="M622" s="30"/>
      <c r="N622" s="21"/>
    </row>
    <row r="623" spans="1:14" ht="16.5" customHeight="1" x14ac:dyDescent="0.15">
      <c r="A623" s="20">
        <v>618</v>
      </c>
      <c r="B623" s="21" t="s">
        <v>3014</v>
      </c>
      <c r="C623" s="21" t="s">
        <v>158</v>
      </c>
      <c r="D623" s="21">
        <v>2</v>
      </c>
      <c r="E623" s="21" t="s">
        <v>5193</v>
      </c>
      <c r="F623" s="40" t="s">
        <v>3251</v>
      </c>
      <c r="G623" s="21" t="s">
        <v>191</v>
      </c>
      <c r="H623" s="21" t="s">
        <v>22</v>
      </c>
      <c r="I623" s="22">
        <v>6500000</v>
      </c>
      <c r="J623" s="22">
        <f>J626</f>
        <v>0</v>
      </c>
      <c r="K623" s="22">
        <f>K626</f>
        <v>0</v>
      </c>
      <c r="L623" s="22">
        <f t="shared" si="26"/>
        <v>6500000</v>
      </c>
      <c r="M623" s="30"/>
      <c r="N623" s="21"/>
    </row>
    <row r="624" spans="1:14" ht="16.5" customHeight="1" x14ac:dyDescent="0.15">
      <c r="A624" s="20">
        <v>619</v>
      </c>
      <c r="B624" s="21" t="s">
        <v>3014</v>
      </c>
      <c r="C624" s="21" t="s">
        <v>158</v>
      </c>
      <c r="D624" s="21">
        <v>2</v>
      </c>
      <c r="E624" s="21" t="s">
        <v>5193</v>
      </c>
      <c r="F624" s="40" t="s">
        <v>3252</v>
      </c>
      <c r="G624" s="21" t="s">
        <v>191</v>
      </c>
      <c r="H624" s="21" t="s">
        <v>22</v>
      </c>
      <c r="I624" s="22">
        <v>90918000</v>
      </c>
      <c r="J624" s="22">
        <v>9615000</v>
      </c>
      <c r="K624" s="22">
        <f t="shared" ref="K624:K634" si="30">K627</f>
        <v>0</v>
      </c>
      <c r="L624" s="22">
        <f t="shared" si="26"/>
        <v>100533000</v>
      </c>
      <c r="M624" s="30"/>
      <c r="N624" s="21"/>
    </row>
    <row r="625" spans="1:14" ht="16.5" customHeight="1" x14ac:dyDescent="0.15">
      <c r="A625" s="20">
        <v>620</v>
      </c>
      <c r="B625" s="21" t="s">
        <v>3014</v>
      </c>
      <c r="C625" s="21" t="s">
        <v>158</v>
      </c>
      <c r="D625" s="21">
        <v>2</v>
      </c>
      <c r="E625" s="21" t="s">
        <v>5193</v>
      </c>
      <c r="F625" s="40" t="s">
        <v>3253</v>
      </c>
      <c r="G625" s="21" t="s">
        <v>191</v>
      </c>
      <c r="H625" s="21" t="s">
        <v>22</v>
      </c>
      <c r="I625" s="22">
        <v>100000000</v>
      </c>
      <c r="J625" s="22">
        <f t="shared" ref="J625:J630" si="31">J628</f>
        <v>4000000</v>
      </c>
      <c r="K625" s="22">
        <f t="shared" si="30"/>
        <v>0</v>
      </c>
      <c r="L625" s="22">
        <f t="shared" si="26"/>
        <v>104000000</v>
      </c>
      <c r="M625" s="30"/>
      <c r="N625" s="21"/>
    </row>
    <row r="626" spans="1:14" ht="16.5" customHeight="1" x14ac:dyDescent="0.15">
      <c r="A626" s="20">
        <v>621</v>
      </c>
      <c r="B626" s="21" t="s">
        <v>3014</v>
      </c>
      <c r="C626" s="21" t="s">
        <v>158</v>
      </c>
      <c r="D626" s="21">
        <v>2</v>
      </c>
      <c r="E626" s="21" t="s">
        <v>5193</v>
      </c>
      <c r="F626" s="40" t="s">
        <v>3264</v>
      </c>
      <c r="G626" s="21" t="s">
        <v>191</v>
      </c>
      <c r="H626" s="21" t="s">
        <v>22</v>
      </c>
      <c r="I626" s="22">
        <v>120000000</v>
      </c>
      <c r="J626" s="22">
        <f t="shared" si="31"/>
        <v>0</v>
      </c>
      <c r="K626" s="22">
        <f t="shared" si="30"/>
        <v>0</v>
      </c>
      <c r="L626" s="22">
        <f t="shared" si="26"/>
        <v>120000000</v>
      </c>
      <c r="M626" s="30"/>
      <c r="N626" s="21"/>
    </row>
    <row r="627" spans="1:14" ht="16.5" customHeight="1" x14ac:dyDescent="0.15">
      <c r="A627" s="20">
        <v>622</v>
      </c>
      <c r="B627" s="21" t="s">
        <v>3014</v>
      </c>
      <c r="C627" s="21" t="s">
        <v>158</v>
      </c>
      <c r="D627" s="21">
        <v>2</v>
      </c>
      <c r="E627" s="21" t="s">
        <v>5193</v>
      </c>
      <c r="F627" s="40" t="s">
        <v>3265</v>
      </c>
      <c r="G627" s="21" t="s">
        <v>191</v>
      </c>
      <c r="H627" s="21" t="s">
        <v>22</v>
      </c>
      <c r="I627" s="22">
        <v>30000000</v>
      </c>
      <c r="J627" s="22">
        <f t="shared" si="31"/>
        <v>0</v>
      </c>
      <c r="K627" s="22">
        <f t="shared" si="30"/>
        <v>0</v>
      </c>
      <c r="L627" s="22">
        <f t="shared" si="26"/>
        <v>30000000</v>
      </c>
      <c r="M627" s="30"/>
      <c r="N627" s="21"/>
    </row>
    <row r="628" spans="1:14" ht="16.5" customHeight="1" x14ac:dyDescent="0.15">
      <c r="A628" s="20">
        <v>623</v>
      </c>
      <c r="B628" s="21" t="s">
        <v>3014</v>
      </c>
      <c r="C628" s="21" t="s">
        <v>158</v>
      </c>
      <c r="D628" s="21">
        <v>2</v>
      </c>
      <c r="E628" s="21" t="s">
        <v>5193</v>
      </c>
      <c r="F628" s="40" t="s">
        <v>3266</v>
      </c>
      <c r="G628" s="21" t="s">
        <v>191</v>
      </c>
      <c r="H628" s="21" t="s">
        <v>22</v>
      </c>
      <c r="I628" s="22">
        <v>20000000</v>
      </c>
      <c r="J628" s="22">
        <f t="shared" si="31"/>
        <v>4000000</v>
      </c>
      <c r="K628" s="22">
        <f t="shared" si="30"/>
        <v>0</v>
      </c>
      <c r="L628" s="22">
        <f t="shared" si="26"/>
        <v>24000000</v>
      </c>
      <c r="M628" s="30"/>
      <c r="N628" s="21"/>
    </row>
    <row r="629" spans="1:14" ht="16.5" customHeight="1" x14ac:dyDescent="0.15">
      <c r="A629" s="20">
        <v>624</v>
      </c>
      <c r="B629" s="21" t="s">
        <v>3014</v>
      </c>
      <c r="C629" s="21" t="s">
        <v>158</v>
      </c>
      <c r="D629" s="21">
        <v>2</v>
      </c>
      <c r="E629" s="21" t="s">
        <v>5193</v>
      </c>
      <c r="F629" s="40" t="s">
        <v>3267</v>
      </c>
      <c r="G629" s="21" t="s">
        <v>193</v>
      </c>
      <c r="H629" s="21" t="s">
        <v>22</v>
      </c>
      <c r="I629" s="22">
        <v>20000000</v>
      </c>
      <c r="J629" s="22">
        <f t="shared" si="31"/>
        <v>0</v>
      </c>
      <c r="K629" s="22">
        <f t="shared" si="30"/>
        <v>0</v>
      </c>
      <c r="L629" s="22">
        <f t="shared" si="26"/>
        <v>20000000</v>
      </c>
      <c r="M629" s="30"/>
      <c r="N629" s="21"/>
    </row>
    <row r="630" spans="1:14" ht="16.5" customHeight="1" x14ac:dyDescent="0.15">
      <c r="A630" s="20">
        <v>625</v>
      </c>
      <c r="B630" s="21" t="s">
        <v>3014</v>
      </c>
      <c r="C630" s="21" t="s">
        <v>158</v>
      </c>
      <c r="D630" s="21">
        <v>2</v>
      </c>
      <c r="E630" s="21" t="s">
        <v>5193</v>
      </c>
      <c r="F630" s="40" t="s">
        <v>3268</v>
      </c>
      <c r="G630" s="21" t="s">
        <v>191</v>
      </c>
      <c r="H630" s="21" t="s">
        <v>22</v>
      </c>
      <c r="I630" s="22">
        <v>150000000</v>
      </c>
      <c r="J630" s="22">
        <f t="shared" si="31"/>
        <v>0</v>
      </c>
      <c r="K630" s="22">
        <f t="shared" si="30"/>
        <v>0</v>
      </c>
      <c r="L630" s="22">
        <f t="shared" si="26"/>
        <v>150000000</v>
      </c>
      <c r="M630" s="30"/>
      <c r="N630" s="21"/>
    </row>
    <row r="631" spans="1:14" ht="16.5" customHeight="1" x14ac:dyDescent="0.15">
      <c r="A631" s="20">
        <v>626</v>
      </c>
      <c r="B631" s="21" t="s">
        <v>3014</v>
      </c>
      <c r="C631" s="21" t="s">
        <v>158</v>
      </c>
      <c r="D631" s="21">
        <v>2</v>
      </c>
      <c r="E631" s="21" t="s">
        <v>5193</v>
      </c>
      <c r="F631" s="40" t="s">
        <v>3269</v>
      </c>
      <c r="G631" s="21" t="s">
        <v>191</v>
      </c>
      <c r="H631" s="21" t="s">
        <v>22</v>
      </c>
      <c r="I631" s="22">
        <v>30000000</v>
      </c>
      <c r="J631" s="22">
        <v>4000000</v>
      </c>
      <c r="K631" s="22">
        <f t="shared" si="30"/>
        <v>0</v>
      </c>
      <c r="L631" s="22">
        <f t="shared" si="26"/>
        <v>34000000</v>
      </c>
      <c r="M631" s="30"/>
      <c r="N631" s="21"/>
    </row>
    <row r="632" spans="1:14" ht="16.5" customHeight="1" x14ac:dyDescent="0.15">
      <c r="A632" s="20">
        <v>627</v>
      </c>
      <c r="B632" s="21" t="s">
        <v>3014</v>
      </c>
      <c r="C632" s="21" t="s">
        <v>158</v>
      </c>
      <c r="D632" s="21">
        <v>2</v>
      </c>
      <c r="E632" s="21" t="s">
        <v>5193</v>
      </c>
      <c r="F632" s="40" t="s">
        <v>3270</v>
      </c>
      <c r="G632" s="21" t="s">
        <v>193</v>
      </c>
      <c r="H632" s="21" t="s">
        <v>22</v>
      </c>
      <c r="I632" s="22">
        <v>40000000</v>
      </c>
      <c r="J632" s="22">
        <f>J635</f>
        <v>0</v>
      </c>
      <c r="K632" s="22">
        <f t="shared" si="30"/>
        <v>0</v>
      </c>
      <c r="L632" s="22">
        <f t="shared" si="26"/>
        <v>40000000</v>
      </c>
      <c r="M632" s="30"/>
      <c r="N632" s="21"/>
    </row>
    <row r="633" spans="1:14" ht="16.5" customHeight="1" x14ac:dyDescent="0.15">
      <c r="A633" s="20">
        <v>628</v>
      </c>
      <c r="B633" s="21" t="s">
        <v>3014</v>
      </c>
      <c r="C633" s="21" t="s">
        <v>158</v>
      </c>
      <c r="D633" s="21">
        <v>2</v>
      </c>
      <c r="E633" s="21" t="s">
        <v>5193</v>
      </c>
      <c r="F633" s="40" t="s">
        <v>3271</v>
      </c>
      <c r="G633" s="21" t="s">
        <v>191</v>
      </c>
      <c r="H633" s="21" t="s">
        <v>22</v>
      </c>
      <c r="I633" s="22">
        <v>30000000</v>
      </c>
      <c r="J633" s="22">
        <f>J636</f>
        <v>0</v>
      </c>
      <c r="K633" s="22">
        <f t="shared" si="30"/>
        <v>0</v>
      </c>
      <c r="L633" s="22">
        <f t="shared" si="26"/>
        <v>30000000</v>
      </c>
      <c r="M633" s="30"/>
      <c r="N633" s="21"/>
    </row>
    <row r="634" spans="1:14" ht="16.5" customHeight="1" x14ac:dyDescent="0.15">
      <c r="A634" s="20">
        <v>629</v>
      </c>
      <c r="B634" s="21" t="s">
        <v>3014</v>
      </c>
      <c r="C634" s="21" t="s">
        <v>158</v>
      </c>
      <c r="D634" s="21">
        <v>2</v>
      </c>
      <c r="E634" s="21" t="s">
        <v>5193</v>
      </c>
      <c r="F634" s="40" t="s">
        <v>3283</v>
      </c>
      <c r="G634" s="21" t="s">
        <v>191</v>
      </c>
      <c r="H634" s="21" t="s">
        <v>22</v>
      </c>
      <c r="I634" s="22">
        <v>94981790</v>
      </c>
      <c r="J634" s="22">
        <f>J637</f>
        <v>0</v>
      </c>
      <c r="K634" s="22">
        <f t="shared" si="30"/>
        <v>0</v>
      </c>
      <c r="L634" s="22">
        <f t="shared" si="26"/>
        <v>94981790</v>
      </c>
      <c r="M634" s="30"/>
      <c r="N634" s="21"/>
    </row>
    <row r="635" spans="1:14" ht="16.5" customHeight="1" x14ac:dyDescent="0.15">
      <c r="A635" s="20">
        <v>630</v>
      </c>
      <c r="B635" s="21" t="s">
        <v>3014</v>
      </c>
      <c r="C635" s="21" t="s">
        <v>122</v>
      </c>
      <c r="D635" s="21">
        <v>2</v>
      </c>
      <c r="E635" s="21" t="s">
        <v>5193</v>
      </c>
      <c r="F635" s="40" t="s">
        <v>3288</v>
      </c>
      <c r="G635" s="21" t="s">
        <v>73</v>
      </c>
      <c r="H635" s="21" t="s">
        <v>22</v>
      </c>
      <c r="I635" s="22">
        <v>650000000</v>
      </c>
      <c r="J635" s="22">
        <v>0</v>
      </c>
      <c r="K635" s="22">
        <v>0</v>
      </c>
      <c r="L635" s="22">
        <f t="shared" si="26"/>
        <v>650000000</v>
      </c>
      <c r="M635" s="30"/>
      <c r="N635" s="21"/>
    </row>
    <row r="636" spans="1:14" ht="16.5" customHeight="1" x14ac:dyDescent="0.15">
      <c r="A636" s="20">
        <v>631</v>
      </c>
      <c r="B636" s="21" t="s">
        <v>3014</v>
      </c>
      <c r="C636" s="21" t="s">
        <v>3019</v>
      </c>
      <c r="D636" s="21">
        <v>2</v>
      </c>
      <c r="E636" s="21" t="s">
        <v>5193</v>
      </c>
      <c r="F636" s="40" t="s">
        <v>3294</v>
      </c>
      <c r="G636" s="21" t="s">
        <v>191</v>
      </c>
      <c r="H636" s="21" t="s">
        <v>15</v>
      </c>
      <c r="I636" s="22">
        <v>110000000</v>
      </c>
      <c r="J636" s="22">
        <f t="shared" ref="J636:K638" si="32">J639</f>
        <v>0</v>
      </c>
      <c r="K636" s="22">
        <f t="shared" si="32"/>
        <v>0</v>
      </c>
      <c r="L636" s="22">
        <f t="shared" si="26"/>
        <v>110000000</v>
      </c>
      <c r="M636" s="30"/>
      <c r="N636" s="21"/>
    </row>
    <row r="637" spans="1:14" ht="16.5" customHeight="1" x14ac:dyDescent="0.15">
      <c r="A637" s="20">
        <v>632</v>
      </c>
      <c r="B637" s="21" t="s">
        <v>3014</v>
      </c>
      <c r="C637" s="21" t="s">
        <v>402</v>
      </c>
      <c r="D637" s="21">
        <v>2</v>
      </c>
      <c r="E637" s="21" t="s">
        <v>5193</v>
      </c>
      <c r="F637" s="40" t="s">
        <v>3301</v>
      </c>
      <c r="G637" s="21" t="s">
        <v>191</v>
      </c>
      <c r="H637" s="21" t="s">
        <v>22</v>
      </c>
      <c r="I637" s="22">
        <v>80000000</v>
      </c>
      <c r="J637" s="22">
        <f t="shared" si="32"/>
        <v>0</v>
      </c>
      <c r="K637" s="22">
        <f t="shared" si="32"/>
        <v>0</v>
      </c>
      <c r="L637" s="22">
        <f t="shared" si="26"/>
        <v>80000000</v>
      </c>
      <c r="M637" s="30"/>
      <c r="N637" s="21"/>
    </row>
    <row r="638" spans="1:14" ht="16.5" customHeight="1" x14ac:dyDescent="0.15">
      <c r="A638" s="20">
        <v>633</v>
      </c>
      <c r="B638" s="21" t="s">
        <v>3014</v>
      </c>
      <c r="C638" s="21" t="s">
        <v>3064</v>
      </c>
      <c r="D638" s="21">
        <v>2</v>
      </c>
      <c r="E638" s="21" t="s">
        <v>5193</v>
      </c>
      <c r="F638" s="40" t="s">
        <v>3314</v>
      </c>
      <c r="G638" s="21" t="s">
        <v>191</v>
      </c>
      <c r="H638" s="21" t="s">
        <v>22</v>
      </c>
      <c r="I638" s="22">
        <v>40484041</v>
      </c>
      <c r="J638" s="22">
        <f t="shared" si="32"/>
        <v>0</v>
      </c>
      <c r="K638" s="22">
        <f t="shared" si="32"/>
        <v>0</v>
      </c>
      <c r="L638" s="22">
        <f t="shared" si="26"/>
        <v>40484041</v>
      </c>
      <c r="M638" s="30"/>
      <c r="N638" s="21"/>
    </row>
    <row r="639" spans="1:14" ht="16.5" customHeight="1" x14ac:dyDescent="0.15">
      <c r="A639" s="20">
        <v>634</v>
      </c>
      <c r="B639" s="21" t="s">
        <v>3014</v>
      </c>
      <c r="C639" s="21" t="s">
        <v>3067</v>
      </c>
      <c r="D639" s="21">
        <v>2</v>
      </c>
      <c r="E639" s="21" t="s">
        <v>5193</v>
      </c>
      <c r="F639" s="40" t="s">
        <v>3320</v>
      </c>
      <c r="G639" s="21" t="s">
        <v>191</v>
      </c>
      <c r="H639" s="21" t="s">
        <v>22</v>
      </c>
      <c r="I639" s="22">
        <v>50000000</v>
      </c>
      <c r="J639" s="22">
        <v>0</v>
      </c>
      <c r="K639" s="22">
        <v>0</v>
      </c>
      <c r="L639" s="22">
        <f t="shared" si="26"/>
        <v>50000000</v>
      </c>
      <c r="M639" s="30"/>
      <c r="N639" s="21"/>
    </row>
    <row r="640" spans="1:14" ht="16.5" customHeight="1" x14ac:dyDescent="0.15">
      <c r="A640" s="20">
        <v>635</v>
      </c>
      <c r="B640" s="21" t="s">
        <v>3014</v>
      </c>
      <c r="C640" s="21" t="s">
        <v>3323</v>
      </c>
      <c r="D640" s="21">
        <v>2</v>
      </c>
      <c r="E640" s="21" t="s">
        <v>5193</v>
      </c>
      <c r="F640" s="40" t="s">
        <v>3324</v>
      </c>
      <c r="G640" s="21" t="s">
        <v>191</v>
      </c>
      <c r="H640" s="21" t="s">
        <v>22</v>
      </c>
      <c r="I640" s="22">
        <v>26000000</v>
      </c>
      <c r="J640" s="22">
        <v>0</v>
      </c>
      <c r="K640" s="22">
        <v>0</v>
      </c>
      <c r="L640" s="22">
        <f t="shared" si="26"/>
        <v>26000000</v>
      </c>
      <c r="M640" s="30"/>
      <c r="N640" s="21"/>
    </row>
    <row r="641" spans="1:14" ht="16.5" customHeight="1" x14ac:dyDescent="0.15">
      <c r="A641" s="20">
        <v>636</v>
      </c>
      <c r="B641" s="21" t="s">
        <v>5086</v>
      </c>
      <c r="C641" s="21" t="s">
        <v>5087</v>
      </c>
      <c r="D641" s="21">
        <v>2</v>
      </c>
      <c r="E641" s="21" t="s">
        <v>5193</v>
      </c>
      <c r="F641" s="40" t="s">
        <v>5088</v>
      </c>
      <c r="G641" s="21" t="s">
        <v>73</v>
      </c>
      <c r="H641" s="21" t="s">
        <v>16</v>
      </c>
      <c r="I641" s="22">
        <v>221737731</v>
      </c>
      <c r="J641" s="22">
        <f>J644</f>
        <v>0</v>
      </c>
      <c r="K641" s="22">
        <v>0</v>
      </c>
      <c r="L641" s="22">
        <f t="shared" si="26"/>
        <v>221737731</v>
      </c>
      <c r="M641" s="30" t="s">
        <v>74</v>
      </c>
      <c r="N641" s="21"/>
    </row>
    <row r="642" spans="1:14" ht="16.5" customHeight="1" x14ac:dyDescent="0.15">
      <c r="A642" s="20">
        <v>637</v>
      </c>
      <c r="B642" s="21" t="s">
        <v>3331</v>
      </c>
      <c r="C642" s="21" t="s">
        <v>3346</v>
      </c>
      <c r="D642" s="21">
        <v>2</v>
      </c>
      <c r="E642" s="21" t="s">
        <v>5193</v>
      </c>
      <c r="F642" s="40" t="s">
        <v>3461</v>
      </c>
      <c r="G642" s="21" t="s">
        <v>191</v>
      </c>
      <c r="H642" s="21" t="s">
        <v>22</v>
      </c>
      <c r="I642" s="22">
        <v>160000000</v>
      </c>
      <c r="J642" s="22">
        <v>0</v>
      </c>
      <c r="K642" s="22">
        <v>0</v>
      </c>
      <c r="L642" s="22">
        <f t="shared" si="26"/>
        <v>160000000</v>
      </c>
      <c r="M642" s="30"/>
      <c r="N642" s="21"/>
    </row>
    <row r="643" spans="1:14" ht="16.5" customHeight="1" x14ac:dyDescent="0.15">
      <c r="A643" s="20">
        <v>638</v>
      </c>
      <c r="B643" s="21" t="s">
        <v>3331</v>
      </c>
      <c r="C643" s="21" t="s">
        <v>3359</v>
      </c>
      <c r="D643" s="21">
        <v>2</v>
      </c>
      <c r="E643" s="21" t="s">
        <v>5193</v>
      </c>
      <c r="F643" s="40" t="s">
        <v>3360</v>
      </c>
      <c r="G643" s="21" t="s">
        <v>191</v>
      </c>
      <c r="H643" s="21" t="s">
        <v>22</v>
      </c>
      <c r="I643" s="22">
        <v>80000000</v>
      </c>
      <c r="J643" s="22">
        <v>0</v>
      </c>
      <c r="K643" s="22">
        <v>0</v>
      </c>
      <c r="L643" s="22">
        <f t="shared" si="26"/>
        <v>80000000</v>
      </c>
      <c r="M643" s="30"/>
      <c r="N643" s="21"/>
    </row>
    <row r="644" spans="1:14" ht="16.5" customHeight="1" x14ac:dyDescent="0.15">
      <c r="A644" s="20">
        <v>639</v>
      </c>
      <c r="B644" s="21" t="s">
        <v>3331</v>
      </c>
      <c r="C644" s="21" t="s">
        <v>3359</v>
      </c>
      <c r="D644" s="21">
        <v>2</v>
      </c>
      <c r="E644" s="21" t="s">
        <v>5193</v>
      </c>
      <c r="F644" s="40" t="s">
        <v>3467</v>
      </c>
      <c r="G644" s="21" t="s">
        <v>191</v>
      </c>
      <c r="H644" s="21" t="s">
        <v>22</v>
      </c>
      <c r="I644" s="22">
        <v>42000000</v>
      </c>
      <c r="J644" s="22">
        <f>J647</f>
        <v>0</v>
      </c>
      <c r="K644" s="22">
        <f>K647</f>
        <v>0</v>
      </c>
      <c r="L644" s="22">
        <f t="shared" si="26"/>
        <v>42000000</v>
      </c>
      <c r="M644" s="30"/>
      <c r="N644" s="21"/>
    </row>
    <row r="645" spans="1:14" ht="16.5" customHeight="1" x14ac:dyDescent="0.15">
      <c r="A645" s="20">
        <v>640</v>
      </c>
      <c r="B645" s="21" t="s">
        <v>3331</v>
      </c>
      <c r="C645" s="21" t="s">
        <v>3359</v>
      </c>
      <c r="D645" s="21">
        <v>2</v>
      </c>
      <c r="E645" s="21" t="s">
        <v>5193</v>
      </c>
      <c r="F645" s="40" t="s">
        <v>3468</v>
      </c>
      <c r="G645" s="21" t="s">
        <v>191</v>
      </c>
      <c r="H645" s="21" t="s">
        <v>22</v>
      </c>
      <c r="I645" s="22">
        <v>34000000</v>
      </c>
      <c r="J645" s="22">
        <f>J648</f>
        <v>0</v>
      </c>
      <c r="K645" s="22">
        <f>K648</f>
        <v>0</v>
      </c>
      <c r="L645" s="22">
        <f t="shared" si="26"/>
        <v>34000000</v>
      </c>
      <c r="M645" s="30"/>
      <c r="N645" s="21"/>
    </row>
    <row r="646" spans="1:14" ht="16.5" customHeight="1" x14ac:dyDescent="0.15">
      <c r="A646" s="20">
        <v>641</v>
      </c>
      <c r="B646" s="21" t="s">
        <v>3331</v>
      </c>
      <c r="C646" s="21" t="s">
        <v>3374</v>
      </c>
      <c r="D646" s="21">
        <v>2</v>
      </c>
      <c r="E646" s="21" t="s">
        <v>5193</v>
      </c>
      <c r="F646" s="40" t="s">
        <v>3483</v>
      </c>
      <c r="G646" s="21" t="s">
        <v>191</v>
      </c>
      <c r="H646" s="21" t="s">
        <v>22</v>
      </c>
      <c r="I646" s="22">
        <v>164009000</v>
      </c>
      <c r="J646" s="22">
        <v>0</v>
      </c>
      <c r="K646" s="22">
        <v>0</v>
      </c>
      <c r="L646" s="22">
        <f t="shared" si="26"/>
        <v>164009000</v>
      </c>
      <c r="M646" s="30"/>
      <c r="N646" s="21"/>
    </row>
    <row r="647" spans="1:14" ht="16.5" customHeight="1" x14ac:dyDescent="0.15">
      <c r="A647" s="20">
        <v>642</v>
      </c>
      <c r="B647" s="21" t="s">
        <v>3331</v>
      </c>
      <c r="C647" s="21" t="s">
        <v>5197</v>
      </c>
      <c r="D647" s="21">
        <v>2</v>
      </c>
      <c r="E647" s="21" t="s">
        <v>5193</v>
      </c>
      <c r="F647" s="40" t="s">
        <v>3497</v>
      </c>
      <c r="G647" s="21" t="s">
        <v>193</v>
      </c>
      <c r="H647" s="21" t="s">
        <v>22</v>
      </c>
      <c r="I647" s="22">
        <v>73000000</v>
      </c>
      <c r="J647" s="22">
        <f>J650</f>
        <v>0</v>
      </c>
      <c r="K647" s="22">
        <f>K650</f>
        <v>0</v>
      </c>
      <c r="L647" s="22">
        <f t="shared" ref="L647:L710" si="33">I647+J647+K647</f>
        <v>73000000</v>
      </c>
      <c r="M647" s="30"/>
      <c r="N647" s="21" t="s">
        <v>195</v>
      </c>
    </row>
    <row r="648" spans="1:14" ht="16.5" customHeight="1" x14ac:dyDescent="0.15">
      <c r="A648" s="20">
        <v>643</v>
      </c>
      <c r="B648" s="21" t="s">
        <v>3563</v>
      </c>
      <c r="C648" s="21" t="s">
        <v>1866</v>
      </c>
      <c r="D648" s="21">
        <v>2</v>
      </c>
      <c r="E648" s="21" t="s">
        <v>5193</v>
      </c>
      <c r="F648" s="40" t="s">
        <v>3677</v>
      </c>
      <c r="G648" s="21" t="s">
        <v>191</v>
      </c>
      <c r="H648" s="21" t="s">
        <v>22</v>
      </c>
      <c r="I648" s="22">
        <v>295109000</v>
      </c>
      <c r="J648" s="22">
        <v>0</v>
      </c>
      <c r="K648" s="22">
        <v>0</v>
      </c>
      <c r="L648" s="22">
        <f t="shared" si="33"/>
        <v>295109000</v>
      </c>
      <c r="M648" s="30"/>
      <c r="N648" s="21"/>
    </row>
    <row r="649" spans="1:14" ht="16.5" customHeight="1" x14ac:dyDescent="0.15">
      <c r="A649" s="20">
        <v>644</v>
      </c>
      <c r="B649" s="21" t="s">
        <v>3563</v>
      </c>
      <c r="C649" s="21" t="s">
        <v>1866</v>
      </c>
      <c r="D649" s="21">
        <v>2</v>
      </c>
      <c r="E649" s="21" t="s">
        <v>5193</v>
      </c>
      <c r="F649" s="40" t="s">
        <v>3678</v>
      </c>
      <c r="G649" s="21" t="s">
        <v>191</v>
      </c>
      <c r="H649" s="21" t="s">
        <v>22</v>
      </c>
      <c r="I649" s="22">
        <v>324387000</v>
      </c>
      <c r="J649" s="22">
        <v>0</v>
      </c>
      <c r="K649" s="22">
        <v>0</v>
      </c>
      <c r="L649" s="22">
        <f t="shared" si="33"/>
        <v>324387000</v>
      </c>
      <c r="M649" s="30"/>
      <c r="N649" s="21"/>
    </row>
    <row r="650" spans="1:14" ht="16.5" customHeight="1" x14ac:dyDescent="0.15">
      <c r="A650" s="20">
        <v>645</v>
      </c>
      <c r="B650" s="21" t="s">
        <v>3563</v>
      </c>
      <c r="C650" s="21" t="s">
        <v>1866</v>
      </c>
      <c r="D650" s="21">
        <v>2</v>
      </c>
      <c r="E650" s="21" t="s">
        <v>5193</v>
      </c>
      <c r="F650" s="40" t="s">
        <v>3679</v>
      </c>
      <c r="G650" s="21" t="s">
        <v>191</v>
      </c>
      <c r="H650" s="21" t="s">
        <v>22</v>
      </c>
      <c r="I650" s="22">
        <v>252161193</v>
      </c>
      <c r="J650" s="22">
        <v>0</v>
      </c>
      <c r="K650" s="22">
        <v>0</v>
      </c>
      <c r="L650" s="22">
        <f t="shared" si="33"/>
        <v>252161193</v>
      </c>
      <c r="M650" s="30"/>
      <c r="N650" s="21"/>
    </row>
    <row r="651" spans="1:14" ht="16.5" customHeight="1" x14ac:dyDescent="0.15">
      <c r="A651" s="20">
        <v>646</v>
      </c>
      <c r="B651" s="21" t="s">
        <v>3563</v>
      </c>
      <c r="C651" s="21" t="s">
        <v>1866</v>
      </c>
      <c r="D651" s="21">
        <v>2</v>
      </c>
      <c r="E651" s="21" t="s">
        <v>5193</v>
      </c>
      <c r="F651" s="40" t="s">
        <v>3680</v>
      </c>
      <c r="G651" s="21" t="s">
        <v>191</v>
      </c>
      <c r="H651" s="21" t="s">
        <v>22</v>
      </c>
      <c r="I651" s="22">
        <v>118337968</v>
      </c>
      <c r="J651" s="22">
        <v>0</v>
      </c>
      <c r="K651" s="22">
        <v>0</v>
      </c>
      <c r="L651" s="22">
        <f t="shared" si="33"/>
        <v>118337968</v>
      </c>
      <c r="M651" s="30"/>
      <c r="N651" s="21"/>
    </row>
    <row r="652" spans="1:14" ht="16.5" customHeight="1" x14ac:dyDescent="0.15">
      <c r="A652" s="20">
        <v>647</v>
      </c>
      <c r="B652" s="21" t="s">
        <v>3563</v>
      </c>
      <c r="C652" s="21" t="s">
        <v>1866</v>
      </c>
      <c r="D652" s="21">
        <v>2</v>
      </c>
      <c r="E652" s="21" t="s">
        <v>5193</v>
      </c>
      <c r="F652" s="40" t="s">
        <v>3708</v>
      </c>
      <c r="G652" s="21" t="s">
        <v>5273</v>
      </c>
      <c r="H652" s="21" t="s">
        <v>22</v>
      </c>
      <c r="I652" s="22">
        <v>78000000</v>
      </c>
      <c r="J652" s="22">
        <v>0</v>
      </c>
      <c r="K652" s="22">
        <v>0</v>
      </c>
      <c r="L652" s="22">
        <f t="shared" si="33"/>
        <v>78000000</v>
      </c>
      <c r="M652" s="30"/>
      <c r="N652" s="21"/>
    </row>
    <row r="653" spans="1:14" ht="16.5" customHeight="1" x14ac:dyDescent="0.15">
      <c r="A653" s="20">
        <v>648</v>
      </c>
      <c r="B653" s="21" t="s">
        <v>3563</v>
      </c>
      <c r="C653" s="21" t="s">
        <v>1866</v>
      </c>
      <c r="D653" s="21">
        <v>2</v>
      </c>
      <c r="E653" s="21" t="s">
        <v>5193</v>
      </c>
      <c r="F653" s="40" t="s">
        <v>3709</v>
      </c>
      <c r="G653" s="21" t="s">
        <v>191</v>
      </c>
      <c r="H653" s="21" t="s">
        <v>22</v>
      </c>
      <c r="I653" s="22">
        <v>15000000</v>
      </c>
      <c r="J653" s="22">
        <v>0</v>
      </c>
      <c r="K653" s="22">
        <v>0</v>
      </c>
      <c r="L653" s="22">
        <f t="shared" si="33"/>
        <v>15000000</v>
      </c>
      <c r="M653" s="30"/>
      <c r="N653" s="21"/>
    </row>
    <row r="654" spans="1:14" ht="16.5" customHeight="1" x14ac:dyDescent="0.15">
      <c r="A654" s="20">
        <v>649</v>
      </c>
      <c r="B654" s="21" t="s">
        <v>3563</v>
      </c>
      <c r="C654" s="21" t="s">
        <v>3642</v>
      </c>
      <c r="D654" s="21">
        <v>2</v>
      </c>
      <c r="E654" s="21" t="s">
        <v>5193</v>
      </c>
      <c r="F654" s="40" t="s">
        <v>3718</v>
      </c>
      <c r="G654" s="21" t="s">
        <v>191</v>
      </c>
      <c r="H654" s="21" t="s">
        <v>22</v>
      </c>
      <c r="I654" s="22">
        <v>30000000</v>
      </c>
      <c r="J654" s="22">
        <f>J657</f>
        <v>0</v>
      </c>
      <c r="K654" s="22">
        <f>K657</f>
        <v>0</v>
      </c>
      <c r="L654" s="22">
        <f t="shared" si="33"/>
        <v>30000000</v>
      </c>
      <c r="M654" s="30"/>
      <c r="N654" s="21"/>
    </row>
    <row r="655" spans="1:14" ht="16.5" customHeight="1" x14ac:dyDescent="0.15">
      <c r="A655" s="20">
        <v>650</v>
      </c>
      <c r="B655" s="21" t="s">
        <v>3563</v>
      </c>
      <c r="C655" s="21" t="s">
        <v>3648</v>
      </c>
      <c r="D655" s="21">
        <v>2</v>
      </c>
      <c r="E655" s="21" t="s">
        <v>5193</v>
      </c>
      <c r="F655" s="40" t="s">
        <v>3736</v>
      </c>
      <c r="G655" s="21" t="s">
        <v>191</v>
      </c>
      <c r="H655" s="21" t="s">
        <v>15</v>
      </c>
      <c r="I655" s="22">
        <v>23000000</v>
      </c>
      <c r="J655" s="22">
        <f>J658</f>
        <v>0</v>
      </c>
      <c r="K655" s="22">
        <v>0</v>
      </c>
      <c r="L655" s="22">
        <f t="shared" si="33"/>
        <v>23000000</v>
      </c>
      <c r="M655" s="30"/>
      <c r="N655" s="21"/>
    </row>
    <row r="656" spans="1:14" ht="16.5" customHeight="1" x14ac:dyDescent="0.15">
      <c r="A656" s="20">
        <v>651</v>
      </c>
      <c r="B656" s="21" t="s">
        <v>3563</v>
      </c>
      <c r="C656" s="21" t="s">
        <v>3654</v>
      </c>
      <c r="D656" s="21">
        <v>2</v>
      </c>
      <c r="E656" s="21" t="s">
        <v>5193</v>
      </c>
      <c r="F656" s="40" t="s">
        <v>3741</v>
      </c>
      <c r="G656" s="21" t="s">
        <v>191</v>
      </c>
      <c r="H656" s="21" t="s">
        <v>22</v>
      </c>
      <c r="I656" s="22">
        <v>6500000</v>
      </c>
      <c r="J656" s="22">
        <f>J659</f>
        <v>0</v>
      </c>
      <c r="K656" s="22">
        <f>K659</f>
        <v>0</v>
      </c>
      <c r="L656" s="22">
        <f t="shared" si="33"/>
        <v>6500000</v>
      </c>
      <c r="M656" s="30"/>
      <c r="N656" s="21"/>
    </row>
    <row r="657" spans="1:14" ht="16.5" customHeight="1" x14ac:dyDescent="0.15">
      <c r="A657" s="20">
        <v>652</v>
      </c>
      <c r="B657" s="21" t="s">
        <v>3765</v>
      </c>
      <c r="C657" s="21" t="s">
        <v>3769</v>
      </c>
      <c r="D657" s="21">
        <v>2</v>
      </c>
      <c r="E657" s="21" t="s">
        <v>5193</v>
      </c>
      <c r="F657" s="40" t="s">
        <v>3770</v>
      </c>
      <c r="G657" s="21" t="s">
        <v>73</v>
      </c>
      <c r="H657" s="21" t="s">
        <v>22</v>
      </c>
      <c r="I657" s="22">
        <v>200000000</v>
      </c>
      <c r="J657" s="22">
        <f>J660</f>
        <v>0</v>
      </c>
      <c r="K657" s="22">
        <f>K660</f>
        <v>0</v>
      </c>
      <c r="L657" s="22">
        <f t="shared" si="33"/>
        <v>200000000</v>
      </c>
      <c r="M657" s="30"/>
      <c r="N657" s="21"/>
    </row>
    <row r="658" spans="1:14" ht="16.5" customHeight="1" x14ac:dyDescent="0.15">
      <c r="A658" s="20">
        <v>653</v>
      </c>
      <c r="B658" s="21" t="s">
        <v>3780</v>
      </c>
      <c r="C658" s="21" t="s">
        <v>5199</v>
      </c>
      <c r="D658" s="21">
        <v>2</v>
      </c>
      <c r="E658" s="21" t="s">
        <v>5193</v>
      </c>
      <c r="F658" s="40" t="s">
        <v>3924</v>
      </c>
      <c r="G658" s="21" t="s">
        <v>73</v>
      </c>
      <c r="H658" s="21" t="s">
        <v>15</v>
      </c>
      <c r="I658" s="22">
        <v>600000000</v>
      </c>
      <c r="J658" s="22">
        <v>0</v>
      </c>
      <c r="K658" s="22">
        <v>0</v>
      </c>
      <c r="L658" s="22">
        <f t="shared" si="33"/>
        <v>600000000</v>
      </c>
      <c r="M658" s="30"/>
      <c r="N658" s="21"/>
    </row>
    <row r="659" spans="1:14" ht="16.5" customHeight="1" x14ac:dyDescent="0.15">
      <c r="A659" s="20">
        <v>654</v>
      </c>
      <c r="B659" s="21" t="s">
        <v>3780</v>
      </c>
      <c r="C659" s="21" t="s">
        <v>3787</v>
      </c>
      <c r="D659" s="21">
        <v>2</v>
      </c>
      <c r="E659" s="21" t="s">
        <v>5193</v>
      </c>
      <c r="F659" s="40" t="s">
        <v>3926</v>
      </c>
      <c r="G659" s="21" t="s">
        <v>191</v>
      </c>
      <c r="H659" s="21" t="s">
        <v>22</v>
      </c>
      <c r="I659" s="22">
        <v>30000000</v>
      </c>
      <c r="J659" s="22">
        <f>J662</f>
        <v>0</v>
      </c>
      <c r="K659" s="22">
        <f>K662</f>
        <v>0</v>
      </c>
      <c r="L659" s="22">
        <f t="shared" si="33"/>
        <v>30000000</v>
      </c>
      <c r="M659" s="30"/>
      <c r="N659" s="21"/>
    </row>
    <row r="660" spans="1:14" ht="16.5" customHeight="1" x14ac:dyDescent="0.15">
      <c r="A660" s="20">
        <v>655</v>
      </c>
      <c r="B660" s="21" t="s">
        <v>3780</v>
      </c>
      <c r="C660" s="21" t="s">
        <v>3794</v>
      </c>
      <c r="D660" s="21">
        <v>2</v>
      </c>
      <c r="E660" s="21" t="s">
        <v>5193</v>
      </c>
      <c r="F660" s="40" t="s">
        <v>3928</v>
      </c>
      <c r="G660" s="21" t="s">
        <v>191</v>
      </c>
      <c r="H660" s="21" t="s">
        <v>22</v>
      </c>
      <c r="I660" s="22">
        <v>45000000</v>
      </c>
      <c r="J660" s="22">
        <v>0</v>
      </c>
      <c r="K660" s="22">
        <v>0</v>
      </c>
      <c r="L660" s="22">
        <f t="shared" si="33"/>
        <v>45000000</v>
      </c>
      <c r="M660" s="30"/>
      <c r="N660" s="21"/>
    </row>
    <row r="661" spans="1:14" ht="16.5" customHeight="1" x14ac:dyDescent="0.15">
      <c r="A661" s="20">
        <v>656</v>
      </c>
      <c r="B661" s="21" t="s">
        <v>3780</v>
      </c>
      <c r="C661" s="21" t="s">
        <v>3794</v>
      </c>
      <c r="D661" s="21">
        <v>2</v>
      </c>
      <c r="E661" s="21" t="s">
        <v>5193</v>
      </c>
      <c r="F661" s="40" t="s">
        <v>3929</v>
      </c>
      <c r="G661" s="21" t="s">
        <v>191</v>
      </c>
      <c r="H661" s="21" t="s">
        <v>22</v>
      </c>
      <c r="I661" s="22">
        <v>35000000</v>
      </c>
      <c r="J661" s="22">
        <v>0</v>
      </c>
      <c r="K661" s="22">
        <v>0</v>
      </c>
      <c r="L661" s="22">
        <f t="shared" si="33"/>
        <v>35000000</v>
      </c>
      <c r="M661" s="30"/>
      <c r="N661" s="21"/>
    </row>
    <row r="662" spans="1:14" ht="16.5" customHeight="1" x14ac:dyDescent="0.15">
      <c r="A662" s="20">
        <v>657</v>
      </c>
      <c r="B662" s="21" t="s">
        <v>3780</v>
      </c>
      <c r="C662" s="21" t="s">
        <v>3811</v>
      </c>
      <c r="D662" s="21">
        <v>2</v>
      </c>
      <c r="E662" s="21" t="s">
        <v>5193</v>
      </c>
      <c r="F662" s="40" t="s">
        <v>3943</v>
      </c>
      <c r="G662" s="21" t="s">
        <v>191</v>
      </c>
      <c r="H662" s="21" t="s">
        <v>22</v>
      </c>
      <c r="I662" s="22">
        <v>75000000</v>
      </c>
      <c r="J662" s="22">
        <v>0</v>
      </c>
      <c r="K662" s="22">
        <v>0</v>
      </c>
      <c r="L662" s="22">
        <f t="shared" si="33"/>
        <v>75000000</v>
      </c>
      <c r="M662" s="30"/>
      <c r="N662" s="21"/>
    </row>
    <row r="663" spans="1:14" ht="16.5" customHeight="1" x14ac:dyDescent="0.15">
      <c r="A663" s="20">
        <v>658</v>
      </c>
      <c r="B663" s="21" t="s">
        <v>3780</v>
      </c>
      <c r="C663" s="21" t="s">
        <v>3835</v>
      </c>
      <c r="D663" s="21">
        <v>2</v>
      </c>
      <c r="E663" s="21" t="s">
        <v>5193</v>
      </c>
      <c r="F663" s="40" t="s">
        <v>3956</v>
      </c>
      <c r="G663" s="21" t="s">
        <v>191</v>
      </c>
      <c r="H663" s="21" t="s">
        <v>22</v>
      </c>
      <c r="I663" s="22">
        <v>25000000</v>
      </c>
      <c r="J663" s="22">
        <v>0</v>
      </c>
      <c r="K663" s="22">
        <v>0</v>
      </c>
      <c r="L663" s="22">
        <f t="shared" si="33"/>
        <v>25000000</v>
      </c>
      <c r="M663" s="30"/>
      <c r="N663" s="21"/>
    </row>
    <row r="664" spans="1:14" ht="16.5" customHeight="1" x14ac:dyDescent="0.15">
      <c r="A664" s="20">
        <v>659</v>
      </c>
      <c r="B664" s="21" t="s">
        <v>3780</v>
      </c>
      <c r="C664" s="21" t="s">
        <v>3835</v>
      </c>
      <c r="D664" s="21">
        <v>2</v>
      </c>
      <c r="E664" s="21" t="s">
        <v>5193</v>
      </c>
      <c r="F664" s="40" t="s">
        <v>3957</v>
      </c>
      <c r="G664" s="21" t="s">
        <v>191</v>
      </c>
      <c r="H664" s="21" t="s">
        <v>22</v>
      </c>
      <c r="I664" s="22">
        <v>30000000</v>
      </c>
      <c r="J664" s="22">
        <v>0</v>
      </c>
      <c r="K664" s="22">
        <v>0</v>
      </c>
      <c r="L664" s="22">
        <f t="shared" si="33"/>
        <v>30000000</v>
      </c>
      <c r="M664" s="30"/>
      <c r="N664" s="21"/>
    </row>
    <row r="665" spans="1:14" ht="16.5" customHeight="1" x14ac:dyDescent="0.15">
      <c r="A665" s="20">
        <v>660</v>
      </c>
      <c r="B665" s="21" t="s">
        <v>3780</v>
      </c>
      <c r="C665" s="21" t="s">
        <v>3835</v>
      </c>
      <c r="D665" s="21">
        <v>2</v>
      </c>
      <c r="E665" s="21" t="s">
        <v>5193</v>
      </c>
      <c r="F665" s="40" t="s">
        <v>3963</v>
      </c>
      <c r="G665" s="21" t="s">
        <v>191</v>
      </c>
      <c r="H665" s="21" t="s">
        <v>15</v>
      </c>
      <c r="I665" s="22">
        <v>79704926</v>
      </c>
      <c r="J665" s="22">
        <v>0</v>
      </c>
      <c r="K665" s="22">
        <v>0</v>
      </c>
      <c r="L665" s="22">
        <f t="shared" si="33"/>
        <v>79704926</v>
      </c>
      <c r="M665" s="30"/>
      <c r="N665" s="21"/>
    </row>
    <row r="666" spans="1:14" ht="16.5" customHeight="1" x14ac:dyDescent="0.15">
      <c r="A666" s="20">
        <v>661</v>
      </c>
      <c r="B666" s="21" t="s">
        <v>3780</v>
      </c>
      <c r="C666" s="21" t="s">
        <v>3835</v>
      </c>
      <c r="D666" s="21">
        <v>2</v>
      </c>
      <c r="E666" s="21" t="s">
        <v>5193</v>
      </c>
      <c r="F666" s="40" t="s">
        <v>3964</v>
      </c>
      <c r="G666" s="21" t="s">
        <v>191</v>
      </c>
      <c r="H666" s="21" t="s">
        <v>15</v>
      </c>
      <c r="I666" s="22">
        <v>14502549</v>
      </c>
      <c r="J666" s="22">
        <v>0</v>
      </c>
      <c r="K666" s="22">
        <v>0</v>
      </c>
      <c r="L666" s="22">
        <f t="shared" si="33"/>
        <v>14502549</v>
      </c>
      <c r="M666" s="30"/>
      <c r="N666" s="21"/>
    </row>
    <row r="667" spans="1:14" ht="16.5" customHeight="1" x14ac:dyDescent="0.15">
      <c r="A667" s="20">
        <v>662</v>
      </c>
      <c r="B667" s="21" t="s">
        <v>3780</v>
      </c>
      <c r="C667" s="21" t="s">
        <v>3835</v>
      </c>
      <c r="D667" s="21">
        <v>2</v>
      </c>
      <c r="E667" s="21" t="s">
        <v>5193</v>
      </c>
      <c r="F667" s="40" t="s">
        <v>3965</v>
      </c>
      <c r="G667" s="21" t="s">
        <v>191</v>
      </c>
      <c r="H667" s="21" t="s">
        <v>15</v>
      </c>
      <c r="I667" s="22">
        <v>27335148</v>
      </c>
      <c r="J667" s="22">
        <v>0</v>
      </c>
      <c r="K667" s="22">
        <v>0</v>
      </c>
      <c r="L667" s="22">
        <f t="shared" si="33"/>
        <v>27335148</v>
      </c>
      <c r="M667" s="30"/>
      <c r="N667" s="21"/>
    </row>
    <row r="668" spans="1:14" ht="16.5" customHeight="1" x14ac:dyDescent="0.15">
      <c r="A668" s="20">
        <v>663</v>
      </c>
      <c r="B668" s="21" t="s">
        <v>3780</v>
      </c>
      <c r="C668" s="21" t="s">
        <v>3835</v>
      </c>
      <c r="D668" s="21">
        <v>2</v>
      </c>
      <c r="E668" s="21" t="s">
        <v>5193</v>
      </c>
      <c r="F668" s="40" t="s">
        <v>3968</v>
      </c>
      <c r="G668" s="21" t="s">
        <v>191</v>
      </c>
      <c r="H668" s="21" t="s">
        <v>22</v>
      </c>
      <c r="I668" s="22">
        <v>141694146</v>
      </c>
      <c r="J668" s="22">
        <v>0</v>
      </c>
      <c r="K668" s="22">
        <v>2605832</v>
      </c>
      <c r="L668" s="22">
        <f t="shared" si="33"/>
        <v>144299978</v>
      </c>
      <c r="M668" s="30"/>
      <c r="N668" s="21"/>
    </row>
    <row r="669" spans="1:14" ht="16.5" customHeight="1" x14ac:dyDescent="0.15">
      <c r="A669" s="20">
        <v>664</v>
      </c>
      <c r="B669" s="21" t="s">
        <v>3780</v>
      </c>
      <c r="C669" s="21" t="s">
        <v>3835</v>
      </c>
      <c r="D669" s="21">
        <v>2</v>
      </c>
      <c r="E669" s="21" t="s">
        <v>5193</v>
      </c>
      <c r="F669" s="40" t="s">
        <v>3969</v>
      </c>
      <c r="G669" s="21" t="s">
        <v>191</v>
      </c>
      <c r="H669" s="21" t="s">
        <v>22</v>
      </c>
      <c r="I669" s="22">
        <v>102491539</v>
      </c>
      <c r="J669" s="22">
        <f>J672</f>
        <v>2868530</v>
      </c>
      <c r="K669" s="22">
        <v>2049610</v>
      </c>
      <c r="L669" s="22">
        <f t="shared" si="33"/>
        <v>107409679</v>
      </c>
      <c r="M669" s="30"/>
      <c r="N669" s="21"/>
    </row>
    <row r="670" spans="1:14" ht="16.5" customHeight="1" x14ac:dyDescent="0.15">
      <c r="A670" s="20">
        <v>665</v>
      </c>
      <c r="B670" s="21" t="s">
        <v>3780</v>
      </c>
      <c r="C670" s="21" t="s">
        <v>3835</v>
      </c>
      <c r="D670" s="21">
        <v>2</v>
      </c>
      <c r="E670" s="21" t="s">
        <v>5193</v>
      </c>
      <c r="F670" s="40" t="s">
        <v>3970</v>
      </c>
      <c r="G670" s="21" t="s">
        <v>191</v>
      </c>
      <c r="H670" s="21" t="s">
        <v>22</v>
      </c>
      <c r="I670" s="22">
        <v>35356363</v>
      </c>
      <c r="J670" s="22">
        <v>3112710</v>
      </c>
      <c r="K670" s="22">
        <v>3169306</v>
      </c>
      <c r="L670" s="22">
        <f t="shared" si="33"/>
        <v>41638379</v>
      </c>
      <c r="M670" s="30"/>
      <c r="N670" s="21"/>
    </row>
    <row r="671" spans="1:14" ht="16.5" customHeight="1" x14ac:dyDescent="0.15">
      <c r="A671" s="20">
        <v>666</v>
      </c>
      <c r="B671" s="21" t="s">
        <v>3780</v>
      </c>
      <c r="C671" s="21" t="s">
        <v>3835</v>
      </c>
      <c r="D671" s="21">
        <v>2</v>
      </c>
      <c r="E671" s="21" t="s">
        <v>5193</v>
      </c>
      <c r="F671" s="40" t="s">
        <v>3971</v>
      </c>
      <c r="G671" s="21" t="s">
        <v>193</v>
      </c>
      <c r="H671" s="21" t="s">
        <v>22</v>
      </c>
      <c r="I671" s="22">
        <v>32347660</v>
      </c>
      <c r="J671" s="22">
        <v>0</v>
      </c>
      <c r="K671" s="22">
        <v>2865464</v>
      </c>
      <c r="L671" s="22">
        <f t="shared" si="33"/>
        <v>35213124</v>
      </c>
      <c r="M671" s="30"/>
      <c r="N671" s="21"/>
    </row>
    <row r="672" spans="1:14" ht="16.5" customHeight="1" x14ac:dyDescent="0.15">
      <c r="A672" s="20">
        <v>667</v>
      </c>
      <c r="B672" s="21" t="s">
        <v>3780</v>
      </c>
      <c r="C672" s="21" t="s">
        <v>3835</v>
      </c>
      <c r="D672" s="21">
        <v>2</v>
      </c>
      <c r="E672" s="21" t="s">
        <v>5193</v>
      </c>
      <c r="F672" s="40" t="s">
        <v>3972</v>
      </c>
      <c r="G672" s="21" t="s">
        <v>191</v>
      </c>
      <c r="H672" s="21" t="s">
        <v>22</v>
      </c>
      <c r="I672" s="22">
        <v>16692172</v>
      </c>
      <c r="J672" s="22">
        <v>2868530</v>
      </c>
      <c r="K672" s="22">
        <v>1951137</v>
      </c>
      <c r="L672" s="22">
        <f t="shared" si="33"/>
        <v>21511839</v>
      </c>
      <c r="M672" s="30"/>
      <c r="N672" s="21"/>
    </row>
    <row r="673" spans="1:14" ht="16.5" customHeight="1" x14ac:dyDescent="0.15">
      <c r="A673" s="20">
        <v>668</v>
      </c>
      <c r="B673" s="21" t="s">
        <v>3780</v>
      </c>
      <c r="C673" s="21" t="s">
        <v>3852</v>
      </c>
      <c r="D673" s="21">
        <v>2</v>
      </c>
      <c r="E673" s="21" t="s">
        <v>5193</v>
      </c>
      <c r="F673" s="40" t="s">
        <v>3980</v>
      </c>
      <c r="G673" s="21" t="s">
        <v>191</v>
      </c>
      <c r="H673" s="21" t="s">
        <v>22</v>
      </c>
      <c r="I673" s="22">
        <v>300000000</v>
      </c>
      <c r="J673" s="22">
        <f>J676</f>
        <v>0</v>
      </c>
      <c r="K673" s="22">
        <f>K676</f>
        <v>0</v>
      </c>
      <c r="L673" s="22">
        <f t="shared" si="33"/>
        <v>300000000</v>
      </c>
      <c r="M673" s="30"/>
      <c r="N673" s="21"/>
    </row>
    <row r="674" spans="1:14" ht="16.5" customHeight="1" x14ac:dyDescent="0.15">
      <c r="A674" s="20">
        <v>669</v>
      </c>
      <c r="B674" s="21" t="s">
        <v>3780</v>
      </c>
      <c r="C674" s="21" t="s">
        <v>3852</v>
      </c>
      <c r="D674" s="21">
        <v>2</v>
      </c>
      <c r="E674" s="21" t="s">
        <v>5193</v>
      </c>
      <c r="F674" s="40" t="s">
        <v>3982</v>
      </c>
      <c r="G674" s="21" t="s">
        <v>191</v>
      </c>
      <c r="H674" s="21" t="s">
        <v>22</v>
      </c>
      <c r="I674" s="22">
        <v>49000000</v>
      </c>
      <c r="J674" s="22">
        <v>0</v>
      </c>
      <c r="K674" s="22">
        <v>0</v>
      </c>
      <c r="L674" s="22">
        <f t="shared" si="33"/>
        <v>49000000</v>
      </c>
      <c r="M674" s="30"/>
      <c r="N674" s="21"/>
    </row>
    <row r="675" spans="1:14" ht="16.5" customHeight="1" x14ac:dyDescent="0.15">
      <c r="A675" s="20">
        <v>670</v>
      </c>
      <c r="B675" s="21" t="s">
        <v>3780</v>
      </c>
      <c r="C675" s="21" t="s">
        <v>3854</v>
      </c>
      <c r="D675" s="21">
        <v>2</v>
      </c>
      <c r="E675" s="21" t="s">
        <v>5193</v>
      </c>
      <c r="F675" s="40" t="s">
        <v>3942</v>
      </c>
      <c r="G675" s="21" t="s">
        <v>191</v>
      </c>
      <c r="H675" s="21" t="s">
        <v>15</v>
      </c>
      <c r="I675" s="22">
        <v>12000000</v>
      </c>
      <c r="J675" s="22">
        <f t="shared" ref="J675:K677" si="34">J678</f>
        <v>0</v>
      </c>
      <c r="K675" s="22">
        <f t="shared" si="34"/>
        <v>0</v>
      </c>
      <c r="L675" s="22">
        <f t="shared" si="33"/>
        <v>12000000</v>
      </c>
      <c r="M675" s="30"/>
      <c r="N675" s="21"/>
    </row>
    <row r="676" spans="1:14" ht="16.5" customHeight="1" x14ac:dyDescent="0.15">
      <c r="A676" s="20">
        <v>671</v>
      </c>
      <c r="B676" s="21" t="s">
        <v>3780</v>
      </c>
      <c r="C676" s="21" t="s">
        <v>5200</v>
      </c>
      <c r="D676" s="21">
        <v>2</v>
      </c>
      <c r="E676" s="21" t="s">
        <v>5193</v>
      </c>
      <c r="F676" s="40" t="s">
        <v>3991</v>
      </c>
      <c r="G676" s="21" t="s">
        <v>73</v>
      </c>
      <c r="H676" s="21" t="s">
        <v>15</v>
      </c>
      <c r="I676" s="22">
        <v>101702000</v>
      </c>
      <c r="J676" s="22">
        <f t="shared" si="34"/>
        <v>0</v>
      </c>
      <c r="K676" s="22">
        <f t="shared" si="34"/>
        <v>0</v>
      </c>
      <c r="L676" s="22">
        <f t="shared" si="33"/>
        <v>101702000</v>
      </c>
      <c r="M676" s="30"/>
      <c r="N676" s="21"/>
    </row>
    <row r="677" spans="1:14" ht="16.5" customHeight="1" x14ac:dyDescent="0.15">
      <c r="A677" s="20">
        <v>672</v>
      </c>
      <c r="B677" s="21" t="s">
        <v>3780</v>
      </c>
      <c r="C677" s="21" t="s">
        <v>5200</v>
      </c>
      <c r="D677" s="21">
        <v>2</v>
      </c>
      <c r="E677" s="21" t="s">
        <v>5193</v>
      </c>
      <c r="F677" s="40" t="s">
        <v>3992</v>
      </c>
      <c r="G677" s="21" t="s">
        <v>191</v>
      </c>
      <c r="H677" s="21" t="s">
        <v>15</v>
      </c>
      <c r="I677" s="22">
        <v>400000000</v>
      </c>
      <c r="J677" s="22">
        <f t="shared" si="34"/>
        <v>0</v>
      </c>
      <c r="K677" s="22">
        <f t="shared" si="34"/>
        <v>0</v>
      </c>
      <c r="L677" s="22">
        <f t="shared" si="33"/>
        <v>400000000</v>
      </c>
      <c r="M677" s="30"/>
      <c r="N677" s="21"/>
    </row>
    <row r="678" spans="1:14" ht="16.5" customHeight="1" x14ac:dyDescent="0.15">
      <c r="A678" s="20">
        <v>673</v>
      </c>
      <c r="B678" s="21" t="s">
        <v>3780</v>
      </c>
      <c r="C678" s="21" t="s">
        <v>5206</v>
      </c>
      <c r="D678" s="21">
        <v>2</v>
      </c>
      <c r="E678" s="21" t="s">
        <v>5193</v>
      </c>
      <c r="F678" s="40" t="s">
        <v>2694</v>
      </c>
      <c r="G678" s="21" t="s">
        <v>191</v>
      </c>
      <c r="H678" s="21" t="s">
        <v>22</v>
      </c>
      <c r="I678" s="22">
        <v>90000000</v>
      </c>
      <c r="J678" s="22">
        <f>J681</f>
        <v>0</v>
      </c>
      <c r="K678" s="22">
        <v>0</v>
      </c>
      <c r="L678" s="22">
        <f t="shared" si="33"/>
        <v>90000000</v>
      </c>
      <c r="M678" s="30"/>
      <c r="N678" s="21"/>
    </row>
    <row r="679" spans="1:14" ht="16.5" customHeight="1" x14ac:dyDescent="0.15">
      <c r="A679" s="20">
        <v>674</v>
      </c>
      <c r="B679" s="21" t="s">
        <v>3780</v>
      </c>
      <c r="C679" s="21" t="s">
        <v>5206</v>
      </c>
      <c r="D679" s="21">
        <v>2</v>
      </c>
      <c r="E679" s="21" t="s">
        <v>5193</v>
      </c>
      <c r="F679" s="40" t="s">
        <v>3995</v>
      </c>
      <c r="G679" s="21" t="s">
        <v>191</v>
      </c>
      <c r="H679" s="21" t="s">
        <v>22</v>
      </c>
      <c r="I679" s="22">
        <v>183543000</v>
      </c>
      <c r="J679" s="22">
        <f>J682</f>
        <v>0</v>
      </c>
      <c r="K679" s="22">
        <v>0</v>
      </c>
      <c r="L679" s="22">
        <f t="shared" si="33"/>
        <v>183543000</v>
      </c>
      <c r="M679" s="30"/>
      <c r="N679" s="21"/>
    </row>
    <row r="680" spans="1:14" ht="16.5" customHeight="1" x14ac:dyDescent="0.15">
      <c r="A680" s="20">
        <v>675</v>
      </c>
      <c r="B680" s="21" t="s">
        <v>3780</v>
      </c>
      <c r="C680" s="21" t="s">
        <v>3919</v>
      </c>
      <c r="D680" s="21">
        <v>2</v>
      </c>
      <c r="E680" s="21" t="s">
        <v>5193</v>
      </c>
      <c r="F680" s="40" t="s">
        <v>4008</v>
      </c>
      <c r="G680" s="21" t="s">
        <v>191</v>
      </c>
      <c r="H680" s="21" t="s">
        <v>22</v>
      </c>
      <c r="I680" s="22">
        <v>60726059</v>
      </c>
      <c r="J680" s="22">
        <v>0</v>
      </c>
      <c r="K680" s="22">
        <v>0</v>
      </c>
      <c r="L680" s="22">
        <f t="shared" si="33"/>
        <v>60726059</v>
      </c>
      <c r="M680" s="30"/>
      <c r="N680" s="21"/>
    </row>
    <row r="681" spans="1:14" ht="16.5" customHeight="1" x14ac:dyDescent="0.15">
      <c r="A681" s="20">
        <v>676</v>
      </c>
      <c r="B681" s="21" t="s">
        <v>5096</v>
      </c>
      <c r="C681" s="21" t="s">
        <v>5099</v>
      </c>
      <c r="D681" s="21">
        <v>2</v>
      </c>
      <c r="E681" s="21" t="s">
        <v>5193</v>
      </c>
      <c r="F681" s="40" t="s">
        <v>5132</v>
      </c>
      <c r="G681" s="21" t="s">
        <v>193</v>
      </c>
      <c r="H681" s="21" t="s">
        <v>15</v>
      </c>
      <c r="I681" s="22">
        <v>250000000</v>
      </c>
      <c r="J681" s="22">
        <v>0</v>
      </c>
      <c r="K681" s="22">
        <v>0</v>
      </c>
      <c r="L681" s="22">
        <f t="shared" si="33"/>
        <v>250000000</v>
      </c>
      <c r="M681" s="30"/>
      <c r="N681" s="21"/>
    </row>
    <row r="682" spans="1:14" ht="16.5" customHeight="1" x14ac:dyDescent="0.15">
      <c r="A682" s="20">
        <v>677</v>
      </c>
      <c r="B682" s="21" t="s">
        <v>5135</v>
      </c>
      <c r="C682" s="21" t="s">
        <v>5146</v>
      </c>
      <c r="D682" s="21">
        <v>2</v>
      </c>
      <c r="E682" s="21" t="s">
        <v>5193</v>
      </c>
      <c r="F682" s="40" t="s">
        <v>5147</v>
      </c>
      <c r="G682" s="21" t="s">
        <v>52</v>
      </c>
      <c r="H682" s="21" t="s">
        <v>15</v>
      </c>
      <c r="I682" s="22">
        <v>50000000</v>
      </c>
      <c r="J682" s="22">
        <f>J685</f>
        <v>0</v>
      </c>
      <c r="K682" s="22">
        <v>0</v>
      </c>
      <c r="L682" s="22">
        <f t="shared" si="33"/>
        <v>50000000</v>
      </c>
      <c r="M682" s="30"/>
      <c r="N682" s="21"/>
    </row>
    <row r="683" spans="1:14" ht="16.5" customHeight="1" x14ac:dyDescent="0.15">
      <c r="A683" s="20">
        <v>678</v>
      </c>
      <c r="B683" s="21" t="s">
        <v>4025</v>
      </c>
      <c r="C683" s="21" t="s">
        <v>4050</v>
      </c>
      <c r="D683" s="21">
        <v>2</v>
      </c>
      <c r="E683" s="21" t="s">
        <v>5193</v>
      </c>
      <c r="F683" s="40" t="s">
        <v>4073</v>
      </c>
      <c r="G683" s="21" t="s">
        <v>191</v>
      </c>
      <c r="H683" s="21" t="s">
        <v>15</v>
      </c>
      <c r="I683" s="22">
        <v>1050000000</v>
      </c>
      <c r="J683" s="22">
        <v>0</v>
      </c>
      <c r="K683" s="22">
        <v>0</v>
      </c>
      <c r="L683" s="22">
        <f t="shared" si="33"/>
        <v>1050000000</v>
      </c>
      <c r="M683" s="30"/>
      <c r="N683" s="21"/>
    </row>
    <row r="684" spans="1:14" ht="16.5" customHeight="1" x14ac:dyDescent="0.15">
      <c r="A684" s="20">
        <v>679</v>
      </c>
      <c r="B684" s="21" t="s">
        <v>4025</v>
      </c>
      <c r="C684" s="21" t="s">
        <v>4050</v>
      </c>
      <c r="D684" s="21">
        <v>2</v>
      </c>
      <c r="E684" s="21" t="s">
        <v>5193</v>
      </c>
      <c r="F684" s="40" t="s">
        <v>4074</v>
      </c>
      <c r="G684" s="21" t="s">
        <v>73</v>
      </c>
      <c r="H684" s="21" t="s">
        <v>15</v>
      </c>
      <c r="I684" s="22">
        <v>3800000000</v>
      </c>
      <c r="J684" s="22">
        <v>0</v>
      </c>
      <c r="K684" s="22">
        <v>0</v>
      </c>
      <c r="L684" s="22">
        <f t="shared" si="33"/>
        <v>3800000000</v>
      </c>
      <c r="M684" s="30"/>
      <c r="N684" s="21"/>
    </row>
    <row r="685" spans="1:14" ht="16.5" customHeight="1" x14ac:dyDescent="0.15">
      <c r="A685" s="20">
        <v>680</v>
      </c>
      <c r="B685" s="21" t="s">
        <v>4025</v>
      </c>
      <c r="C685" s="21" t="s">
        <v>4075</v>
      </c>
      <c r="D685" s="21">
        <v>2</v>
      </c>
      <c r="E685" s="21" t="s">
        <v>5193</v>
      </c>
      <c r="F685" s="40" t="s">
        <v>4076</v>
      </c>
      <c r="G685" s="21" t="s">
        <v>2067</v>
      </c>
      <c r="H685" s="21" t="s">
        <v>15</v>
      </c>
      <c r="I685" s="22">
        <v>200000000</v>
      </c>
      <c r="J685" s="22">
        <v>0</v>
      </c>
      <c r="K685" s="22">
        <v>0</v>
      </c>
      <c r="L685" s="22">
        <f t="shared" si="33"/>
        <v>200000000</v>
      </c>
      <c r="M685" s="30"/>
      <c r="N685" s="21"/>
    </row>
    <row r="686" spans="1:14" ht="16.5" customHeight="1" x14ac:dyDescent="0.15">
      <c r="A686" s="20">
        <v>681</v>
      </c>
      <c r="B686" s="21" t="s">
        <v>4025</v>
      </c>
      <c r="C686" s="21" t="s">
        <v>4029</v>
      </c>
      <c r="D686" s="21">
        <v>2</v>
      </c>
      <c r="E686" s="21" t="s">
        <v>5193</v>
      </c>
      <c r="F686" s="40" t="s">
        <v>4077</v>
      </c>
      <c r="G686" s="21" t="s">
        <v>191</v>
      </c>
      <c r="H686" s="21" t="s">
        <v>22</v>
      </c>
      <c r="I686" s="22">
        <v>150000000</v>
      </c>
      <c r="J686" s="22">
        <v>0</v>
      </c>
      <c r="K686" s="22">
        <v>0</v>
      </c>
      <c r="L686" s="22">
        <f t="shared" si="33"/>
        <v>150000000</v>
      </c>
      <c r="M686" s="30"/>
      <c r="N686" s="21"/>
    </row>
    <row r="687" spans="1:14" ht="16.5" customHeight="1" x14ac:dyDescent="0.15">
      <c r="A687" s="20">
        <v>682</v>
      </c>
      <c r="B687" s="21" t="s">
        <v>4025</v>
      </c>
      <c r="C687" s="21" t="s">
        <v>4031</v>
      </c>
      <c r="D687" s="21">
        <v>2</v>
      </c>
      <c r="E687" s="21" t="s">
        <v>5193</v>
      </c>
      <c r="F687" s="40" t="s">
        <v>4078</v>
      </c>
      <c r="G687" s="21" t="s">
        <v>191</v>
      </c>
      <c r="H687" s="21" t="s">
        <v>22</v>
      </c>
      <c r="I687" s="22">
        <v>3000000000</v>
      </c>
      <c r="J687" s="22">
        <v>0</v>
      </c>
      <c r="K687" s="22">
        <v>0</v>
      </c>
      <c r="L687" s="22">
        <f t="shared" si="33"/>
        <v>3000000000</v>
      </c>
      <c r="M687" s="30"/>
      <c r="N687" s="21"/>
    </row>
    <row r="688" spans="1:14" ht="16.5" customHeight="1" x14ac:dyDescent="0.15">
      <c r="A688" s="20">
        <v>683</v>
      </c>
      <c r="B688" s="21" t="s">
        <v>4170</v>
      </c>
      <c r="C688" s="21" t="s">
        <v>1866</v>
      </c>
      <c r="D688" s="21">
        <v>2</v>
      </c>
      <c r="E688" s="21" t="s">
        <v>5193</v>
      </c>
      <c r="F688" s="40" t="s">
        <v>4288</v>
      </c>
      <c r="G688" s="21" t="s">
        <v>191</v>
      </c>
      <c r="H688" s="21" t="s">
        <v>22</v>
      </c>
      <c r="I688" s="22">
        <v>38000000</v>
      </c>
      <c r="J688" s="22">
        <v>0</v>
      </c>
      <c r="K688" s="22">
        <v>0</v>
      </c>
      <c r="L688" s="22">
        <f t="shared" si="33"/>
        <v>38000000</v>
      </c>
      <c r="M688" s="30"/>
      <c r="N688" s="21"/>
    </row>
    <row r="689" spans="1:14" ht="16.5" customHeight="1" x14ac:dyDescent="0.15">
      <c r="A689" s="20">
        <v>684</v>
      </c>
      <c r="B689" s="21" t="s">
        <v>4170</v>
      </c>
      <c r="C689" s="21" t="s">
        <v>3888</v>
      </c>
      <c r="D689" s="21">
        <v>2</v>
      </c>
      <c r="E689" s="21" t="s">
        <v>5193</v>
      </c>
      <c r="F689" s="40" t="s">
        <v>4309</v>
      </c>
      <c r="G689" s="21" t="s">
        <v>191</v>
      </c>
      <c r="H689" s="21" t="s">
        <v>22</v>
      </c>
      <c r="I689" s="22">
        <v>11290000</v>
      </c>
      <c r="J689" s="22">
        <f t="shared" ref="J689:K694" si="35">J692</f>
        <v>0</v>
      </c>
      <c r="K689" s="22">
        <f t="shared" si="35"/>
        <v>0</v>
      </c>
      <c r="L689" s="22">
        <f t="shared" si="33"/>
        <v>11290000</v>
      </c>
      <c r="M689" s="30"/>
      <c r="N689" s="21"/>
    </row>
    <row r="690" spans="1:14" ht="16.5" customHeight="1" x14ac:dyDescent="0.15">
      <c r="A690" s="20">
        <v>685</v>
      </c>
      <c r="B690" s="21" t="s">
        <v>4170</v>
      </c>
      <c r="C690" s="21" t="s">
        <v>3888</v>
      </c>
      <c r="D690" s="21">
        <v>2</v>
      </c>
      <c r="E690" s="21" t="s">
        <v>5193</v>
      </c>
      <c r="F690" s="40" t="s">
        <v>4310</v>
      </c>
      <c r="G690" s="21" t="s">
        <v>191</v>
      </c>
      <c r="H690" s="21" t="s">
        <v>22</v>
      </c>
      <c r="I690" s="22">
        <v>15000000</v>
      </c>
      <c r="J690" s="22">
        <f t="shared" si="35"/>
        <v>0</v>
      </c>
      <c r="K690" s="22">
        <f t="shared" si="35"/>
        <v>0</v>
      </c>
      <c r="L690" s="22">
        <f t="shared" si="33"/>
        <v>15000000</v>
      </c>
      <c r="M690" s="30"/>
      <c r="N690" s="21"/>
    </row>
    <row r="691" spans="1:14" ht="16.5" customHeight="1" x14ac:dyDescent="0.15">
      <c r="A691" s="20">
        <v>686</v>
      </c>
      <c r="B691" s="21" t="s">
        <v>4170</v>
      </c>
      <c r="C691" s="21" t="s">
        <v>3888</v>
      </c>
      <c r="D691" s="21">
        <v>2</v>
      </c>
      <c r="E691" s="21" t="s">
        <v>5193</v>
      </c>
      <c r="F691" s="40" t="s">
        <v>4311</v>
      </c>
      <c r="G691" s="21" t="s">
        <v>191</v>
      </c>
      <c r="H691" s="21" t="s">
        <v>22</v>
      </c>
      <c r="I691" s="22">
        <v>20000000</v>
      </c>
      <c r="J691" s="22">
        <f t="shared" si="35"/>
        <v>0</v>
      </c>
      <c r="K691" s="22">
        <f t="shared" si="35"/>
        <v>0</v>
      </c>
      <c r="L691" s="22">
        <f t="shared" si="33"/>
        <v>20000000</v>
      </c>
      <c r="M691" s="30"/>
      <c r="N691" s="21"/>
    </row>
    <row r="692" spans="1:14" ht="16.5" customHeight="1" x14ac:dyDescent="0.15">
      <c r="A692" s="20">
        <v>687</v>
      </c>
      <c r="B692" s="21" t="s">
        <v>4170</v>
      </c>
      <c r="C692" s="21" t="s">
        <v>3888</v>
      </c>
      <c r="D692" s="21">
        <v>2</v>
      </c>
      <c r="E692" s="21" t="s">
        <v>5193</v>
      </c>
      <c r="F692" s="40" t="s">
        <v>4312</v>
      </c>
      <c r="G692" s="21" t="s">
        <v>191</v>
      </c>
      <c r="H692" s="21" t="s">
        <v>22</v>
      </c>
      <c r="I692" s="22">
        <v>80000000</v>
      </c>
      <c r="J692" s="22">
        <f t="shared" si="35"/>
        <v>0</v>
      </c>
      <c r="K692" s="22">
        <f t="shared" si="35"/>
        <v>0</v>
      </c>
      <c r="L692" s="22">
        <f t="shared" si="33"/>
        <v>80000000</v>
      </c>
      <c r="M692" s="30"/>
      <c r="N692" s="21"/>
    </row>
    <row r="693" spans="1:14" ht="16.5" customHeight="1" x14ac:dyDescent="0.15">
      <c r="A693" s="20">
        <v>688</v>
      </c>
      <c r="B693" s="21" t="s">
        <v>4170</v>
      </c>
      <c r="C693" s="21" t="s">
        <v>4223</v>
      </c>
      <c r="D693" s="21">
        <v>2</v>
      </c>
      <c r="E693" s="21" t="s">
        <v>5193</v>
      </c>
      <c r="F693" s="40" t="s">
        <v>4323</v>
      </c>
      <c r="G693" s="21" t="s">
        <v>191</v>
      </c>
      <c r="H693" s="21" t="s">
        <v>22</v>
      </c>
      <c r="I693" s="22">
        <v>35812803</v>
      </c>
      <c r="J693" s="22">
        <f t="shared" si="35"/>
        <v>0</v>
      </c>
      <c r="K693" s="22">
        <f t="shared" si="35"/>
        <v>0</v>
      </c>
      <c r="L693" s="22">
        <f t="shared" si="33"/>
        <v>35812803</v>
      </c>
      <c r="M693" s="30"/>
      <c r="N693" s="21"/>
    </row>
    <row r="694" spans="1:14" ht="16.5" customHeight="1" x14ac:dyDescent="0.15">
      <c r="A694" s="20">
        <v>689</v>
      </c>
      <c r="B694" s="21" t="s">
        <v>4170</v>
      </c>
      <c r="C694" s="21" t="s">
        <v>4233</v>
      </c>
      <c r="D694" s="21">
        <v>2</v>
      </c>
      <c r="E694" s="21" t="s">
        <v>5193</v>
      </c>
      <c r="F694" s="40" t="s">
        <v>4330</v>
      </c>
      <c r="G694" s="21" t="s">
        <v>191</v>
      </c>
      <c r="H694" s="21" t="s">
        <v>15</v>
      </c>
      <c r="I694" s="22">
        <v>190000000</v>
      </c>
      <c r="J694" s="22">
        <f t="shared" si="35"/>
        <v>0</v>
      </c>
      <c r="K694" s="22">
        <f t="shared" si="35"/>
        <v>0</v>
      </c>
      <c r="L694" s="22">
        <f t="shared" si="33"/>
        <v>190000000</v>
      </c>
      <c r="M694" s="30"/>
      <c r="N694" s="21"/>
    </row>
    <row r="695" spans="1:14" ht="16.5" customHeight="1" x14ac:dyDescent="0.15">
      <c r="A695" s="20">
        <v>690</v>
      </c>
      <c r="B695" s="21" t="s">
        <v>4170</v>
      </c>
      <c r="C695" s="21" t="s">
        <v>4246</v>
      </c>
      <c r="D695" s="21">
        <v>2</v>
      </c>
      <c r="E695" s="21" t="s">
        <v>5193</v>
      </c>
      <c r="F695" s="40" t="s">
        <v>4336</v>
      </c>
      <c r="G695" s="21" t="s">
        <v>191</v>
      </c>
      <c r="H695" s="21" t="s">
        <v>22</v>
      </c>
      <c r="I695" s="22">
        <v>310000000</v>
      </c>
      <c r="J695" s="22">
        <v>0</v>
      </c>
      <c r="K695" s="22">
        <v>0</v>
      </c>
      <c r="L695" s="22">
        <f t="shared" si="33"/>
        <v>310000000</v>
      </c>
      <c r="M695" s="30"/>
      <c r="N695" s="21"/>
    </row>
    <row r="696" spans="1:14" ht="16.5" customHeight="1" x14ac:dyDescent="0.15">
      <c r="A696" s="20">
        <v>691</v>
      </c>
      <c r="B696" s="21" t="s">
        <v>4170</v>
      </c>
      <c r="C696" s="21" t="s">
        <v>4246</v>
      </c>
      <c r="D696" s="21">
        <v>2</v>
      </c>
      <c r="E696" s="21" t="s">
        <v>5193</v>
      </c>
      <c r="F696" s="40" t="s">
        <v>4337</v>
      </c>
      <c r="G696" s="21" t="s">
        <v>191</v>
      </c>
      <c r="H696" s="21" t="s">
        <v>22</v>
      </c>
      <c r="I696" s="22">
        <v>14000000</v>
      </c>
      <c r="J696" s="22">
        <v>0</v>
      </c>
      <c r="K696" s="22">
        <v>0</v>
      </c>
      <c r="L696" s="22">
        <f t="shared" si="33"/>
        <v>14000000</v>
      </c>
      <c r="M696" s="30"/>
      <c r="N696" s="21"/>
    </row>
    <row r="697" spans="1:14" ht="16.5" customHeight="1" x14ac:dyDescent="0.15">
      <c r="A697" s="20">
        <v>692</v>
      </c>
      <c r="B697" s="21" t="s">
        <v>4170</v>
      </c>
      <c r="C697" s="21" t="s">
        <v>67</v>
      </c>
      <c r="D697" s="21">
        <v>2</v>
      </c>
      <c r="E697" s="21" t="s">
        <v>5193</v>
      </c>
      <c r="F697" s="40" t="s">
        <v>4356</v>
      </c>
      <c r="G697" s="21" t="s">
        <v>191</v>
      </c>
      <c r="H697" s="21" t="s">
        <v>15</v>
      </c>
      <c r="I697" s="22">
        <v>678548770</v>
      </c>
      <c r="J697" s="22">
        <v>0</v>
      </c>
      <c r="K697" s="22">
        <v>0</v>
      </c>
      <c r="L697" s="22">
        <f t="shared" si="33"/>
        <v>678548770</v>
      </c>
      <c r="M697" s="30"/>
      <c r="N697" s="21"/>
    </row>
    <row r="698" spans="1:14" ht="16.5" customHeight="1" x14ac:dyDescent="0.15">
      <c r="A698" s="20">
        <v>693</v>
      </c>
      <c r="B698" s="21" t="s">
        <v>4365</v>
      </c>
      <c r="C698" s="21" t="s">
        <v>4392</v>
      </c>
      <c r="D698" s="21">
        <v>2</v>
      </c>
      <c r="E698" s="21" t="s">
        <v>5193</v>
      </c>
      <c r="F698" s="40" t="s">
        <v>4425</v>
      </c>
      <c r="G698" s="21" t="s">
        <v>191</v>
      </c>
      <c r="H698" s="21" t="s">
        <v>22</v>
      </c>
      <c r="I698" s="22">
        <v>35000000</v>
      </c>
      <c r="J698" s="22">
        <v>0</v>
      </c>
      <c r="K698" s="22">
        <v>0</v>
      </c>
      <c r="L698" s="22">
        <f t="shared" si="33"/>
        <v>35000000</v>
      </c>
      <c r="M698" s="30"/>
      <c r="N698" s="21"/>
    </row>
    <row r="699" spans="1:14" ht="16.5" customHeight="1" x14ac:dyDescent="0.15">
      <c r="A699" s="20">
        <v>694</v>
      </c>
      <c r="B699" s="21" t="s">
        <v>4365</v>
      </c>
      <c r="C699" s="21" t="s">
        <v>700</v>
      </c>
      <c r="D699" s="21">
        <v>2</v>
      </c>
      <c r="E699" s="21" t="s">
        <v>5193</v>
      </c>
      <c r="F699" s="40" t="s">
        <v>4427</v>
      </c>
      <c r="G699" s="21" t="s">
        <v>191</v>
      </c>
      <c r="H699" s="21" t="s">
        <v>22</v>
      </c>
      <c r="I699" s="22">
        <v>45000000</v>
      </c>
      <c r="J699" s="22">
        <f>J702</f>
        <v>0</v>
      </c>
      <c r="K699" s="22">
        <v>0</v>
      </c>
      <c r="L699" s="22">
        <f t="shared" si="33"/>
        <v>45000000</v>
      </c>
      <c r="M699" s="30"/>
      <c r="N699" s="21"/>
    </row>
    <row r="700" spans="1:14" ht="16.5" customHeight="1" x14ac:dyDescent="0.15">
      <c r="A700" s="20">
        <v>695</v>
      </c>
      <c r="B700" s="21" t="s">
        <v>4365</v>
      </c>
      <c r="C700" s="21" t="s">
        <v>700</v>
      </c>
      <c r="D700" s="21">
        <v>2</v>
      </c>
      <c r="E700" s="21" t="s">
        <v>5193</v>
      </c>
      <c r="F700" s="40" t="s">
        <v>4429</v>
      </c>
      <c r="G700" s="21" t="s">
        <v>191</v>
      </c>
      <c r="H700" s="21" t="s">
        <v>22</v>
      </c>
      <c r="I700" s="22">
        <v>120000000</v>
      </c>
      <c r="J700" s="22">
        <f>J703</f>
        <v>0</v>
      </c>
      <c r="K700" s="22">
        <f>K703</f>
        <v>0</v>
      </c>
      <c r="L700" s="22">
        <f t="shared" si="33"/>
        <v>120000000</v>
      </c>
      <c r="M700" s="30"/>
      <c r="N700" s="21"/>
    </row>
    <row r="701" spans="1:14" ht="16.5" customHeight="1" x14ac:dyDescent="0.15">
      <c r="A701" s="20">
        <v>696</v>
      </c>
      <c r="B701" s="21" t="s">
        <v>4365</v>
      </c>
      <c r="C701" s="21" t="s">
        <v>700</v>
      </c>
      <c r="D701" s="21">
        <v>2</v>
      </c>
      <c r="E701" s="21" t="s">
        <v>5193</v>
      </c>
      <c r="F701" s="40" t="s">
        <v>4430</v>
      </c>
      <c r="G701" s="21" t="s">
        <v>191</v>
      </c>
      <c r="H701" s="21" t="s">
        <v>22</v>
      </c>
      <c r="I701" s="22">
        <v>80000000</v>
      </c>
      <c r="J701" s="22">
        <f>J704</f>
        <v>0</v>
      </c>
      <c r="K701" s="22">
        <f>K704</f>
        <v>0</v>
      </c>
      <c r="L701" s="22">
        <f t="shared" si="33"/>
        <v>80000000</v>
      </c>
      <c r="M701" s="30"/>
      <c r="N701" s="21"/>
    </row>
    <row r="702" spans="1:14" ht="16.5" customHeight="1" x14ac:dyDescent="0.15">
      <c r="A702" s="20">
        <v>697</v>
      </c>
      <c r="B702" s="21" t="s">
        <v>4446</v>
      </c>
      <c r="C702" s="21" t="s">
        <v>887</v>
      </c>
      <c r="D702" s="21">
        <v>2</v>
      </c>
      <c r="E702" s="21" t="s">
        <v>5193</v>
      </c>
      <c r="F702" s="40" t="s">
        <v>4665</v>
      </c>
      <c r="G702" s="21" t="s">
        <v>2067</v>
      </c>
      <c r="H702" s="21" t="s">
        <v>16</v>
      </c>
      <c r="I702" s="22">
        <v>7200000</v>
      </c>
      <c r="J702" s="22">
        <v>0</v>
      </c>
      <c r="K702" s="22">
        <v>0</v>
      </c>
      <c r="L702" s="22">
        <f t="shared" si="33"/>
        <v>7200000</v>
      </c>
      <c r="M702" s="30" t="s">
        <v>2696</v>
      </c>
      <c r="N702" s="21"/>
    </row>
    <row r="703" spans="1:14" ht="16.5" customHeight="1" x14ac:dyDescent="0.15">
      <c r="A703" s="20">
        <v>698</v>
      </c>
      <c r="B703" s="21" t="s">
        <v>4446</v>
      </c>
      <c r="C703" s="21" t="s">
        <v>1743</v>
      </c>
      <c r="D703" s="21">
        <v>2</v>
      </c>
      <c r="E703" s="21" t="s">
        <v>5193</v>
      </c>
      <c r="F703" s="40" t="s">
        <v>4678</v>
      </c>
      <c r="G703" s="21" t="s">
        <v>5183</v>
      </c>
      <c r="H703" s="21" t="s">
        <v>22</v>
      </c>
      <c r="I703" s="22">
        <v>20000000</v>
      </c>
      <c r="J703" s="22">
        <f>J706</f>
        <v>0</v>
      </c>
      <c r="K703" s="22">
        <f>K706</f>
        <v>0</v>
      </c>
      <c r="L703" s="22">
        <f t="shared" si="33"/>
        <v>20000000</v>
      </c>
      <c r="M703" s="30"/>
      <c r="N703" s="21"/>
    </row>
    <row r="704" spans="1:14" ht="16.5" customHeight="1" x14ac:dyDescent="0.15">
      <c r="A704" s="20">
        <v>699</v>
      </c>
      <c r="B704" s="21" t="s">
        <v>4446</v>
      </c>
      <c r="C704" s="21" t="s">
        <v>1743</v>
      </c>
      <c r="D704" s="21">
        <v>2</v>
      </c>
      <c r="E704" s="21" t="s">
        <v>5193</v>
      </c>
      <c r="F704" s="40" t="s">
        <v>4679</v>
      </c>
      <c r="G704" s="21" t="s">
        <v>5183</v>
      </c>
      <c r="H704" s="21" t="s">
        <v>22</v>
      </c>
      <c r="I704" s="22">
        <v>4000000</v>
      </c>
      <c r="J704" s="22">
        <f>J707</f>
        <v>0</v>
      </c>
      <c r="K704" s="22">
        <f>K707</f>
        <v>0</v>
      </c>
      <c r="L704" s="22">
        <f t="shared" si="33"/>
        <v>4000000</v>
      </c>
      <c r="M704" s="30"/>
      <c r="N704" s="21"/>
    </row>
    <row r="705" spans="1:14" ht="16.5" customHeight="1" x14ac:dyDescent="0.15">
      <c r="A705" s="20">
        <v>700</v>
      </c>
      <c r="B705" s="21" t="s">
        <v>4446</v>
      </c>
      <c r="C705" s="21" t="s">
        <v>1529</v>
      </c>
      <c r="D705" s="21">
        <v>2</v>
      </c>
      <c r="E705" s="21" t="s">
        <v>5193</v>
      </c>
      <c r="F705" s="40" t="s">
        <v>4691</v>
      </c>
      <c r="G705" s="21" t="s">
        <v>2067</v>
      </c>
      <c r="H705" s="21" t="s">
        <v>15</v>
      </c>
      <c r="I705" s="22">
        <v>30000000</v>
      </c>
      <c r="J705" s="22">
        <v>0</v>
      </c>
      <c r="K705" s="22">
        <v>0</v>
      </c>
      <c r="L705" s="22">
        <f t="shared" si="33"/>
        <v>30000000</v>
      </c>
      <c r="M705" s="30"/>
      <c r="N705" s="21"/>
    </row>
    <row r="706" spans="1:14" ht="16.5" customHeight="1" x14ac:dyDescent="0.15">
      <c r="A706" s="20">
        <v>701</v>
      </c>
      <c r="B706" s="21" t="s">
        <v>4446</v>
      </c>
      <c r="C706" s="21" t="s">
        <v>1529</v>
      </c>
      <c r="D706" s="21">
        <v>2</v>
      </c>
      <c r="E706" s="21" t="s">
        <v>5193</v>
      </c>
      <c r="F706" s="40" t="s">
        <v>4692</v>
      </c>
      <c r="G706" s="21" t="s">
        <v>191</v>
      </c>
      <c r="H706" s="21" t="s">
        <v>15</v>
      </c>
      <c r="I706" s="22">
        <v>800000000</v>
      </c>
      <c r="J706" s="22">
        <v>0</v>
      </c>
      <c r="K706" s="22">
        <v>0</v>
      </c>
      <c r="L706" s="22">
        <f t="shared" si="33"/>
        <v>800000000</v>
      </c>
      <c r="M706" s="30"/>
      <c r="N706" s="21"/>
    </row>
    <row r="707" spans="1:14" ht="16.5" customHeight="1" x14ac:dyDescent="0.15">
      <c r="A707" s="20">
        <v>702</v>
      </c>
      <c r="B707" s="21" t="s">
        <v>4446</v>
      </c>
      <c r="C707" s="21" t="s">
        <v>1536</v>
      </c>
      <c r="D707" s="21">
        <v>2</v>
      </c>
      <c r="E707" s="21" t="s">
        <v>5193</v>
      </c>
      <c r="F707" s="40" t="s">
        <v>4696</v>
      </c>
      <c r="G707" s="21" t="s">
        <v>191</v>
      </c>
      <c r="H707" s="21" t="s">
        <v>22</v>
      </c>
      <c r="I707" s="22">
        <v>48708480</v>
      </c>
      <c r="J707" s="22">
        <f t="shared" ref="J707:K710" si="36">J710</f>
        <v>0</v>
      </c>
      <c r="K707" s="22">
        <f t="shared" si="36"/>
        <v>0</v>
      </c>
      <c r="L707" s="22">
        <f t="shared" si="33"/>
        <v>48708480</v>
      </c>
      <c r="M707" s="30"/>
      <c r="N707" s="21"/>
    </row>
    <row r="708" spans="1:14" ht="16.5" customHeight="1" x14ac:dyDescent="0.15">
      <c r="A708" s="20">
        <v>703</v>
      </c>
      <c r="B708" s="21" t="s">
        <v>4446</v>
      </c>
      <c r="C708" s="21" t="s">
        <v>1536</v>
      </c>
      <c r="D708" s="21">
        <v>2</v>
      </c>
      <c r="E708" s="21" t="s">
        <v>5193</v>
      </c>
      <c r="F708" s="40" t="s">
        <v>4697</v>
      </c>
      <c r="G708" s="21" t="s">
        <v>191</v>
      </c>
      <c r="H708" s="21" t="s">
        <v>15</v>
      </c>
      <c r="I708" s="22">
        <v>600000000</v>
      </c>
      <c r="J708" s="22">
        <f t="shared" si="36"/>
        <v>0</v>
      </c>
      <c r="K708" s="22">
        <f t="shared" si="36"/>
        <v>0</v>
      </c>
      <c r="L708" s="22">
        <f t="shared" si="33"/>
        <v>600000000</v>
      </c>
      <c r="M708" s="30"/>
      <c r="N708" s="21"/>
    </row>
    <row r="709" spans="1:14" ht="16.5" customHeight="1" x14ac:dyDescent="0.15">
      <c r="A709" s="20">
        <v>704</v>
      </c>
      <c r="B709" s="21" t="s">
        <v>4446</v>
      </c>
      <c r="C709" s="21" t="s">
        <v>1536</v>
      </c>
      <c r="D709" s="21">
        <v>2</v>
      </c>
      <c r="E709" s="21" t="s">
        <v>5193</v>
      </c>
      <c r="F709" s="40" t="s">
        <v>4698</v>
      </c>
      <c r="G709" s="21" t="s">
        <v>191</v>
      </c>
      <c r="H709" s="21" t="s">
        <v>15</v>
      </c>
      <c r="I709" s="22">
        <v>100000000</v>
      </c>
      <c r="J709" s="22">
        <f t="shared" si="36"/>
        <v>0</v>
      </c>
      <c r="K709" s="22">
        <f t="shared" si="36"/>
        <v>0</v>
      </c>
      <c r="L709" s="22">
        <f t="shared" si="33"/>
        <v>100000000</v>
      </c>
      <c r="M709" s="30"/>
      <c r="N709" s="21"/>
    </row>
    <row r="710" spans="1:14" ht="16.5" customHeight="1" x14ac:dyDescent="0.15">
      <c r="A710" s="20">
        <v>705</v>
      </c>
      <c r="B710" s="21" t="s">
        <v>4446</v>
      </c>
      <c r="C710" s="21" t="s">
        <v>4449</v>
      </c>
      <c r="D710" s="21">
        <v>2</v>
      </c>
      <c r="E710" s="21" t="s">
        <v>5193</v>
      </c>
      <c r="F710" s="40" t="s">
        <v>4732</v>
      </c>
      <c r="G710" s="21" t="s">
        <v>191</v>
      </c>
      <c r="H710" s="21" t="s">
        <v>22</v>
      </c>
      <c r="I710" s="22">
        <v>800000000</v>
      </c>
      <c r="J710" s="22">
        <f t="shared" si="36"/>
        <v>0</v>
      </c>
      <c r="K710" s="22">
        <f t="shared" si="36"/>
        <v>0</v>
      </c>
      <c r="L710" s="22">
        <f t="shared" si="33"/>
        <v>800000000</v>
      </c>
      <c r="M710" s="30"/>
      <c r="N710" s="21"/>
    </row>
    <row r="711" spans="1:14" ht="16.5" customHeight="1" x14ac:dyDescent="0.15">
      <c r="A711" s="20">
        <v>706</v>
      </c>
      <c r="B711" s="21" t="s">
        <v>4446</v>
      </c>
      <c r="C711" s="21" t="s">
        <v>4451</v>
      </c>
      <c r="D711" s="21">
        <v>2</v>
      </c>
      <c r="E711" s="21" t="s">
        <v>5193</v>
      </c>
      <c r="F711" s="40" t="s">
        <v>4734</v>
      </c>
      <c r="G711" s="21" t="s">
        <v>191</v>
      </c>
      <c r="H711" s="21" t="s">
        <v>22</v>
      </c>
      <c r="I711" s="22">
        <v>50000000</v>
      </c>
      <c r="J711" s="22">
        <v>0</v>
      </c>
      <c r="K711" s="22">
        <v>0</v>
      </c>
      <c r="L711" s="22">
        <f t="shared" ref="L711:L775" si="37">I711+J711+K711</f>
        <v>50000000</v>
      </c>
      <c r="M711" s="30"/>
      <c r="N711" s="21"/>
    </row>
    <row r="712" spans="1:14" ht="16.5" customHeight="1" x14ac:dyDescent="0.15">
      <c r="A712" s="20">
        <v>707</v>
      </c>
      <c r="B712" s="21" t="s">
        <v>4446</v>
      </c>
      <c r="C712" s="21" t="s">
        <v>4452</v>
      </c>
      <c r="D712" s="21">
        <v>2</v>
      </c>
      <c r="E712" s="21" t="s">
        <v>5193</v>
      </c>
      <c r="F712" s="40" t="s">
        <v>4738</v>
      </c>
      <c r="G712" s="21" t="s">
        <v>191</v>
      </c>
      <c r="H712" s="21" t="s">
        <v>15</v>
      </c>
      <c r="I712" s="22">
        <v>30000000</v>
      </c>
      <c r="J712" s="22">
        <v>0</v>
      </c>
      <c r="K712" s="22">
        <f>K715</f>
        <v>0</v>
      </c>
      <c r="L712" s="22">
        <f t="shared" si="37"/>
        <v>30000000</v>
      </c>
      <c r="M712" s="30"/>
      <c r="N712" s="21"/>
    </row>
    <row r="713" spans="1:14" ht="16.5" customHeight="1" x14ac:dyDescent="0.15">
      <c r="A713" s="20">
        <v>708</v>
      </c>
      <c r="B713" s="21" t="s">
        <v>4446</v>
      </c>
      <c r="C713" s="21" t="s">
        <v>4452</v>
      </c>
      <c r="D713" s="21">
        <v>2</v>
      </c>
      <c r="E713" s="21" t="s">
        <v>5193</v>
      </c>
      <c r="F713" s="40" t="s">
        <v>4743</v>
      </c>
      <c r="G713" s="21" t="s">
        <v>191</v>
      </c>
      <c r="H713" s="21" t="s">
        <v>22</v>
      </c>
      <c r="I713" s="22">
        <v>90000000</v>
      </c>
      <c r="J713" s="22">
        <v>0</v>
      </c>
      <c r="K713" s="22">
        <v>0</v>
      </c>
      <c r="L713" s="22">
        <f t="shared" si="37"/>
        <v>90000000</v>
      </c>
      <c r="M713" s="30"/>
      <c r="N713" s="21"/>
    </row>
    <row r="714" spans="1:14" ht="16.5" customHeight="1" x14ac:dyDescent="0.15">
      <c r="A714" s="20">
        <v>709</v>
      </c>
      <c r="B714" s="21" t="s">
        <v>4446</v>
      </c>
      <c r="C714" s="21" t="s">
        <v>4452</v>
      </c>
      <c r="D714" s="21">
        <v>2</v>
      </c>
      <c r="E714" s="21" t="s">
        <v>5193</v>
      </c>
      <c r="F714" s="40" t="s">
        <v>4751</v>
      </c>
      <c r="G714" s="21" t="s">
        <v>191</v>
      </c>
      <c r="H714" s="21" t="s">
        <v>15</v>
      </c>
      <c r="I714" s="22">
        <v>50000000</v>
      </c>
      <c r="J714" s="22">
        <v>0</v>
      </c>
      <c r="K714" s="22">
        <f>K717</f>
        <v>0</v>
      </c>
      <c r="L714" s="22">
        <f t="shared" si="37"/>
        <v>50000000</v>
      </c>
      <c r="M714" s="30"/>
      <c r="N714" s="21"/>
    </row>
    <row r="715" spans="1:14" ht="16.5" customHeight="1" x14ac:dyDescent="0.15">
      <c r="A715" s="20">
        <v>710</v>
      </c>
      <c r="B715" s="21" t="s">
        <v>4446</v>
      </c>
      <c r="C715" s="21" t="s">
        <v>4452</v>
      </c>
      <c r="D715" s="21">
        <v>2</v>
      </c>
      <c r="E715" s="21" t="s">
        <v>5193</v>
      </c>
      <c r="F715" s="40" t="s">
        <v>4752</v>
      </c>
      <c r="G715" s="21" t="s">
        <v>191</v>
      </c>
      <c r="H715" s="21" t="s">
        <v>15</v>
      </c>
      <c r="I715" s="22">
        <v>50000000</v>
      </c>
      <c r="J715" s="22">
        <v>0</v>
      </c>
      <c r="K715" s="22">
        <f>K718</f>
        <v>0</v>
      </c>
      <c r="L715" s="22">
        <f t="shared" si="37"/>
        <v>50000000</v>
      </c>
      <c r="M715" s="30"/>
      <c r="N715" s="21"/>
    </row>
    <row r="716" spans="1:14" ht="16.5" customHeight="1" x14ac:dyDescent="0.15">
      <c r="A716" s="20">
        <v>711</v>
      </c>
      <c r="B716" s="21" t="s">
        <v>4446</v>
      </c>
      <c r="C716" s="21" t="s">
        <v>4452</v>
      </c>
      <c r="D716" s="21">
        <v>2</v>
      </c>
      <c r="E716" s="21" t="s">
        <v>5193</v>
      </c>
      <c r="F716" s="40" t="s">
        <v>4762</v>
      </c>
      <c r="G716" s="21" t="s">
        <v>191</v>
      </c>
      <c r="H716" s="21" t="s">
        <v>15</v>
      </c>
      <c r="I716" s="22">
        <v>100000000</v>
      </c>
      <c r="J716" s="22">
        <v>0</v>
      </c>
      <c r="K716" s="22">
        <f>K719</f>
        <v>0</v>
      </c>
      <c r="L716" s="22">
        <f t="shared" si="37"/>
        <v>100000000</v>
      </c>
      <c r="M716" s="30"/>
      <c r="N716" s="21"/>
    </row>
    <row r="717" spans="1:14" ht="16.5" customHeight="1" x14ac:dyDescent="0.15">
      <c r="A717" s="20">
        <v>712</v>
      </c>
      <c r="B717" s="21" t="s">
        <v>4446</v>
      </c>
      <c r="C717" s="21" t="s">
        <v>4453</v>
      </c>
      <c r="D717" s="21">
        <v>2</v>
      </c>
      <c r="E717" s="21" t="s">
        <v>5193</v>
      </c>
      <c r="F717" s="40" t="s">
        <v>4771</v>
      </c>
      <c r="G717" s="21" t="s">
        <v>191</v>
      </c>
      <c r="H717" s="21" t="s">
        <v>22</v>
      </c>
      <c r="I717" s="22">
        <v>1000000000</v>
      </c>
      <c r="J717" s="22">
        <v>0</v>
      </c>
      <c r="K717" s="22">
        <v>0</v>
      </c>
      <c r="L717" s="22">
        <f t="shared" si="37"/>
        <v>1000000000</v>
      </c>
      <c r="M717" s="30"/>
      <c r="N717" s="21"/>
    </row>
    <row r="718" spans="1:14" ht="16.5" customHeight="1" x14ac:dyDescent="0.15">
      <c r="A718" s="20">
        <v>713</v>
      </c>
      <c r="B718" s="21" t="s">
        <v>4446</v>
      </c>
      <c r="C718" s="21" t="s">
        <v>4453</v>
      </c>
      <c r="D718" s="21">
        <v>2</v>
      </c>
      <c r="E718" s="21" t="s">
        <v>5193</v>
      </c>
      <c r="F718" s="40" t="s">
        <v>4781</v>
      </c>
      <c r="G718" s="21" t="s">
        <v>193</v>
      </c>
      <c r="H718" s="21" t="s">
        <v>22</v>
      </c>
      <c r="I718" s="22">
        <v>15000000</v>
      </c>
      <c r="J718" s="22">
        <v>0</v>
      </c>
      <c r="K718" s="22">
        <v>0</v>
      </c>
      <c r="L718" s="22">
        <f t="shared" si="37"/>
        <v>15000000</v>
      </c>
      <c r="M718" s="30"/>
      <c r="N718" s="21"/>
    </row>
    <row r="719" spans="1:14" ht="16.5" customHeight="1" x14ac:dyDescent="0.15">
      <c r="A719" s="20">
        <v>714</v>
      </c>
      <c r="B719" s="21" t="s">
        <v>4446</v>
      </c>
      <c r="C719" s="21" t="s">
        <v>4456</v>
      </c>
      <c r="D719" s="21">
        <v>2</v>
      </c>
      <c r="E719" s="21" t="s">
        <v>5193</v>
      </c>
      <c r="F719" s="40" t="s">
        <v>4790</v>
      </c>
      <c r="G719" s="21" t="s">
        <v>5183</v>
      </c>
      <c r="H719" s="21" t="s">
        <v>22</v>
      </c>
      <c r="I719" s="22">
        <v>300000000</v>
      </c>
      <c r="J719" s="22">
        <f>J721</f>
        <v>0</v>
      </c>
      <c r="K719" s="22">
        <f>K721</f>
        <v>0</v>
      </c>
      <c r="L719" s="22">
        <f t="shared" si="37"/>
        <v>300000000</v>
      </c>
      <c r="M719" s="30"/>
      <c r="N719" s="21"/>
    </row>
    <row r="720" spans="1:14" ht="16.5" customHeight="1" x14ac:dyDescent="0.15">
      <c r="A720" s="20">
        <v>715</v>
      </c>
      <c r="B720" s="21" t="s">
        <v>4446</v>
      </c>
      <c r="C720" s="21" t="s">
        <v>4456</v>
      </c>
      <c r="D720" s="21">
        <v>2</v>
      </c>
      <c r="E720" s="21" t="s">
        <v>5193</v>
      </c>
      <c r="F720" s="40" t="s">
        <v>4791</v>
      </c>
      <c r="G720" s="21" t="s">
        <v>5183</v>
      </c>
      <c r="H720" s="21" t="s">
        <v>22</v>
      </c>
      <c r="I720" s="22">
        <v>44000000</v>
      </c>
      <c r="J720" s="22">
        <f>J722</f>
        <v>0</v>
      </c>
      <c r="K720" s="22">
        <f>K722</f>
        <v>0</v>
      </c>
      <c r="L720" s="22">
        <f t="shared" si="37"/>
        <v>44000000</v>
      </c>
      <c r="M720" s="30"/>
      <c r="N720" s="21"/>
    </row>
    <row r="721" spans="1:14" ht="16.5" customHeight="1" x14ac:dyDescent="0.15">
      <c r="A721" s="20">
        <v>716</v>
      </c>
      <c r="B721" s="21" t="s">
        <v>4446</v>
      </c>
      <c r="C721" s="21" t="s">
        <v>4456</v>
      </c>
      <c r="D721" s="21">
        <v>2</v>
      </c>
      <c r="E721" s="21" t="s">
        <v>5193</v>
      </c>
      <c r="F721" s="40" t="s">
        <v>4808</v>
      </c>
      <c r="G721" s="21" t="s">
        <v>5186</v>
      </c>
      <c r="H721" s="21" t="s">
        <v>15</v>
      </c>
      <c r="I721" s="22">
        <v>35000000</v>
      </c>
      <c r="J721" s="22">
        <v>0</v>
      </c>
      <c r="K721" s="22">
        <v>0</v>
      </c>
      <c r="L721" s="22">
        <f t="shared" si="37"/>
        <v>35000000</v>
      </c>
      <c r="M721" s="30"/>
      <c r="N721" s="21"/>
    </row>
    <row r="722" spans="1:14" ht="16.5" customHeight="1" x14ac:dyDescent="0.15">
      <c r="A722" s="20">
        <v>717</v>
      </c>
      <c r="B722" s="21" t="s">
        <v>4446</v>
      </c>
      <c r="C722" s="21" t="s">
        <v>4456</v>
      </c>
      <c r="D722" s="21">
        <v>2</v>
      </c>
      <c r="E722" s="21" t="s">
        <v>5193</v>
      </c>
      <c r="F722" s="40" t="s">
        <v>4809</v>
      </c>
      <c r="G722" s="21" t="s">
        <v>5186</v>
      </c>
      <c r="H722" s="21" t="s">
        <v>15</v>
      </c>
      <c r="I722" s="22">
        <v>35000000</v>
      </c>
      <c r="J722" s="22">
        <v>0</v>
      </c>
      <c r="K722" s="22">
        <v>0</v>
      </c>
      <c r="L722" s="22">
        <f t="shared" si="37"/>
        <v>35000000</v>
      </c>
      <c r="M722" s="30"/>
      <c r="N722" s="21"/>
    </row>
    <row r="723" spans="1:14" ht="16.5" customHeight="1" x14ac:dyDescent="0.15">
      <c r="A723" s="20">
        <v>718</v>
      </c>
      <c r="B723" s="21" t="s">
        <v>4446</v>
      </c>
      <c r="C723" s="21" t="s">
        <v>4456</v>
      </c>
      <c r="D723" s="21">
        <v>2</v>
      </c>
      <c r="E723" s="21" t="s">
        <v>5193</v>
      </c>
      <c r="F723" s="40" t="s">
        <v>4821</v>
      </c>
      <c r="G723" s="21" t="s">
        <v>5183</v>
      </c>
      <c r="H723" s="21" t="s">
        <v>22</v>
      </c>
      <c r="I723" s="22">
        <v>65143031</v>
      </c>
      <c r="J723" s="22">
        <v>0</v>
      </c>
      <c r="K723" s="22">
        <v>0</v>
      </c>
      <c r="L723" s="22">
        <f t="shared" si="37"/>
        <v>65143031</v>
      </c>
      <c r="M723" s="30"/>
      <c r="N723" s="21"/>
    </row>
    <row r="724" spans="1:14" ht="16.5" customHeight="1" x14ac:dyDescent="0.15">
      <c r="A724" s="20">
        <v>719</v>
      </c>
      <c r="B724" s="21" t="s">
        <v>4446</v>
      </c>
      <c r="C724" s="21" t="s">
        <v>4456</v>
      </c>
      <c r="D724" s="21">
        <v>2</v>
      </c>
      <c r="E724" s="21" t="s">
        <v>5193</v>
      </c>
      <c r="F724" s="40" t="s">
        <v>4822</v>
      </c>
      <c r="G724" s="21" t="s">
        <v>5183</v>
      </c>
      <c r="H724" s="21" t="s">
        <v>22</v>
      </c>
      <c r="I724" s="22">
        <v>12472579</v>
      </c>
      <c r="J724" s="22">
        <v>0</v>
      </c>
      <c r="K724" s="22">
        <v>0</v>
      </c>
      <c r="L724" s="22">
        <f t="shared" si="37"/>
        <v>12472579</v>
      </c>
      <c r="M724" s="30"/>
      <c r="N724" s="21"/>
    </row>
    <row r="725" spans="1:14" ht="16.5" customHeight="1" x14ac:dyDescent="0.15">
      <c r="A725" s="20">
        <v>720</v>
      </c>
      <c r="B725" s="21" t="s">
        <v>4824</v>
      </c>
      <c r="C725" s="21" t="s">
        <v>158</v>
      </c>
      <c r="D725" s="21">
        <v>2</v>
      </c>
      <c r="E725" s="21" t="s">
        <v>5193</v>
      </c>
      <c r="F725" s="40" t="s">
        <v>4982</v>
      </c>
      <c r="G725" s="21" t="s">
        <v>191</v>
      </c>
      <c r="H725" s="21" t="s">
        <v>22</v>
      </c>
      <c r="I725" s="22">
        <v>47924990</v>
      </c>
      <c r="J725" s="22">
        <v>0</v>
      </c>
      <c r="K725" s="22">
        <v>3433980</v>
      </c>
      <c r="L725" s="22">
        <f t="shared" si="37"/>
        <v>51358970</v>
      </c>
      <c r="M725" s="30"/>
      <c r="N725" s="21"/>
    </row>
    <row r="726" spans="1:14" ht="16.5" customHeight="1" x14ac:dyDescent="0.15">
      <c r="A726" s="20">
        <v>721</v>
      </c>
      <c r="B726" s="21" t="s">
        <v>4824</v>
      </c>
      <c r="C726" s="21" t="s">
        <v>158</v>
      </c>
      <c r="D726" s="21">
        <v>2</v>
      </c>
      <c r="E726" s="21" t="s">
        <v>5193</v>
      </c>
      <c r="F726" s="40" t="s">
        <v>4985</v>
      </c>
      <c r="G726" s="21" t="s">
        <v>191</v>
      </c>
      <c r="H726" s="21" t="s">
        <v>22</v>
      </c>
      <c r="I726" s="22">
        <v>70255438</v>
      </c>
      <c r="J726" s="22">
        <v>0</v>
      </c>
      <c r="K726" s="22">
        <v>0</v>
      </c>
      <c r="L726" s="22">
        <f t="shared" si="37"/>
        <v>70255438</v>
      </c>
      <c r="M726" s="30"/>
      <c r="N726" s="21"/>
    </row>
    <row r="727" spans="1:14" ht="16.5" customHeight="1" x14ac:dyDescent="0.15">
      <c r="A727" s="20">
        <v>722</v>
      </c>
      <c r="B727" s="21" t="s">
        <v>4824</v>
      </c>
      <c r="C727" s="21" t="s">
        <v>158</v>
      </c>
      <c r="D727" s="21">
        <v>2</v>
      </c>
      <c r="E727" s="21" t="s">
        <v>5193</v>
      </c>
      <c r="F727" s="40" t="s">
        <v>4986</v>
      </c>
      <c r="G727" s="21" t="s">
        <v>191</v>
      </c>
      <c r="H727" s="21" t="s">
        <v>22</v>
      </c>
      <c r="I727" s="22">
        <v>16573023</v>
      </c>
      <c r="J727" s="22">
        <v>0</v>
      </c>
      <c r="K727" s="22">
        <v>0</v>
      </c>
      <c r="L727" s="22">
        <f t="shared" si="37"/>
        <v>16573023</v>
      </c>
      <c r="M727" s="30"/>
      <c r="N727" s="21"/>
    </row>
    <row r="728" spans="1:14" ht="16.5" customHeight="1" x14ac:dyDescent="0.15">
      <c r="A728" s="20">
        <v>723</v>
      </c>
      <c r="B728" s="21" t="s">
        <v>4824</v>
      </c>
      <c r="C728" s="21" t="s">
        <v>158</v>
      </c>
      <c r="D728" s="21">
        <v>2</v>
      </c>
      <c r="E728" s="21" t="s">
        <v>5193</v>
      </c>
      <c r="F728" s="40" t="s">
        <v>4987</v>
      </c>
      <c r="G728" s="21" t="s">
        <v>191</v>
      </c>
      <c r="H728" s="21" t="s">
        <v>22</v>
      </c>
      <c r="I728" s="22">
        <v>87196397</v>
      </c>
      <c r="J728" s="22">
        <v>0</v>
      </c>
      <c r="K728" s="22">
        <v>0</v>
      </c>
      <c r="L728" s="22">
        <f t="shared" si="37"/>
        <v>87196397</v>
      </c>
      <c r="M728" s="30"/>
      <c r="N728" s="21"/>
    </row>
    <row r="729" spans="1:14" ht="16.5" customHeight="1" x14ac:dyDescent="0.15">
      <c r="A729" s="20">
        <v>724</v>
      </c>
      <c r="B729" s="21" t="s">
        <v>4824</v>
      </c>
      <c r="C729" s="21" t="s">
        <v>158</v>
      </c>
      <c r="D729" s="21">
        <v>2</v>
      </c>
      <c r="E729" s="21" t="s">
        <v>5193</v>
      </c>
      <c r="F729" s="40" t="s">
        <v>4988</v>
      </c>
      <c r="G729" s="21" t="s">
        <v>191</v>
      </c>
      <c r="H729" s="21" t="s">
        <v>22</v>
      </c>
      <c r="I729" s="22">
        <v>59168981</v>
      </c>
      <c r="J729" s="22">
        <v>0</v>
      </c>
      <c r="K729" s="22">
        <v>0</v>
      </c>
      <c r="L729" s="22">
        <f t="shared" si="37"/>
        <v>59168981</v>
      </c>
      <c r="M729" s="30"/>
      <c r="N729" s="21"/>
    </row>
    <row r="730" spans="1:14" ht="16.5" customHeight="1" x14ac:dyDescent="0.15">
      <c r="A730" s="20">
        <v>725</v>
      </c>
      <c r="B730" s="21" t="s">
        <v>4824</v>
      </c>
      <c r="C730" s="21" t="s">
        <v>158</v>
      </c>
      <c r="D730" s="21">
        <v>2</v>
      </c>
      <c r="E730" s="21" t="s">
        <v>5193</v>
      </c>
      <c r="F730" s="40" t="s">
        <v>4989</v>
      </c>
      <c r="G730" s="21" t="s">
        <v>191</v>
      </c>
      <c r="H730" s="21" t="s">
        <v>22</v>
      </c>
      <c r="I730" s="22">
        <v>45155275</v>
      </c>
      <c r="J730" s="22">
        <v>0</v>
      </c>
      <c r="K730" s="22">
        <v>0</v>
      </c>
      <c r="L730" s="22">
        <f t="shared" si="37"/>
        <v>45155275</v>
      </c>
      <c r="M730" s="30"/>
      <c r="N730" s="21"/>
    </row>
    <row r="731" spans="1:14" ht="16.5" customHeight="1" x14ac:dyDescent="0.15">
      <c r="A731" s="20">
        <v>726</v>
      </c>
      <c r="B731" s="21" t="s">
        <v>4824</v>
      </c>
      <c r="C731" s="21" t="s">
        <v>158</v>
      </c>
      <c r="D731" s="21">
        <v>2</v>
      </c>
      <c r="E731" s="21" t="s">
        <v>5193</v>
      </c>
      <c r="F731" s="40" t="s">
        <v>4999</v>
      </c>
      <c r="G731" s="21" t="s">
        <v>191</v>
      </c>
      <c r="H731" s="21" t="s">
        <v>22</v>
      </c>
      <c r="I731" s="22">
        <v>70000000</v>
      </c>
      <c r="J731" s="22">
        <v>0</v>
      </c>
      <c r="K731" s="22">
        <v>0</v>
      </c>
      <c r="L731" s="22">
        <f t="shared" si="37"/>
        <v>70000000</v>
      </c>
      <c r="M731" s="30" t="s">
        <v>5000</v>
      </c>
      <c r="N731" s="21"/>
    </row>
    <row r="732" spans="1:14" ht="16.5" customHeight="1" x14ac:dyDescent="0.15">
      <c r="A732" s="20">
        <v>727</v>
      </c>
      <c r="B732" s="21" t="s">
        <v>4824</v>
      </c>
      <c r="C732" s="21" t="s">
        <v>700</v>
      </c>
      <c r="D732" s="21">
        <v>2</v>
      </c>
      <c r="E732" s="21" t="s">
        <v>5193</v>
      </c>
      <c r="F732" s="40" t="s">
        <v>5019</v>
      </c>
      <c r="G732" s="21" t="s">
        <v>191</v>
      </c>
      <c r="H732" s="21" t="s">
        <v>22</v>
      </c>
      <c r="I732" s="22">
        <v>24913255</v>
      </c>
      <c r="J732" s="22">
        <v>0</v>
      </c>
      <c r="K732" s="22">
        <v>0</v>
      </c>
      <c r="L732" s="22">
        <f t="shared" si="37"/>
        <v>24913255</v>
      </c>
      <c r="M732" s="30"/>
      <c r="N732" s="21"/>
    </row>
    <row r="733" spans="1:14" ht="16.5" customHeight="1" x14ac:dyDescent="0.15">
      <c r="A733" s="20">
        <v>728</v>
      </c>
      <c r="B733" s="21" t="s">
        <v>4824</v>
      </c>
      <c r="C733" s="21" t="s">
        <v>700</v>
      </c>
      <c r="D733" s="21">
        <v>2</v>
      </c>
      <c r="E733" s="21" t="s">
        <v>5193</v>
      </c>
      <c r="F733" s="40" t="s">
        <v>5020</v>
      </c>
      <c r="G733" s="21" t="s">
        <v>191</v>
      </c>
      <c r="H733" s="21" t="s">
        <v>22</v>
      </c>
      <c r="I733" s="22">
        <v>150000000</v>
      </c>
      <c r="J733" s="22">
        <v>0</v>
      </c>
      <c r="K733" s="22">
        <v>0</v>
      </c>
      <c r="L733" s="22">
        <f t="shared" si="37"/>
        <v>150000000</v>
      </c>
      <c r="M733" s="30"/>
      <c r="N733" s="21"/>
    </row>
    <row r="734" spans="1:14" ht="16.5" customHeight="1" x14ac:dyDescent="0.15">
      <c r="A734" s="20">
        <v>729</v>
      </c>
      <c r="B734" s="21" t="s">
        <v>4824</v>
      </c>
      <c r="C734" s="21" t="s">
        <v>700</v>
      </c>
      <c r="D734" s="21">
        <v>2</v>
      </c>
      <c r="E734" s="21" t="s">
        <v>5193</v>
      </c>
      <c r="F734" s="40" t="s">
        <v>5023</v>
      </c>
      <c r="G734" s="21" t="s">
        <v>191</v>
      </c>
      <c r="H734" s="21" t="s">
        <v>22</v>
      </c>
      <c r="I734" s="22">
        <v>26828789</v>
      </c>
      <c r="J734" s="22">
        <v>0</v>
      </c>
      <c r="K734" s="22">
        <v>0</v>
      </c>
      <c r="L734" s="22">
        <f t="shared" si="37"/>
        <v>26828789</v>
      </c>
      <c r="M734" s="30"/>
      <c r="N734" s="21"/>
    </row>
    <row r="735" spans="1:14" ht="16.5" customHeight="1" x14ac:dyDescent="0.15">
      <c r="A735" s="20">
        <v>730</v>
      </c>
      <c r="B735" s="21" t="s">
        <v>4824</v>
      </c>
      <c r="C735" s="21" t="s">
        <v>4941</v>
      </c>
      <c r="D735" s="21">
        <v>2</v>
      </c>
      <c r="E735" s="21" t="s">
        <v>5193</v>
      </c>
      <c r="F735" s="40" t="s">
        <v>5028</v>
      </c>
      <c r="G735" s="21" t="s">
        <v>191</v>
      </c>
      <c r="H735" s="21" t="s">
        <v>16</v>
      </c>
      <c r="I735" s="22">
        <v>3000000</v>
      </c>
      <c r="J735" s="22">
        <v>0</v>
      </c>
      <c r="K735" s="22">
        <v>0</v>
      </c>
      <c r="L735" s="22">
        <f t="shared" si="37"/>
        <v>3000000</v>
      </c>
      <c r="M735" s="30" t="s">
        <v>570</v>
      </c>
      <c r="N735" s="21"/>
    </row>
    <row r="736" spans="1:14" ht="16.5" customHeight="1" x14ac:dyDescent="0.15">
      <c r="A736" s="20">
        <v>731</v>
      </c>
      <c r="B736" s="21" t="s">
        <v>4824</v>
      </c>
      <c r="C736" s="21" t="s">
        <v>4941</v>
      </c>
      <c r="D736" s="21">
        <v>2</v>
      </c>
      <c r="E736" s="21" t="s">
        <v>5193</v>
      </c>
      <c r="F736" s="40" t="s">
        <v>5029</v>
      </c>
      <c r="G736" s="21" t="s">
        <v>191</v>
      </c>
      <c r="H736" s="21" t="s">
        <v>22</v>
      </c>
      <c r="I736" s="22">
        <v>50000000</v>
      </c>
      <c r="J736" s="22">
        <v>0</v>
      </c>
      <c r="K736" s="22">
        <v>0</v>
      </c>
      <c r="L736" s="22">
        <f t="shared" si="37"/>
        <v>50000000</v>
      </c>
      <c r="M736" s="30"/>
      <c r="N736" s="21"/>
    </row>
    <row r="737" spans="1:14" ht="16.5" customHeight="1" x14ac:dyDescent="0.15">
      <c r="A737" s="20">
        <v>732</v>
      </c>
      <c r="B737" s="21" t="s">
        <v>4824</v>
      </c>
      <c r="C737" s="21" t="s">
        <v>4850</v>
      </c>
      <c r="D737" s="21">
        <v>2</v>
      </c>
      <c r="E737" s="21" t="s">
        <v>5193</v>
      </c>
      <c r="F737" s="40" t="s">
        <v>5044</v>
      </c>
      <c r="G737" s="21" t="s">
        <v>191</v>
      </c>
      <c r="H737" s="21" t="s">
        <v>22</v>
      </c>
      <c r="I737" s="22">
        <v>90000000</v>
      </c>
      <c r="J737" s="22">
        <v>0</v>
      </c>
      <c r="K737" s="22">
        <v>0</v>
      </c>
      <c r="L737" s="22">
        <f t="shared" si="37"/>
        <v>90000000</v>
      </c>
      <c r="M737" s="30"/>
      <c r="N737" s="21"/>
    </row>
    <row r="738" spans="1:14" ht="16.5" customHeight="1" x14ac:dyDescent="0.15">
      <c r="A738" s="20">
        <v>733</v>
      </c>
      <c r="B738" s="21" t="s">
        <v>4824</v>
      </c>
      <c r="C738" s="21" t="s">
        <v>4855</v>
      </c>
      <c r="D738" s="21">
        <v>2</v>
      </c>
      <c r="E738" s="21" t="s">
        <v>5193</v>
      </c>
      <c r="F738" s="40" t="s">
        <v>5052</v>
      </c>
      <c r="G738" s="21" t="s">
        <v>191</v>
      </c>
      <c r="H738" s="21" t="s">
        <v>22</v>
      </c>
      <c r="I738" s="22">
        <v>18000000</v>
      </c>
      <c r="J738" s="22">
        <v>0</v>
      </c>
      <c r="K738" s="22">
        <v>0</v>
      </c>
      <c r="L738" s="22">
        <f t="shared" si="37"/>
        <v>18000000</v>
      </c>
      <c r="M738" s="30"/>
      <c r="N738" s="21"/>
    </row>
    <row r="739" spans="1:14" ht="16.5" customHeight="1" x14ac:dyDescent="0.15">
      <c r="A739" s="20">
        <v>734</v>
      </c>
      <c r="B739" s="21" t="s">
        <v>4824</v>
      </c>
      <c r="C739" s="21" t="s">
        <v>4913</v>
      </c>
      <c r="D739" s="21">
        <v>2</v>
      </c>
      <c r="E739" s="21" t="s">
        <v>5193</v>
      </c>
      <c r="F739" s="40" t="s">
        <v>5065</v>
      </c>
      <c r="G739" s="21" t="s">
        <v>191</v>
      </c>
      <c r="H739" s="21" t="s">
        <v>22</v>
      </c>
      <c r="I739" s="22">
        <v>42421000</v>
      </c>
      <c r="J739" s="22">
        <v>0</v>
      </c>
      <c r="K739" s="22">
        <v>0</v>
      </c>
      <c r="L739" s="22">
        <f t="shared" si="37"/>
        <v>42421000</v>
      </c>
      <c r="M739" s="30"/>
      <c r="N739" s="21"/>
    </row>
    <row r="740" spans="1:14" ht="16.5" customHeight="1" x14ac:dyDescent="0.15">
      <c r="A740" s="20">
        <v>735</v>
      </c>
      <c r="B740" s="21" t="s">
        <v>4824</v>
      </c>
      <c r="C740" s="21" t="s">
        <v>4913</v>
      </c>
      <c r="D740" s="21">
        <v>2</v>
      </c>
      <c r="E740" s="21" t="s">
        <v>5193</v>
      </c>
      <c r="F740" s="40" t="s">
        <v>5066</v>
      </c>
      <c r="G740" s="21" t="s">
        <v>191</v>
      </c>
      <c r="H740" s="21" t="s">
        <v>22</v>
      </c>
      <c r="I740" s="22">
        <v>35263000</v>
      </c>
      <c r="J740" s="22">
        <v>0</v>
      </c>
      <c r="K740" s="22">
        <v>0</v>
      </c>
      <c r="L740" s="22">
        <f t="shared" si="37"/>
        <v>35263000</v>
      </c>
      <c r="M740" s="30"/>
      <c r="N740" s="21"/>
    </row>
    <row r="741" spans="1:14" ht="16.5" customHeight="1" x14ac:dyDescent="0.15">
      <c r="A741" s="20">
        <v>736</v>
      </c>
      <c r="B741" s="21" t="s">
        <v>4824</v>
      </c>
      <c r="C741" s="21" t="s">
        <v>4913</v>
      </c>
      <c r="D741" s="21">
        <v>2</v>
      </c>
      <c r="E741" s="21" t="s">
        <v>5193</v>
      </c>
      <c r="F741" s="40" t="s">
        <v>5067</v>
      </c>
      <c r="G741" s="21" t="s">
        <v>191</v>
      </c>
      <c r="H741" s="21" t="s">
        <v>22</v>
      </c>
      <c r="I741" s="22">
        <v>24788943</v>
      </c>
      <c r="J741" s="22">
        <v>0</v>
      </c>
      <c r="K741" s="22">
        <v>0</v>
      </c>
      <c r="L741" s="22">
        <f t="shared" si="37"/>
        <v>24788943</v>
      </c>
      <c r="M741" s="30"/>
      <c r="N741" s="21"/>
    </row>
    <row r="742" spans="1:14" ht="16.5" customHeight="1" x14ac:dyDescent="0.15">
      <c r="A742" s="20">
        <v>737</v>
      </c>
      <c r="B742" s="21" t="s">
        <v>4824</v>
      </c>
      <c r="C742" s="21" t="s">
        <v>4857</v>
      </c>
      <c r="D742" s="21">
        <v>2</v>
      </c>
      <c r="E742" s="21" t="s">
        <v>5193</v>
      </c>
      <c r="F742" s="40" t="s">
        <v>5068</v>
      </c>
      <c r="G742" s="21" t="s">
        <v>191</v>
      </c>
      <c r="H742" s="21" t="s">
        <v>22</v>
      </c>
      <c r="I742" s="22">
        <v>46000000</v>
      </c>
      <c r="J742" s="22">
        <v>0</v>
      </c>
      <c r="K742" s="22">
        <v>0</v>
      </c>
      <c r="L742" s="22">
        <f t="shared" si="37"/>
        <v>46000000</v>
      </c>
      <c r="M742" s="30"/>
      <c r="N742" s="21"/>
    </row>
    <row r="743" spans="1:14" ht="16.5" customHeight="1" x14ac:dyDescent="0.15">
      <c r="A743" s="20">
        <v>738</v>
      </c>
      <c r="B743" s="21" t="s">
        <v>4824</v>
      </c>
      <c r="C743" s="21" t="s">
        <v>4886</v>
      </c>
      <c r="D743" s="21">
        <v>2</v>
      </c>
      <c r="E743" s="21" t="s">
        <v>5193</v>
      </c>
      <c r="F743" s="40" t="s">
        <v>5074</v>
      </c>
      <c r="G743" s="21" t="s">
        <v>191</v>
      </c>
      <c r="H743" s="21" t="s">
        <v>22</v>
      </c>
      <c r="I743" s="22">
        <v>758928000</v>
      </c>
      <c r="J743" s="22">
        <v>0</v>
      </c>
      <c r="K743" s="22">
        <v>0</v>
      </c>
      <c r="L743" s="22">
        <f t="shared" si="37"/>
        <v>758928000</v>
      </c>
      <c r="M743" s="30"/>
      <c r="N743" s="21"/>
    </row>
    <row r="744" spans="1:14" ht="16.5" customHeight="1" x14ac:dyDescent="0.15">
      <c r="A744" s="20">
        <v>739</v>
      </c>
      <c r="B744" s="21" t="s">
        <v>1572</v>
      </c>
      <c r="C744" s="21" t="s">
        <v>1573</v>
      </c>
      <c r="D744" s="21">
        <v>3</v>
      </c>
      <c r="E744" s="21" t="s">
        <v>5193</v>
      </c>
      <c r="F744" s="40" t="s">
        <v>1825</v>
      </c>
      <c r="G744" s="21" t="s">
        <v>191</v>
      </c>
      <c r="H744" s="21" t="s">
        <v>15</v>
      </c>
      <c r="I744" s="22">
        <v>20000000</v>
      </c>
      <c r="J744" s="22">
        <f>J747</f>
        <v>0</v>
      </c>
      <c r="K744" s="22">
        <v>0</v>
      </c>
      <c r="L744" s="22">
        <f t="shared" si="37"/>
        <v>20000000</v>
      </c>
      <c r="M744" s="30"/>
      <c r="N744" s="21"/>
    </row>
    <row r="745" spans="1:14" ht="16.5" customHeight="1" x14ac:dyDescent="0.15">
      <c r="A745" s="20">
        <v>740</v>
      </c>
      <c r="B745" s="21" t="s">
        <v>1572</v>
      </c>
      <c r="C745" s="21" t="s">
        <v>1576</v>
      </c>
      <c r="D745" s="21">
        <v>3</v>
      </c>
      <c r="E745" s="21" t="s">
        <v>5193</v>
      </c>
      <c r="F745" s="40" t="s">
        <v>1828</v>
      </c>
      <c r="G745" s="21" t="s">
        <v>191</v>
      </c>
      <c r="H745" s="21" t="s">
        <v>15</v>
      </c>
      <c r="I745" s="22">
        <v>1579200000</v>
      </c>
      <c r="J745" s="22">
        <v>0</v>
      </c>
      <c r="K745" s="22">
        <v>0</v>
      </c>
      <c r="L745" s="22">
        <f t="shared" si="37"/>
        <v>1579200000</v>
      </c>
      <c r="M745" s="30"/>
      <c r="N745" s="21"/>
    </row>
    <row r="746" spans="1:14" ht="16.5" customHeight="1" x14ac:dyDescent="0.15">
      <c r="A746" s="20">
        <v>741</v>
      </c>
      <c r="B746" s="21" t="s">
        <v>1572</v>
      </c>
      <c r="C746" s="21" t="s">
        <v>1576</v>
      </c>
      <c r="D746" s="21">
        <v>3</v>
      </c>
      <c r="E746" s="21" t="s">
        <v>5193</v>
      </c>
      <c r="F746" s="40" t="s">
        <v>1829</v>
      </c>
      <c r="G746" s="21" t="s">
        <v>191</v>
      </c>
      <c r="H746" s="21" t="s">
        <v>15</v>
      </c>
      <c r="I746" s="22">
        <v>1538220000</v>
      </c>
      <c r="J746" s="22">
        <v>0</v>
      </c>
      <c r="K746" s="22">
        <v>0</v>
      </c>
      <c r="L746" s="22">
        <f t="shared" si="37"/>
        <v>1538220000</v>
      </c>
      <c r="M746" s="30"/>
      <c r="N746" s="21"/>
    </row>
    <row r="747" spans="1:14" ht="16.5" customHeight="1" x14ac:dyDescent="0.15">
      <c r="A747" s="20">
        <v>742</v>
      </c>
      <c r="B747" s="21" t="s">
        <v>1572</v>
      </c>
      <c r="C747" s="21" t="s">
        <v>1576</v>
      </c>
      <c r="D747" s="21">
        <v>3</v>
      </c>
      <c r="E747" s="21" t="s">
        <v>5193</v>
      </c>
      <c r="F747" s="40" t="s">
        <v>1830</v>
      </c>
      <c r="G747" s="21" t="s">
        <v>191</v>
      </c>
      <c r="H747" s="21" t="s">
        <v>22</v>
      </c>
      <c r="I747" s="22">
        <v>730000000</v>
      </c>
      <c r="J747" s="22">
        <v>0</v>
      </c>
      <c r="K747" s="22">
        <v>0</v>
      </c>
      <c r="L747" s="22">
        <f t="shared" si="37"/>
        <v>730000000</v>
      </c>
      <c r="M747" s="30"/>
      <c r="N747" s="21"/>
    </row>
    <row r="748" spans="1:14" ht="16.5" customHeight="1" x14ac:dyDescent="0.15">
      <c r="A748" s="20">
        <v>743</v>
      </c>
      <c r="B748" s="21" t="s">
        <v>5235</v>
      </c>
      <c r="C748" s="21" t="s">
        <v>5303</v>
      </c>
      <c r="D748" s="21">
        <v>3</v>
      </c>
      <c r="E748" s="21" t="s">
        <v>5304</v>
      </c>
      <c r="F748" s="40" t="s">
        <v>5305</v>
      </c>
      <c r="G748" s="21" t="s">
        <v>5306</v>
      </c>
      <c r="H748" s="21" t="s">
        <v>5307</v>
      </c>
      <c r="I748" s="22">
        <v>1400000000</v>
      </c>
      <c r="J748" s="22">
        <v>0</v>
      </c>
      <c r="K748" s="22">
        <v>0</v>
      </c>
      <c r="L748" s="22">
        <f t="shared" si="37"/>
        <v>1400000000</v>
      </c>
      <c r="M748" s="30"/>
      <c r="N748" s="21"/>
    </row>
    <row r="749" spans="1:14" ht="16.5" customHeight="1" x14ac:dyDescent="0.15">
      <c r="A749" s="20">
        <v>744</v>
      </c>
      <c r="B749" s="21" t="s">
        <v>5235</v>
      </c>
      <c r="C749" s="21" t="s">
        <v>5242</v>
      </c>
      <c r="D749" s="21">
        <v>3</v>
      </c>
      <c r="E749" s="21" t="s">
        <v>5244</v>
      </c>
      <c r="F749" s="97" t="s">
        <v>5247</v>
      </c>
      <c r="G749" s="21" t="s">
        <v>5239</v>
      </c>
      <c r="H749" s="21" t="s">
        <v>16</v>
      </c>
      <c r="I749" s="22">
        <v>566391000</v>
      </c>
      <c r="J749" s="22">
        <v>0</v>
      </c>
      <c r="K749" s="22">
        <v>0</v>
      </c>
      <c r="L749" s="22">
        <f t="shared" si="37"/>
        <v>566391000</v>
      </c>
      <c r="M749" s="30" t="s">
        <v>5250</v>
      </c>
      <c r="N749" s="21"/>
    </row>
    <row r="750" spans="1:14" ht="16.5" customHeight="1" x14ac:dyDescent="0.15">
      <c r="A750" s="20">
        <v>745</v>
      </c>
      <c r="B750" s="21" t="s">
        <v>5235</v>
      </c>
      <c r="C750" s="21" t="s">
        <v>5242</v>
      </c>
      <c r="D750" s="21">
        <v>3</v>
      </c>
      <c r="E750" s="21" t="s">
        <v>5244</v>
      </c>
      <c r="F750" s="97" t="s">
        <v>5248</v>
      </c>
      <c r="G750" s="21" t="s">
        <v>5239</v>
      </c>
      <c r="H750" s="21" t="s">
        <v>16</v>
      </c>
      <c r="I750" s="22">
        <v>419644000</v>
      </c>
      <c r="J750" s="22">
        <v>0</v>
      </c>
      <c r="K750" s="22">
        <v>0</v>
      </c>
      <c r="L750" s="22">
        <f t="shared" si="37"/>
        <v>419644000</v>
      </c>
      <c r="M750" s="30" t="s">
        <v>5250</v>
      </c>
      <c r="N750" s="21"/>
    </row>
    <row r="751" spans="1:14" ht="16.5" customHeight="1" x14ac:dyDescent="0.15">
      <c r="A751" s="20">
        <v>746</v>
      </c>
      <c r="B751" s="21" t="s">
        <v>39</v>
      </c>
      <c r="C751" s="21" t="s">
        <v>86</v>
      </c>
      <c r="D751" s="21">
        <v>3</v>
      </c>
      <c r="E751" s="21" t="s">
        <v>5193</v>
      </c>
      <c r="F751" s="40" t="s">
        <v>211</v>
      </c>
      <c r="G751" s="21" t="s">
        <v>191</v>
      </c>
      <c r="H751" s="21" t="s">
        <v>22</v>
      </c>
      <c r="I751" s="22">
        <v>30000000</v>
      </c>
      <c r="J751" s="22">
        <f t="shared" ref="J751:K753" si="38">J754</f>
        <v>0</v>
      </c>
      <c r="K751" s="22">
        <f t="shared" si="38"/>
        <v>0</v>
      </c>
      <c r="L751" s="22">
        <f t="shared" si="37"/>
        <v>30000000</v>
      </c>
      <c r="M751" s="30"/>
      <c r="N751" s="21"/>
    </row>
    <row r="752" spans="1:14" ht="16.5" customHeight="1" x14ac:dyDescent="0.15">
      <c r="A752" s="20">
        <v>747</v>
      </c>
      <c r="B752" s="21" t="s">
        <v>39</v>
      </c>
      <c r="C752" s="21" t="s">
        <v>86</v>
      </c>
      <c r="D752" s="21">
        <v>3</v>
      </c>
      <c r="E752" s="21" t="s">
        <v>5193</v>
      </c>
      <c r="F752" s="40" t="s">
        <v>212</v>
      </c>
      <c r="G752" s="21" t="s">
        <v>191</v>
      </c>
      <c r="H752" s="21" t="s">
        <v>22</v>
      </c>
      <c r="I752" s="22">
        <v>60000000</v>
      </c>
      <c r="J752" s="22">
        <f t="shared" si="38"/>
        <v>0</v>
      </c>
      <c r="K752" s="22">
        <f t="shared" si="38"/>
        <v>0</v>
      </c>
      <c r="L752" s="22">
        <f t="shared" si="37"/>
        <v>60000000</v>
      </c>
      <c r="M752" s="30"/>
      <c r="N752" s="21"/>
    </row>
    <row r="753" spans="1:14" ht="16.5" customHeight="1" x14ac:dyDescent="0.15">
      <c r="A753" s="20">
        <v>748</v>
      </c>
      <c r="B753" s="21" t="s">
        <v>39</v>
      </c>
      <c r="C753" s="21" t="s">
        <v>94</v>
      </c>
      <c r="D753" s="21">
        <v>3</v>
      </c>
      <c r="E753" s="21" t="s">
        <v>5193</v>
      </c>
      <c r="F753" s="40" t="s">
        <v>218</v>
      </c>
      <c r="G753" s="21" t="s">
        <v>191</v>
      </c>
      <c r="H753" s="21" t="s">
        <v>15</v>
      </c>
      <c r="I753" s="22">
        <v>330000000</v>
      </c>
      <c r="J753" s="22">
        <f t="shared" si="38"/>
        <v>0</v>
      </c>
      <c r="K753" s="22">
        <f t="shared" si="38"/>
        <v>0</v>
      </c>
      <c r="L753" s="22">
        <f t="shared" si="37"/>
        <v>330000000</v>
      </c>
      <c r="M753" s="30"/>
      <c r="N753" s="21"/>
    </row>
    <row r="754" spans="1:14" ht="16.5" customHeight="1" x14ac:dyDescent="0.15">
      <c r="A754" s="20">
        <v>749</v>
      </c>
      <c r="B754" s="21" t="s">
        <v>39</v>
      </c>
      <c r="C754" s="21" t="s">
        <v>94</v>
      </c>
      <c r="D754" s="21">
        <v>3</v>
      </c>
      <c r="E754" s="21" t="s">
        <v>5193</v>
      </c>
      <c r="F754" s="40" t="s">
        <v>219</v>
      </c>
      <c r="G754" s="21" t="s">
        <v>193</v>
      </c>
      <c r="H754" s="21" t="s">
        <v>15</v>
      </c>
      <c r="I754" s="22">
        <v>277000000</v>
      </c>
      <c r="J754" s="22">
        <f>J757</f>
        <v>0</v>
      </c>
      <c r="K754" s="22">
        <v>0</v>
      </c>
      <c r="L754" s="22">
        <f t="shared" si="37"/>
        <v>277000000</v>
      </c>
      <c r="M754" s="30"/>
      <c r="N754" s="21"/>
    </row>
    <row r="755" spans="1:14" ht="16.5" customHeight="1" x14ac:dyDescent="0.15">
      <c r="A755" s="20">
        <v>750</v>
      </c>
      <c r="B755" s="21" t="s">
        <v>39</v>
      </c>
      <c r="C755" s="21" t="s">
        <v>119</v>
      </c>
      <c r="D755" s="21">
        <v>3</v>
      </c>
      <c r="E755" s="21" t="s">
        <v>5193</v>
      </c>
      <c r="F755" s="40" t="s">
        <v>223</v>
      </c>
      <c r="G755" s="21" t="s">
        <v>191</v>
      </c>
      <c r="H755" s="21" t="s">
        <v>15</v>
      </c>
      <c r="I755" s="22">
        <v>26000000</v>
      </c>
      <c r="J755" s="22">
        <v>0</v>
      </c>
      <c r="K755" s="22">
        <v>0</v>
      </c>
      <c r="L755" s="22">
        <f t="shared" si="37"/>
        <v>26000000</v>
      </c>
      <c r="M755" s="30"/>
      <c r="N755" s="21"/>
    </row>
    <row r="756" spans="1:14" ht="16.5" customHeight="1" x14ac:dyDescent="0.15">
      <c r="A756" s="20">
        <v>751</v>
      </c>
      <c r="B756" s="21" t="s">
        <v>39</v>
      </c>
      <c r="C756" s="21" t="s">
        <v>158</v>
      </c>
      <c r="D756" s="21">
        <v>3</v>
      </c>
      <c r="E756" s="21" t="s">
        <v>5193</v>
      </c>
      <c r="F756" s="40" t="s">
        <v>237</v>
      </c>
      <c r="G756" s="21" t="s">
        <v>231</v>
      </c>
      <c r="H756" s="21" t="s">
        <v>22</v>
      </c>
      <c r="I756" s="22">
        <v>211775000</v>
      </c>
      <c r="J756" s="22">
        <v>0</v>
      </c>
      <c r="K756" s="22">
        <v>0</v>
      </c>
      <c r="L756" s="22">
        <f t="shared" si="37"/>
        <v>211775000</v>
      </c>
      <c r="M756" s="30"/>
      <c r="N756" s="21"/>
    </row>
    <row r="757" spans="1:14" ht="16.5" customHeight="1" x14ac:dyDescent="0.15">
      <c r="A757" s="20">
        <v>752</v>
      </c>
      <c r="B757" s="21" t="s">
        <v>39</v>
      </c>
      <c r="C757" s="21" t="s">
        <v>158</v>
      </c>
      <c r="D757" s="21">
        <v>3</v>
      </c>
      <c r="E757" s="21" t="s">
        <v>5193</v>
      </c>
      <c r="F757" s="40" t="s">
        <v>238</v>
      </c>
      <c r="G757" s="21" t="s">
        <v>231</v>
      </c>
      <c r="H757" s="21" t="s">
        <v>22</v>
      </c>
      <c r="I757" s="22">
        <v>15498000</v>
      </c>
      <c r="J757" s="22">
        <v>0</v>
      </c>
      <c r="K757" s="22">
        <v>0</v>
      </c>
      <c r="L757" s="22">
        <f t="shared" si="37"/>
        <v>15498000</v>
      </c>
      <c r="M757" s="30"/>
      <c r="N757" s="21"/>
    </row>
    <row r="758" spans="1:14" ht="16.5" customHeight="1" x14ac:dyDescent="0.15">
      <c r="A758" s="20">
        <v>753</v>
      </c>
      <c r="B758" s="21" t="s">
        <v>39</v>
      </c>
      <c r="C758" s="21" t="s">
        <v>158</v>
      </c>
      <c r="D758" s="21">
        <v>3</v>
      </c>
      <c r="E758" s="21" t="s">
        <v>5193</v>
      </c>
      <c r="F758" s="40" t="s">
        <v>239</v>
      </c>
      <c r="G758" s="21" t="s">
        <v>5273</v>
      </c>
      <c r="H758" s="21" t="s">
        <v>22</v>
      </c>
      <c r="I758" s="22">
        <v>34070000</v>
      </c>
      <c r="J758" s="22">
        <v>3106000</v>
      </c>
      <c r="K758" s="22">
        <v>0</v>
      </c>
      <c r="L758" s="22">
        <f t="shared" si="37"/>
        <v>37176000</v>
      </c>
      <c r="M758" s="30"/>
      <c r="N758" s="21"/>
    </row>
    <row r="759" spans="1:14" ht="16.5" customHeight="1" x14ac:dyDescent="0.15">
      <c r="A759" s="20">
        <v>754</v>
      </c>
      <c r="B759" s="21" t="s">
        <v>39</v>
      </c>
      <c r="C759" s="21" t="s">
        <v>158</v>
      </c>
      <c r="D759" s="21">
        <v>3</v>
      </c>
      <c r="E759" s="21" t="s">
        <v>5193</v>
      </c>
      <c r="F759" s="40" t="s">
        <v>240</v>
      </c>
      <c r="G759" s="21" t="s">
        <v>5273</v>
      </c>
      <c r="H759" s="21" t="s">
        <v>22</v>
      </c>
      <c r="I759" s="22">
        <v>2778000</v>
      </c>
      <c r="J759" s="22">
        <v>0</v>
      </c>
      <c r="K759" s="22">
        <v>0</v>
      </c>
      <c r="L759" s="22">
        <f t="shared" si="37"/>
        <v>2778000</v>
      </c>
      <c r="M759" s="30"/>
      <c r="N759" s="21"/>
    </row>
    <row r="760" spans="1:14" ht="16.5" customHeight="1" x14ac:dyDescent="0.15">
      <c r="A760" s="20">
        <v>755</v>
      </c>
      <c r="B760" s="21" t="s">
        <v>39</v>
      </c>
      <c r="C760" s="21" t="s">
        <v>158</v>
      </c>
      <c r="D760" s="21">
        <v>3</v>
      </c>
      <c r="E760" s="21" t="s">
        <v>5193</v>
      </c>
      <c r="F760" s="40" t="s">
        <v>241</v>
      </c>
      <c r="G760" s="21" t="s">
        <v>193</v>
      </c>
      <c r="H760" s="21" t="s">
        <v>22</v>
      </c>
      <c r="I760" s="22">
        <v>41520000</v>
      </c>
      <c r="J760" s="22">
        <v>0</v>
      </c>
      <c r="K760" s="22">
        <v>0</v>
      </c>
      <c r="L760" s="22">
        <f t="shared" si="37"/>
        <v>41520000</v>
      </c>
      <c r="M760" s="30"/>
      <c r="N760" s="21"/>
    </row>
    <row r="761" spans="1:14" ht="16.5" customHeight="1" x14ac:dyDescent="0.15">
      <c r="A761" s="20">
        <v>756</v>
      </c>
      <c r="B761" s="21" t="s">
        <v>39</v>
      </c>
      <c r="C761" s="21" t="s">
        <v>158</v>
      </c>
      <c r="D761" s="21">
        <v>3</v>
      </c>
      <c r="E761" s="21" t="s">
        <v>5193</v>
      </c>
      <c r="F761" s="40" t="s">
        <v>242</v>
      </c>
      <c r="G761" s="21" t="s">
        <v>191</v>
      </c>
      <c r="H761" s="21" t="s">
        <v>22</v>
      </c>
      <c r="I761" s="22">
        <v>187118000</v>
      </c>
      <c r="J761" s="22">
        <v>0</v>
      </c>
      <c r="K761" s="22">
        <v>0</v>
      </c>
      <c r="L761" s="22">
        <f t="shared" si="37"/>
        <v>187118000</v>
      </c>
      <c r="M761" s="30"/>
      <c r="N761" s="21"/>
    </row>
    <row r="762" spans="1:14" ht="16.5" customHeight="1" x14ac:dyDescent="0.15">
      <c r="A762" s="20">
        <v>757</v>
      </c>
      <c r="B762" s="21" t="s">
        <v>39</v>
      </c>
      <c r="C762" s="21" t="s">
        <v>158</v>
      </c>
      <c r="D762" s="21">
        <v>3</v>
      </c>
      <c r="E762" s="21" t="s">
        <v>5193</v>
      </c>
      <c r="F762" s="40" t="s">
        <v>243</v>
      </c>
      <c r="G762" s="21" t="s">
        <v>191</v>
      </c>
      <c r="H762" s="21" t="s">
        <v>22</v>
      </c>
      <c r="I762" s="22">
        <v>12897000</v>
      </c>
      <c r="J762" s="22">
        <v>0</v>
      </c>
      <c r="K762" s="22">
        <v>0</v>
      </c>
      <c r="L762" s="22">
        <f t="shared" si="37"/>
        <v>12897000</v>
      </c>
      <c r="M762" s="30"/>
      <c r="N762" s="21"/>
    </row>
    <row r="763" spans="1:14" ht="16.5" customHeight="1" x14ac:dyDescent="0.15">
      <c r="A763" s="20">
        <v>758</v>
      </c>
      <c r="B763" s="21" t="s">
        <v>39</v>
      </c>
      <c r="C763" s="21" t="s">
        <v>158</v>
      </c>
      <c r="D763" s="21">
        <v>3</v>
      </c>
      <c r="E763" s="21" t="s">
        <v>5193</v>
      </c>
      <c r="F763" s="40" t="s">
        <v>244</v>
      </c>
      <c r="G763" s="21" t="s">
        <v>5273</v>
      </c>
      <c r="H763" s="21" t="s">
        <v>22</v>
      </c>
      <c r="I763" s="22">
        <v>42195000</v>
      </c>
      <c r="J763" s="22">
        <v>3289000</v>
      </c>
      <c r="K763" s="22">
        <v>0</v>
      </c>
      <c r="L763" s="22">
        <f t="shared" si="37"/>
        <v>45484000</v>
      </c>
      <c r="M763" s="30"/>
      <c r="N763" s="21"/>
    </row>
    <row r="764" spans="1:14" ht="16.5" customHeight="1" x14ac:dyDescent="0.15">
      <c r="A764" s="20">
        <v>759</v>
      </c>
      <c r="B764" s="21" t="s">
        <v>39</v>
      </c>
      <c r="C764" s="21" t="s">
        <v>158</v>
      </c>
      <c r="D764" s="21">
        <v>3</v>
      </c>
      <c r="E764" s="21" t="s">
        <v>5193</v>
      </c>
      <c r="F764" s="40" t="s">
        <v>245</v>
      </c>
      <c r="G764" s="21" t="s">
        <v>5273</v>
      </c>
      <c r="H764" s="21" t="s">
        <v>22</v>
      </c>
      <c r="I764" s="22">
        <v>20128000</v>
      </c>
      <c r="J764" s="22">
        <v>0</v>
      </c>
      <c r="K764" s="22">
        <v>0</v>
      </c>
      <c r="L764" s="22">
        <f t="shared" si="37"/>
        <v>20128000</v>
      </c>
      <c r="M764" s="30"/>
      <c r="N764" s="21"/>
    </row>
    <row r="765" spans="1:14" ht="16.5" customHeight="1" x14ac:dyDescent="0.15">
      <c r="A765" s="20">
        <v>760</v>
      </c>
      <c r="B765" s="21" t="s">
        <v>39</v>
      </c>
      <c r="C765" s="21" t="s">
        <v>158</v>
      </c>
      <c r="D765" s="21">
        <v>3</v>
      </c>
      <c r="E765" s="21" t="s">
        <v>5193</v>
      </c>
      <c r="F765" s="40" t="s">
        <v>246</v>
      </c>
      <c r="G765" s="21" t="s">
        <v>193</v>
      </c>
      <c r="H765" s="21" t="s">
        <v>22</v>
      </c>
      <c r="I765" s="22">
        <v>42604000</v>
      </c>
      <c r="J765" s="22">
        <v>0</v>
      </c>
      <c r="K765" s="22">
        <v>0</v>
      </c>
      <c r="L765" s="22">
        <f t="shared" si="37"/>
        <v>42604000</v>
      </c>
      <c r="M765" s="30"/>
      <c r="N765" s="21"/>
    </row>
    <row r="766" spans="1:14" ht="16.5" customHeight="1" x14ac:dyDescent="0.15">
      <c r="A766" s="20">
        <v>761</v>
      </c>
      <c r="B766" s="21" t="s">
        <v>39</v>
      </c>
      <c r="C766" s="21" t="s">
        <v>158</v>
      </c>
      <c r="D766" s="21">
        <v>3</v>
      </c>
      <c r="E766" s="21" t="s">
        <v>5193</v>
      </c>
      <c r="F766" s="40" t="s">
        <v>248</v>
      </c>
      <c r="G766" s="21" t="s">
        <v>191</v>
      </c>
      <c r="H766" s="21" t="s">
        <v>22</v>
      </c>
      <c r="I766" s="22">
        <v>11892000</v>
      </c>
      <c r="J766" s="22">
        <f t="shared" ref="J766:K776" si="39">J769</f>
        <v>0</v>
      </c>
      <c r="K766" s="22">
        <f t="shared" si="39"/>
        <v>0</v>
      </c>
      <c r="L766" s="22">
        <f t="shared" si="37"/>
        <v>11892000</v>
      </c>
      <c r="M766" s="30"/>
      <c r="N766" s="21"/>
    </row>
    <row r="767" spans="1:14" ht="16.5" customHeight="1" x14ac:dyDescent="0.15">
      <c r="A767" s="20">
        <v>762</v>
      </c>
      <c r="B767" s="21" t="s">
        <v>39</v>
      </c>
      <c r="C767" s="21" t="s">
        <v>158</v>
      </c>
      <c r="D767" s="21">
        <v>3</v>
      </c>
      <c r="E767" s="21" t="s">
        <v>5193</v>
      </c>
      <c r="F767" s="40" t="s">
        <v>249</v>
      </c>
      <c r="G767" s="21" t="s">
        <v>191</v>
      </c>
      <c r="H767" s="21" t="s">
        <v>22</v>
      </c>
      <c r="I767" s="22">
        <v>28377000</v>
      </c>
      <c r="J767" s="22">
        <f t="shared" si="39"/>
        <v>0</v>
      </c>
      <c r="K767" s="22">
        <f t="shared" si="39"/>
        <v>0</v>
      </c>
      <c r="L767" s="22">
        <f t="shared" si="37"/>
        <v>28377000</v>
      </c>
      <c r="M767" s="30"/>
      <c r="N767" s="21"/>
    </row>
    <row r="768" spans="1:14" ht="16.5" customHeight="1" x14ac:dyDescent="0.15">
      <c r="A768" s="20">
        <v>763</v>
      </c>
      <c r="B768" s="21" t="s">
        <v>39</v>
      </c>
      <c r="C768" s="21" t="s">
        <v>158</v>
      </c>
      <c r="D768" s="21">
        <v>3</v>
      </c>
      <c r="E768" s="21" t="s">
        <v>5193</v>
      </c>
      <c r="F768" s="40" t="s">
        <v>250</v>
      </c>
      <c r="G768" s="21" t="s">
        <v>191</v>
      </c>
      <c r="H768" s="21" t="s">
        <v>22</v>
      </c>
      <c r="I768" s="22">
        <v>32044520</v>
      </c>
      <c r="J768" s="22">
        <f t="shared" si="39"/>
        <v>0</v>
      </c>
      <c r="K768" s="22">
        <f t="shared" si="39"/>
        <v>0</v>
      </c>
      <c r="L768" s="22">
        <f t="shared" si="37"/>
        <v>32044520</v>
      </c>
      <c r="M768" s="30"/>
      <c r="N768" s="21"/>
    </row>
    <row r="769" spans="1:14" ht="16.5" customHeight="1" x14ac:dyDescent="0.15">
      <c r="A769" s="20">
        <v>764</v>
      </c>
      <c r="B769" s="21" t="s">
        <v>39</v>
      </c>
      <c r="C769" s="21" t="s">
        <v>158</v>
      </c>
      <c r="D769" s="21">
        <v>3</v>
      </c>
      <c r="E769" s="21" t="s">
        <v>5193</v>
      </c>
      <c r="F769" s="40" t="s">
        <v>251</v>
      </c>
      <c r="G769" s="21" t="s">
        <v>191</v>
      </c>
      <c r="H769" s="21" t="s">
        <v>22</v>
      </c>
      <c r="I769" s="22">
        <v>12399000</v>
      </c>
      <c r="J769" s="22">
        <f t="shared" si="39"/>
        <v>0</v>
      </c>
      <c r="K769" s="22">
        <f t="shared" si="39"/>
        <v>0</v>
      </c>
      <c r="L769" s="22">
        <f t="shared" si="37"/>
        <v>12399000</v>
      </c>
      <c r="M769" s="30"/>
      <c r="N769" s="21"/>
    </row>
    <row r="770" spans="1:14" ht="16.5" customHeight="1" x14ac:dyDescent="0.15">
      <c r="A770" s="20">
        <v>765</v>
      </c>
      <c r="B770" s="21" t="s">
        <v>39</v>
      </c>
      <c r="C770" s="21" t="s">
        <v>158</v>
      </c>
      <c r="D770" s="21">
        <v>3</v>
      </c>
      <c r="E770" s="21" t="s">
        <v>5193</v>
      </c>
      <c r="F770" s="40" t="s">
        <v>252</v>
      </c>
      <c r="G770" s="21" t="s">
        <v>191</v>
      </c>
      <c r="H770" s="21" t="s">
        <v>22</v>
      </c>
      <c r="I770" s="22">
        <v>15470000</v>
      </c>
      <c r="J770" s="22">
        <f t="shared" si="39"/>
        <v>0</v>
      </c>
      <c r="K770" s="22">
        <f t="shared" si="39"/>
        <v>0</v>
      </c>
      <c r="L770" s="22">
        <f t="shared" si="37"/>
        <v>15470000</v>
      </c>
      <c r="M770" s="30"/>
      <c r="N770" s="21"/>
    </row>
    <row r="771" spans="1:14" ht="16.5" customHeight="1" x14ac:dyDescent="0.15">
      <c r="A771" s="20">
        <v>766</v>
      </c>
      <c r="B771" s="21" t="s">
        <v>39</v>
      </c>
      <c r="C771" s="21" t="s">
        <v>158</v>
      </c>
      <c r="D771" s="21">
        <v>3</v>
      </c>
      <c r="E771" s="21" t="s">
        <v>5193</v>
      </c>
      <c r="F771" s="40" t="s">
        <v>253</v>
      </c>
      <c r="G771" s="21" t="s">
        <v>191</v>
      </c>
      <c r="H771" s="21" t="s">
        <v>22</v>
      </c>
      <c r="I771" s="22">
        <v>15809000</v>
      </c>
      <c r="J771" s="22">
        <f t="shared" si="39"/>
        <v>0</v>
      </c>
      <c r="K771" s="22">
        <f t="shared" si="39"/>
        <v>0</v>
      </c>
      <c r="L771" s="22">
        <f t="shared" si="37"/>
        <v>15809000</v>
      </c>
      <c r="M771" s="30"/>
      <c r="N771" s="21"/>
    </row>
    <row r="772" spans="1:14" ht="16.5" customHeight="1" x14ac:dyDescent="0.15">
      <c r="A772" s="20">
        <v>767</v>
      </c>
      <c r="B772" s="21" t="s">
        <v>39</v>
      </c>
      <c r="C772" s="21" t="s">
        <v>158</v>
      </c>
      <c r="D772" s="21">
        <v>3</v>
      </c>
      <c r="E772" s="21" t="s">
        <v>5193</v>
      </c>
      <c r="F772" s="40" t="s">
        <v>254</v>
      </c>
      <c r="G772" s="21" t="s">
        <v>191</v>
      </c>
      <c r="H772" s="21" t="s">
        <v>22</v>
      </c>
      <c r="I772" s="22">
        <v>27805000</v>
      </c>
      <c r="J772" s="22">
        <f t="shared" si="39"/>
        <v>0</v>
      </c>
      <c r="K772" s="22">
        <f t="shared" si="39"/>
        <v>0</v>
      </c>
      <c r="L772" s="22">
        <f t="shared" si="37"/>
        <v>27805000</v>
      </c>
      <c r="M772" s="30"/>
      <c r="N772" s="21"/>
    </row>
    <row r="773" spans="1:14" ht="16.5" customHeight="1" x14ac:dyDescent="0.15">
      <c r="A773" s="20">
        <v>768</v>
      </c>
      <c r="B773" s="21" t="s">
        <v>39</v>
      </c>
      <c r="C773" s="21" t="s">
        <v>158</v>
      </c>
      <c r="D773" s="21">
        <v>3</v>
      </c>
      <c r="E773" s="21" t="s">
        <v>5193</v>
      </c>
      <c r="F773" s="40" t="s">
        <v>255</v>
      </c>
      <c r="G773" s="21" t="s">
        <v>191</v>
      </c>
      <c r="H773" s="21" t="s">
        <v>22</v>
      </c>
      <c r="I773" s="22">
        <v>25132473</v>
      </c>
      <c r="J773" s="22">
        <f t="shared" si="39"/>
        <v>0</v>
      </c>
      <c r="K773" s="22">
        <f t="shared" si="39"/>
        <v>0</v>
      </c>
      <c r="L773" s="22">
        <f t="shared" si="37"/>
        <v>25132473</v>
      </c>
      <c r="M773" s="30"/>
      <c r="N773" s="21"/>
    </row>
    <row r="774" spans="1:14" ht="16.5" customHeight="1" x14ac:dyDescent="0.15">
      <c r="A774" s="20">
        <v>769</v>
      </c>
      <c r="B774" s="21" t="s">
        <v>39</v>
      </c>
      <c r="C774" s="21" t="s">
        <v>158</v>
      </c>
      <c r="D774" s="21">
        <v>3</v>
      </c>
      <c r="E774" s="21" t="s">
        <v>5193</v>
      </c>
      <c r="F774" s="40" t="s">
        <v>256</v>
      </c>
      <c r="G774" s="21" t="s">
        <v>191</v>
      </c>
      <c r="H774" s="21" t="s">
        <v>22</v>
      </c>
      <c r="I774" s="22">
        <v>28312209</v>
      </c>
      <c r="J774" s="22">
        <f t="shared" si="39"/>
        <v>0</v>
      </c>
      <c r="K774" s="22">
        <f t="shared" si="39"/>
        <v>0</v>
      </c>
      <c r="L774" s="22">
        <f t="shared" si="37"/>
        <v>28312209</v>
      </c>
      <c r="M774" s="30"/>
      <c r="N774" s="21"/>
    </row>
    <row r="775" spans="1:14" ht="16.5" customHeight="1" x14ac:dyDescent="0.15">
      <c r="A775" s="20">
        <v>770</v>
      </c>
      <c r="B775" s="21" t="s">
        <v>39</v>
      </c>
      <c r="C775" s="21" t="s">
        <v>158</v>
      </c>
      <c r="D775" s="21">
        <v>3</v>
      </c>
      <c r="E775" s="21" t="s">
        <v>5193</v>
      </c>
      <c r="F775" s="40" t="s">
        <v>257</v>
      </c>
      <c r="G775" s="21" t="s">
        <v>191</v>
      </c>
      <c r="H775" s="21" t="s">
        <v>22</v>
      </c>
      <c r="I775" s="22">
        <v>13719727</v>
      </c>
      <c r="J775" s="22">
        <f t="shared" si="39"/>
        <v>0</v>
      </c>
      <c r="K775" s="22">
        <f t="shared" si="39"/>
        <v>0</v>
      </c>
      <c r="L775" s="22">
        <f t="shared" si="37"/>
        <v>13719727</v>
      </c>
      <c r="M775" s="30"/>
      <c r="N775" s="21"/>
    </row>
    <row r="776" spans="1:14" ht="16.5" customHeight="1" x14ac:dyDescent="0.15">
      <c r="A776" s="20">
        <v>771</v>
      </c>
      <c r="B776" s="21" t="s">
        <v>39</v>
      </c>
      <c r="C776" s="21" t="s">
        <v>158</v>
      </c>
      <c r="D776" s="21">
        <v>3</v>
      </c>
      <c r="E776" s="21" t="s">
        <v>5193</v>
      </c>
      <c r="F776" s="40" t="s">
        <v>258</v>
      </c>
      <c r="G776" s="21" t="s">
        <v>191</v>
      </c>
      <c r="H776" s="21" t="s">
        <v>22</v>
      </c>
      <c r="I776" s="22">
        <v>13602431</v>
      </c>
      <c r="J776" s="22">
        <f t="shared" si="39"/>
        <v>0</v>
      </c>
      <c r="K776" s="22">
        <f t="shared" si="39"/>
        <v>0</v>
      </c>
      <c r="L776" s="22">
        <f t="shared" ref="L776:L839" si="40">I776+J776+K776</f>
        <v>13602431</v>
      </c>
      <c r="M776" s="30"/>
      <c r="N776" s="21"/>
    </row>
    <row r="777" spans="1:14" ht="16.5" customHeight="1" x14ac:dyDescent="0.15">
      <c r="A777" s="20">
        <v>772</v>
      </c>
      <c r="B777" s="21" t="s">
        <v>39</v>
      </c>
      <c r="C777" s="21" t="s">
        <v>158</v>
      </c>
      <c r="D777" s="21">
        <v>3</v>
      </c>
      <c r="E777" s="21" t="s">
        <v>5193</v>
      </c>
      <c r="F777" s="40" t="s">
        <v>261</v>
      </c>
      <c r="G777" s="21" t="s">
        <v>191</v>
      </c>
      <c r="H777" s="21" t="s">
        <v>22</v>
      </c>
      <c r="I777" s="22">
        <v>11623000</v>
      </c>
      <c r="J777" s="22">
        <v>0</v>
      </c>
      <c r="K777" s="22">
        <v>0</v>
      </c>
      <c r="L777" s="22">
        <f t="shared" si="40"/>
        <v>11623000</v>
      </c>
      <c r="M777" s="30"/>
      <c r="N777" s="21"/>
    </row>
    <row r="778" spans="1:14" ht="16.5" customHeight="1" x14ac:dyDescent="0.15">
      <c r="A778" s="20">
        <v>773</v>
      </c>
      <c r="B778" s="21" t="s">
        <v>39</v>
      </c>
      <c r="C778" s="21" t="s">
        <v>165</v>
      </c>
      <c r="D778" s="21">
        <v>3</v>
      </c>
      <c r="E778" s="21" t="s">
        <v>5193</v>
      </c>
      <c r="F778" s="40" t="s">
        <v>281</v>
      </c>
      <c r="G778" s="21" t="s">
        <v>191</v>
      </c>
      <c r="H778" s="21" t="s">
        <v>22</v>
      </c>
      <c r="I778" s="22">
        <v>30000000</v>
      </c>
      <c r="J778" s="22">
        <v>0</v>
      </c>
      <c r="K778" s="22">
        <v>0</v>
      </c>
      <c r="L778" s="22">
        <f t="shared" si="40"/>
        <v>30000000</v>
      </c>
      <c r="M778" s="30"/>
      <c r="N778" s="21"/>
    </row>
    <row r="779" spans="1:14" ht="16.5" customHeight="1" x14ac:dyDescent="0.15">
      <c r="A779" s="20">
        <v>774</v>
      </c>
      <c r="B779" s="21" t="s">
        <v>39</v>
      </c>
      <c r="C779" s="21" t="s">
        <v>165</v>
      </c>
      <c r="D779" s="21">
        <v>3</v>
      </c>
      <c r="E779" s="21" t="s">
        <v>5193</v>
      </c>
      <c r="F779" s="40" t="s">
        <v>282</v>
      </c>
      <c r="G779" s="21" t="s">
        <v>191</v>
      </c>
      <c r="H779" s="21" t="s">
        <v>22</v>
      </c>
      <c r="I779" s="22">
        <v>15000000</v>
      </c>
      <c r="J779" s="22">
        <v>0</v>
      </c>
      <c r="K779" s="22">
        <v>0</v>
      </c>
      <c r="L779" s="22">
        <f t="shared" si="40"/>
        <v>15000000</v>
      </c>
      <c r="M779" s="30"/>
      <c r="N779" s="21"/>
    </row>
    <row r="780" spans="1:14" ht="16.5" customHeight="1" x14ac:dyDescent="0.15">
      <c r="A780" s="20">
        <v>775</v>
      </c>
      <c r="B780" s="21" t="s">
        <v>39</v>
      </c>
      <c r="C780" s="21" t="s">
        <v>167</v>
      </c>
      <c r="D780" s="21">
        <v>3</v>
      </c>
      <c r="E780" s="21" t="s">
        <v>5193</v>
      </c>
      <c r="F780" s="40" t="s">
        <v>287</v>
      </c>
      <c r="G780" s="21" t="s">
        <v>191</v>
      </c>
      <c r="H780" s="21" t="s">
        <v>22</v>
      </c>
      <c r="I780" s="22">
        <v>500000000</v>
      </c>
      <c r="J780" s="22">
        <v>0</v>
      </c>
      <c r="K780" s="22">
        <v>0</v>
      </c>
      <c r="L780" s="22">
        <f t="shared" si="40"/>
        <v>500000000</v>
      </c>
      <c r="M780" s="30"/>
      <c r="N780" s="21" t="s">
        <v>195</v>
      </c>
    </row>
    <row r="781" spans="1:14" ht="16.5" customHeight="1" x14ac:dyDescent="0.15">
      <c r="A781" s="20">
        <v>776</v>
      </c>
      <c r="B781" s="21" t="s">
        <v>39</v>
      </c>
      <c r="C781" s="21" t="s">
        <v>167</v>
      </c>
      <c r="D781" s="21">
        <v>3</v>
      </c>
      <c r="E781" s="21" t="s">
        <v>5193</v>
      </c>
      <c r="F781" s="40" t="s">
        <v>288</v>
      </c>
      <c r="G781" s="21" t="s">
        <v>191</v>
      </c>
      <c r="H781" s="21" t="s">
        <v>22</v>
      </c>
      <c r="I781" s="22">
        <v>250000000</v>
      </c>
      <c r="J781" s="22">
        <v>0</v>
      </c>
      <c r="K781" s="22">
        <v>0</v>
      </c>
      <c r="L781" s="22">
        <f t="shared" si="40"/>
        <v>250000000</v>
      </c>
      <c r="M781" s="30"/>
      <c r="N781" s="21"/>
    </row>
    <row r="782" spans="1:14" ht="16.5" customHeight="1" x14ac:dyDescent="0.15">
      <c r="A782" s="20">
        <v>777</v>
      </c>
      <c r="B782" s="21" t="s">
        <v>292</v>
      </c>
      <c r="C782" s="21" t="s">
        <v>354</v>
      </c>
      <c r="D782" s="21">
        <v>3</v>
      </c>
      <c r="E782" s="21" t="s">
        <v>5193</v>
      </c>
      <c r="F782" s="40" t="s">
        <v>591</v>
      </c>
      <c r="G782" s="21" t="s">
        <v>191</v>
      </c>
      <c r="H782" s="21" t="s">
        <v>15</v>
      </c>
      <c r="I782" s="22">
        <v>400000000</v>
      </c>
      <c r="J782" s="22">
        <f t="shared" ref="J782:K784" si="41">J785</f>
        <v>0</v>
      </c>
      <c r="K782" s="22">
        <f t="shared" si="41"/>
        <v>0</v>
      </c>
      <c r="L782" s="22">
        <f t="shared" si="40"/>
        <v>400000000</v>
      </c>
      <c r="M782" s="30"/>
      <c r="N782" s="21"/>
    </row>
    <row r="783" spans="1:14" ht="16.5" customHeight="1" x14ac:dyDescent="0.15">
      <c r="A783" s="20">
        <v>778</v>
      </c>
      <c r="B783" s="21" t="s">
        <v>292</v>
      </c>
      <c r="C783" s="21" t="s">
        <v>354</v>
      </c>
      <c r="D783" s="21">
        <v>3</v>
      </c>
      <c r="E783" s="21" t="s">
        <v>5193</v>
      </c>
      <c r="F783" s="40" t="s">
        <v>592</v>
      </c>
      <c r="G783" s="21" t="s">
        <v>191</v>
      </c>
      <c r="H783" s="21" t="s">
        <v>22</v>
      </c>
      <c r="I783" s="22">
        <v>100000000</v>
      </c>
      <c r="J783" s="22">
        <f t="shared" si="41"/>
        <v>0</v>
      </c>
      <c r="K783" s="22">
        <f t="shared" si="41"/>
        <v>0</v>
      </c>
      <c r="L783" s="22">
        <f t="shared" si="40"/>
        <v>100000000</v>
      </c>
      <c r="M783" s="30"/>
      <c r="N783" s="21"/>
    </row>
    <row r="784" spans="1:14" ht="16.5" customHeight="1" x14ac:dyDescent="0.15">
      <c r="A784" s="20">
        <v>779</v>
      </c>
      <c r="B784" s="21" t="s">
        <v>292</v>
      </c>
      <c r="C784" s="21" t="s">
        <v>354</v>
      </c>
      <c r="D784" s="21">
        <v>3</v>
      </c>
      <c r="E784" s="21" t="s">
        <v>5193</v>
      </c>
      <c r="F784" s="40" t="s">
        <v>593</v>
      </c>
      <c r="G784" s="21" t="s">
        <v>191</v>
      </c>
      <c r="H784" s="21" t="s">
        <v>22</v>
      </c>
      <c r="I784" s="22">
        <v>55000000</v>
      </c>
      <c r="J784" s="22">
        <f t="shared" si="41"/>
        <v>0</v>
      </c>
      <c r="K784" s="22">
        <f t="shared" si="41"/>
        <v>0</v>
      </c>
      <c r="L784" s="22">
        <f t="shared" si="40"/>
        <v>55000000</v>
      </c>
      <c r="M784" s="30"/>
      <c r="N784" s="21"/>
    </row>
    <row r="785" spans="1:14" ht="16.5" customHeight="1" x14ac:dyDescent="0.15">
      <c r="A785" s="20">
        <v>780</v>
      </c>
      <c r="B785" s="21" t="s">
        <v>292</v>
      </c>
      <c r="C785" s="21" t="s">
        <v>354</v>
      </c>
      <c r="D785" s="21">
        <v>3</v>
      </c>
      <c r="E785" s="21" t="s">
        <v>5193</v>
      </c>
      <c r="F785" s="40" t="s">
        <v>594</v>
      </c>
      <c r="G785" s="21" t="s">
        <v>191</v>
      </c>
      <c r="H785" s="21" t="s">
        <v>22</v>
      </c>
      <c r="I785" s="22">
        <v>310111280</v>
      </c>
      <c r="J785" s="22">
        <v>0</v>
      </c>
      <c r="K785" s="22">
        <v>0</v>
      </c>
      <c r="L785" s="22">
        <f t="shared" si="40"/>
        <v>310111280</v>
      </c>
      <c r="M785" s="30"/>
      <c r="N785" s="21"/>
    </row>
    <row r="786" spans="1:14" ht="16.5" customHeight="1" x14ac:dyDescent="0.15">
      <c r="A786" s="20">
        <v>781</v>
      </c>
      <c r="B786" s="21" t="s">
        <v>292</v>
      </c>
      <c r="C786" s="21" t="s">
        <v>354</v>
      </c>
      <c r="D786" s="21">
        <v>3</v>
      </c>
      <c r="E786" s="21" t="s">
        <v>5193</v>
      </c>
      <c r="F786" s="40" t="s">
        <v>595</v>
      </c>
      <c r="G786" s="21" t="s">
        <v>191</v>
      </c>
      <c r="H786" s="21" t="s">
        <v>15</v>
      </c>
      <c r="I786" s="22">
        <v>700000000</v>
      </c>
      <c r="J786" s="22">
        <v>0</v>
      </c>
      <c r="K786" s="22">
        <v>0</v>
      </c>
      <c r="L786" s="22">
        <f t="shared" si="40"/>
        <v>700000000</v>
      </c>
      <c r="M786" s="30"/>
      <c r="N786" s="21"/>
    </row>
    <row r="787" spans="1:14" ht="16.5" customHeight="1" x14ac:dyDescent="0.15">
      <c r="A787" s="20">
        <v>782</v>
      </c>
      <c r="B787" s="21" t="s">
        <v>292</v>
      </c>
      <c r="C787" s="21" t="s">
        <v>167</v>
      </c>
      <c r="D787" s="21">
        <v>3</v>
      </c>
      <c r="E787" s="21" t="s">
        <v>5193</v>
      </c>
      <c r="F787" s="40" t="s">
        <v>5213</v>
      </c>
      <c r="G787" s="21" t="s">
        <v>191</v>
      </c>
      <c r="H787" s="21" t="s">
        <v>16</v>
      </c>
      <c r="I787" s="22">
        <v>2000000000</v>
      </c>
      <c r="J787" s="22">
        <v>0</v>
      </c>
      <c r="K787" s="22">
        <f>K790</f>
        <v>0</v>
      </c>
      <c r="L787" s="22">
        <f t="shared" si="40"/>
        <v>2000000000</v>
      </c>
      <c r="M787" s="30" t="s">
        <v>74</v>
      </c>
      <c r="N787" s="21"/>
    </row>
    <row r="788" spans="1:14" ht="16.5" customHeight="1" x14ac:dyDescent="0.15">
      <c r="A788" s="20">
        <v>783</v>
      </c>
      <c r="B788" s="21" t="s">
        <v>292</v>
      </c>
      <c r="C788" s="21" t="s">
        <v>389</v>
      </c>
      <c r="D788" s="21">
        <v>3</v>
      </c>
      <c r="E788" s="21" t="s">
        <v>5193</v>
      </c>
      <c r="F788" s="40" t="s">
        <v>609</v>
      </c>
      <c r="G788" s="21" t="s">
        <v>191</v>
      </c>
      <c r="H788" s="21" t="s">
        <v>22</v>
      </c>
      <c r="I788" s="22">
        <v>17000000</v>
      </c>
      <c r="J788" s="22">
        <v>0</v>
      </c>
      <c r="K788" s="22">
        <v>0</v>
      </c>
      <c r="L788" s="22">
        <f t="shared" si="40"/>
        <v>17000000</v>
      </c>
      <c r="M788" s="30"/>
      <c r="N788" s="21"/>
    </row>
    <row r="789" spans="1:14" ht="16.5" customHeight="1" x14ac:dyDescent="0.15">
      <c r="A789" s="20">
        <v>784</v>
      </c>
      <c r="B789" s="21" t="s">
        <v>292</v>
      </c>
      <c r="C789" s="21" t="s">
        <v>389</v>
      </c>
      <c r="D789" s="21">
        <v>3</v>
      </c>
      <c r="E789" s="21" t="s">
        <v>5193</v>
      </c>
      <c r="F789" s="40" t="s">
        <v>610</v>
      </c>
      <c r="G789" s="21" t="s">
        <v>191</v>
      </c>
      <c r="H789" s="21" t="s">
        <v>22</v>
      </c>
      <c r="I789" s="22">
        <v>90000000</v>
      </c>
      <c r="J789" s="22">
        <v>0</v>
      </c>
      <c r="K789" s="22">
        <v>0</v>
      </c>
      <c r="L789" s="22">
        <f t="shared" si="40"/>
        <v>90000000</v>
      </c>
      <c r="M789" s="30"/>
      <c r="N789" s="21"/>
    </row>
    <row r="790" spans="1:14" ht="16.5" customHeight="1" x14ac:dyDescent="0.15">
      <c r="A790" s="20">
        <v>785</v>
      </c>
      <c r="B790" s="21" t="s">
        <v>292</v>
      </c>
      <c r="C790" s="21" t="s">
        <v>389</v>
      </c>
      <c r="D790" s="21">
        <v>3</v>
      </c>
      <c r="E790" s="21" t="s">
        <v>5193</v>
      </c>
      <c r="F790" s="40" t="s">
        <v>611</v>
      </c>
      <c r="G790" s="21" t="s">
        <v>191</v>
      </c>
      <c r="H790" s="21" t="s">
        <v>22</v>
      </c>
      <c r="I790" s="22">
        <v>100000000</v>
      </c>
      <c r="J790" s="22">
        <v>0</v>
      </c>
      <c r="K790" s="22">
        <v>0</v>
      </c>
      <c r="L790" s="22">
        <f t="shared" si="40"/>
        <v>100000000</v>
      </c>
      <c r="M790" s="30"/>
      <c r="N790" s="21"/>
    </row>
    <row r="791" spans="1:14" ht="16.5" customHeight="1" x14ac:dyDescent="0.15">
      <c r="A791" s="20">
        <v>786</v>
      </c>
      <c r="B791" s="21" t="s">
        <v>292</v>
      </c>
      <c r="C791" s="21" t="s">
        <v>389</v>
      </c>
      <c r="D791" s="21">
        <v>3</v>
      </c>
      <c r="E791" s="21" t="s">
        <v>5193</v>
      </c>
      <c r="F791" s="40" t="s">
        <v>612</v>
      </c>
      <c r="G791" s="21" t="s">
        <v>191</v>
      </c>
      <c r="H791" s="21" t="s">
        <v>22</v>
      </c>
      <c r="I791" s="22">
        <v>25000000</v>
      </c>
      <c r="J791" s="22">
        <v>0</v>
      </c>
      <c r="K791" s="22">
        <v>0</v>
      </c>
      <c r="L791" s="22">
        <f t="shared" si="40"/>
        <v>25000000</v>
      </c>
      <c r="M791" s="30"/>
      <c r="N791" s="21"/>
    </row>
    <row r="792" spans="1:14" ht="16.5" customHeight="1" x14ac:dyDescent="0.15">
      <c r="A792" s="20">
        <v>787</v>
      </c>
      <c r="B792" s="21" t="s">
        <v>292</v>
      </c>
      <c r="C792" s="21" t="s">
        <v>391</v>
      </c>
      <c r="D792" s="21">
        <v>3</v>
      </c>
      <c r="E792" s="21" t="s">
        <v>5193</v>
      </c>
      <c r="F792" s="40" t="s">
        <v>616</v>
      </c>
      <c r="G792" s="21" t="s">
        <v>191</v>
      </c>
      <c r="H792" s="21" t="s">
        <v>22</v>
      </c>
      <c r="I792" s="22">
        <v>86661950</v>
      </c>
      <c r="J792" s="22">
        <f>J795</f>
        <v>0</v>
      </c>
      <c r="K792" s="22">
        <v>0</v>
      </c>
      <c r="L792" s="22">
        <f t="shared" si="40"/>
        <v>86661950</v>
      </c>
      <c r="M792" s="30"/>
      <c r="N792" s="21"/>
    </row>
    <row r="793" spans="1:14" ht="16.5" customHeight="1" x14ac:dyDescent="0.15">
      <c r="A793" s="20">
        <v>788</v>
      </c>
      <c r="B793" s="21" t="s">
        <v>292</v>
      </c>
      <c r="C793" s="21" t="s">
        <v>402</v>
      </c>
      <c r="D793" s="21">
        <v>3</v>
      </c>
      <c r="E793" s="21" t="s">
        <v>5193</v>
      </c>
      <c r="F793" s="40" t="s">
        <v>623</v>
      </c>
      <c r="G793" s="21" t="s">
        <v>191</v>
      </c>
      <c r="H793" s="21" t="s">
        <v>15</v>
      </c>
      <c r="I793" s="22">
        <v>324917000</v>
      </c>
      <c r="J793" s="22">
        <f>J796</f>
        <v>0</v>
      </c>
      <c r="K793" s="22">
        <v>0</v>
      </c>
      <c r="L793" s="22">
        <f t="shared" si="40"/>
        <v>324917000</v>
      </c>
      <c r="M793" s="30"/>
      <c r="N793" s="21"/>
    </row>
    <row r="794" spans="1:14" ht="16.5" customHeight="1" x14ac:dyDescent="0.15">
      <c r="A794" s="20">
        <v>789</v>
      </c>
      <c r="B794" s="21" t="s">
        <v>292</v>
      </c>
      <c r="C794" s="21" t="s">
        <v>462</v>
      </c>
      <c r="D794" s="21">
        <v>3</v>
      </c>
      <c r="E794" s="21" t="s">
        <v>5193</v>
      </c>
      <c r="F794" s="40" t="s">
        <v>628</v>
      </c>
      <c r="G794" s="21" t="s">
        <v>191</v>
      </c>
      <c r="H794" s="21" t="s">
        <v>22</v>
      </c>
      <c r="I794" s="22">
        <v>70000000</v>
      </c>
      <c r="J794" s="22">
        <f>J797</f>
        <v>0</v>
      </c>
      <c r="K794" s="22">
        <f>K797</f>
        <v>0</v>
      </c>
      <c r="L794" s="22">
        <f t="shared" si="40"/>
        <v>70000000</v>
      </c>
      <c r="M794" s="30"/>
      <c r="N794" s="21"/>
    </row>
    <row r="795" spans="1:14" ht="16.5" customHeight="1" x14ac:dyDescent="0.15">
      <c r="A795" s="20">
        <v>790</v>
      </c>
      <c r="B795" s="21" t="s">
        <v>292</v>
      </c>
      <c r="C795" s="21" t="s">
        <v>462</v>
      </c>
      <c r="D795" s="21">
        <v>3</v>
      </c>
      <c r="E795" s="21" t="s">
        <v>5193</v>
      </c>
      <c r="F795" s="40" t="s">
        <v>633</v>
      </c>
      <c r="G795" s="21" t="s">
        <v>191</v>
      </c>
      <c r="H795" s="21" t="s">
        <v>22</v>
      </c>
      <c r="I795" s="22">
        <v>150000000</v>
      </c>
      <c r="J795" s="22">
        <f>J798</f>
        <v>0</v>
      </c>
      <c r="K795" s="22">
        <f>K798</f>
        <v>0</v>
      </c>
      <c r="L795" s="22">
        <f t="shared" si="40"/>
        <v>150000000</v>
      </c>
      <c r="M795" s="30"/>
      <c r="N795" s="21"/>
    </row>
    <row r="796" spans="1:14" ht="16.5" customHeight="1" x14ac:dyDescent="0.15">
      <c r="A796" s="20">
        <v>791</v>
      </c>
      <c r="B796" s="21" t="s">
        <v>292</v>
      </c>
      <c r="C796" s="21" t="s">
        <v>486</v>
      </c>
      <c r="D796" s="21">
        <v>3</v>
      </c>
      <c r="E796" s="21" t="s">
        <v>5193</v>
      </c>
      <c r="F796" s="40" t="s">
        <v>654</v>
      </c>
      <c r="G796" s="21" t="s">
        <v>191</v>
      </c>
      <c r="H796" s="21" t="s">
        <v>15</v>
      </c>
      <c r="I796" s="22">
        <v>280353126</v>
      </c>
      <c r="J796" s="22">
        <v>0</v>
      </c>
      <c r="K796" s="22">
        <v>0</v>
      </c>
      <c r="L796" s="22">
        <f t="shared" si="40"/>
        <v>280353126</v>
      </c>
      <c r="M796" s="30"/>
      <c r="N796" s="21"/>
    </row>
    <row r="797" spans="1:14" ht="16.5" customHeight="1" x14ac:dyDescent="0.15">
      <c r="A797" s="20">
        <v>792</v>
      </c>
      <c r="B797" s="21" t="s">
        <v>292</v>
      </c>
      <c r="C797" s="21" t="s">
        <v>486</v>
      </c>
      <c r="D797" s="21">
        <v>3</v>
      </c>
      <c r="E797" s="21" t="s">
        <v>5193</v>
      </c>
      <c r="F797" s="40" t="s">
        <v>655</v>
      </c>
      <c r="G797" s="21" t="s">
        <v>191</v>
      </c>
      <c r="H797" s="21" t="s">
        <v>15</v>
      </c>
      <c r="I797" s="22">
        <v>300000000</v>
      </c>
      <c r="J797" s="22">
        <v>0</v>
      </c>
      <c r="K797" s="22">
        <v>0</v>
      </c>
      <c r="L797" s="22">
        <f t="shared" si="40"/>
        <v>300000000</v>
      </c>
      <c r="M797" s="30"/>
      <c r="N797" s="21"/>
    </row>
    <row r="798" spans="1:14" ht="16.5" customHeight="1" x14ac:dyDescent="0.15">
      <c r="A798" s="20">
        <v>793</v>
      </c>
      <c r="B798" s="21" t="s">
        <v>292</v>
      </c>
      <c r="C798" s="21" t="s">
        <v>497</v>
      </c>
      <c r="D798" s="21">
        <v>3</v>
      </c>
      <c r="E798" s="21" t="s">
        <v>5193</v>
      </c>
      <c r="F798" s="40" t="s">
        <v>659</v>
      </c>
      <c r="G798" s="21" t="s">
        <v>191</v>
      </c>
      <c r="H798" s="21" t="s">
        <v>22</v>
      </c>
      <c r="I798" s="22">
        <v>88000000</v>
      </c>
      <c r="J798" s="22">
        <v>0</v>
      </c>
      <c r="K798" s="22">
        <v>0</v>
      </c>
      <c r="L798" s="22">
        <f t="shared" si="40"/>
        <v>88000000</v>
      </c>
      <c r="M798" s="30"/>
      <c r="N798" s="21"/>
    </row>
    <row r="799" spans="1:14" ht="16.5" customHeight="1" x14ac:dyDescent="0.15">
      <c r="A799" s="20">
        <v>794</v>
      </c>
      <c r="B799" s="21" t="s">
        <v>292</v>
      </c>
      <c r="C799" s="21" t="s">
        <v>503</v>
      </c>
      <c r="D799" s="21">
        <v>3</v>
      </c>
      <c r="E799" s="21" t="s">
        <v>5193</v>
      </c>
      <c r="F799" s="40" t="s">
        <v>661</v>
      </c>
      <c r="G799" s="21" t="s">
        <v>191</v>
      </c>
      <c r="H799" s="21" t="s">
        <v>15</v>
      </c>
      <c r="I799" s="22">
        <v>441155000</v>
      </c>
      <c r="J799" s="22">
        <v>0</v>
      </c>
      <c r="K799" s="22">
        <v>0</v>
      </c>
      <c r="L799" s="22">
        <f t="shared" si="40"/>
        <v>441155000</v>
      </c>
      <c r="M799" s="30"/>
      <c r="N799" s="21"/>
    </row>
    <row r="800" spans="1:14" ht="16.5" customHeight="1" x14ac:dyDescent="0.15">
      <c r="A800" s="20">
        <v>795</v>
      </c>
      <c r="B800" s="21" t="s">
        <v>292</v>
      </c>
      <c r="C800" s="21" t="s">
        <v>94</v>
      </c>
      <c r="D800" s="21">
        <v>3</v>
      </c>
      <c r="E800" s="21" t="s">
        <v>5193</v>
      </c>
      <c r="F800" s="40" t="s">
        <v>673</v>
      </c>
      <c r="G800" s="21" t="s">
        <v>191</v>
      </c>
      <c r="H800" s="21" t="s">
        <v>22</v>
      </c>
      <c r="I800" s="22">
        <v>116000000</v>
      </c>
      <c r="J800" s="22">
        <v>0</v>
      </c>
      <c r="K800" s="22">
        <v>0</v>
      </c>
      <c r="L800" s="22">
        <f t="shared" si="40"/>
        <v>116000000</v>
      </c>
      <c r="M800" s="30"/>
      <c r="N800" s="21"/>
    </row>
    <row r="801" spans="1:14" ht="16.5" customHeight="1" x14ac:dyDescent="0.15">
      <c r="A801" s="20">
        <v>796</v>
      </c>
      <c r="B801" s="21" t="s">
        <v>292</v>
      </c>
      <c r="C801" s="21" t="s">
        <v>549</v>
      </c>
      <c r="D801" s="21">
        <v>3</v>
      </c>
      <c r="E801" s="21" t="s">
        <v>5193</v>
      </c>
      <c r="F801" s="40" t="s">
        <v>680</v>
      </c>
      <c r="G801" s="21" t="s">
        <v>191</v>
      </c>
      <c r="H801" s="21" t="s">
        <v>22</v>
      </c>
      <c r="I801" s="22">
        <v>28027411</v>
      </c>
      <c r="J801" s="22">
        <v>0</v>
      </c>
      <c r="K801" s="22">
        <v>0</v>
      </c>
      <c r="L801" s="22">
        <f t="shared" si="40"/>
        <v>28027411</v>
      </c>
      <c r="M801" s="30"/>
      <c r="N801" s="21"/>
    </row>
    <row r="802" spans="1:14" ht="16.5" customHeight="1" x14ac:dyDescent="0.15">
      <c r="A802" s="20">
        <v>797</v>
      </c>
      <c r="B802" s="21" t="s">
        <v>292</v>
      </c>
      <c r="C802" s="21" t="s">
        <v>549</v>
      </c>
      <c r="D802" s="21">
        <v>3</v>
      </c>
      <c r="E802" s="21" t="s">
        <v>5193</v>
      </c>
      <c r="F802" s="40" t="s">
        <v>683</v>
      </c>
      <c r="G802" s="21" t="s">
        <v>191</v>
      </c>
      <c r="H802" s="21" t="s">
        <v>22</v>
      </c>
      <c r="I802" s="22">
        <v>24913255</v>
      </c>
      <c r="J802" s="22">
        <v>0</v>
      </c>
      <c r="K802" s="22">
        <v>0</v>
      </c>
      <c r="L802" s="22">
        <f t="shared" si="40"/>
        <v>24913255</v>
      </c>
      <c r="M802" s="30"/>
      <c r="N802" s="21"/>
    </row>
    <row r="803" spans="1:14" ht="16.5" customHeight="1" x14ac:dyDescent="0.15">
      <c r="A803" s="20">
        <v>798</v>
      </c>
      <c r="B803" s="21" t="s">
        <v>696</v>
      </c>
      <c r="C803" s="21" t="s">
        <v>700</v>
      </c>
      <c r="D803" s="21">
        <v>3</v>
      </c>
      <c r="E803" s="21" t="s">
        <v>5193</v>
      </c>
      <c r="F803" s="40" t="s">
        <v>890</v>
      </c>
      <c r="G803" s="21" t="s">
        <v>191</v>
      </c>
      <c r="H803" s="21" t="s">
        <v>15</v>
      </c>
      <c r="I803" s="22">
        <v>50000000</v>
      </c>
      <c r="J803" s="22">
        <v>0</v>
      </c>
      <c r="K803" s="22">
        <v>0</v>
      </c>
      <c r="L803" s="22">
        <f t="shared" si="40"/>
        <v>50000000</v>
      </c>
      <c r="M803" s="30"/>
      <c r="N803" s="21"/>
    </row>
    <row r="804" spans="1:14" ht="16.5" customHeight="1" x14ac:dyDescent="0.15">
      <c r="A804" s="20">
        <v>799</v>
      </c>
      <c r="B804" s="21" t="s">
        <v>696</v>
      </c>
      <c r="C804" s="21" t="s">
        <v>167</v>
      </c>
      <c r="D804" s="21">
        <v>3</v>
      </c>
      <c r="E804" s="21" t="s">
        <v>5193</v>
      </c>
      <c r="F804" s="40" t="s">
        <v>894</v>
      </c>
      <c r="G804" s="21" t="s">
        <v>191</v>
      </c>
      <c r="H804" s="21" t="s">
        <v>22</v>
      </c>
      <c r="I804" s="22">
        <v>45000000</v>
      </c>
      <c r="J804" s="22">
        <v>0</v>
      </c>
      <c r="K804" s="22">
        <v>0</v>
      </c>
      <c r="L804" s="22">
        <f t="shared" si="40"/>
        <v>45000000</v>
      </c>
      <c r="M804" s="30"/>
      <c r="N804" s="21"/>
    </row>
    <row r="805" spans="1:14" ht="16.5" customHeight="1" x14ac:dyDescent="0.15">
      <c r="A805" s="20">
        <v>800</v>
      </c>
      <c r="B805" s="21" t="s">
        <v>696</v>
      </c>
      <c r="C805" s="21" t="s">
        <v>167</v>
      </c>
      <c r="D805" s="21">
        <v>3</v>
      </c>
      <c r="E805" s="21" t="s">
        <v>5193</v>
      </c>
      <c r="F805" s="40" t="s">
        <v>895</v>
      </c>
      <c r="G805" s="21" t="s">
        <v>191</v>
      </c>
      <c r="H805" s="21" t="s">
        <v>22</v>
      </c>
      <c r="I805" s="22">
        <v>50000000</v>
      </c>
      <c r="J805" s="22">
        <v>0</v>
      </c>
      <c r="K805" s="22">
        <v>0</v>
      </c>
      <c r="L805" s="22">
        <f t="shared" si="40"/>
        <v>50000000</v>
      </c>
      <c r="M805" s="30"/>
      <c r="N805" s="21"/>
    </row>
    <row r="806" spans="1:14" ht="16.5" customHeight="1" x14ac:dyDescent="0.15">
      <c r="A806" s="20">
        <v>801</v>
      </c>
      <c r="B806" s="21" t="s">
        <v>696</v>
      </c>
      <c r="C806" s="21" t="s">
        <v>158</v>
      </c>
      <c r="D806" s="21">
        <v>3</v>
      </c>
      <c r="E806" s="21" t="s">
        <v>5193</v>
      </c>
      <c r="F806" s="40" t="s">
        <v>908</v>
      </c>
      <c r="G806" s="21" t="s">
        <v>191</v>
      </c>
      <c r="H806" s="21" t="s">
        <v>22</v>
      </c>
      <c r="I806" s="22">
        <v>181423000</v>
      </c>
      <c r="J806" s="22">
        <v>0</v>
      </c>
      <c r="K806" s="22">
        <v>0</v>
      </c>
      <c r="L806" s="22">
        <f t="shared" si="40"/>
        <v>181423000</v>
      </c>
      <c r="M806" s="30"/>
      <c r="N806" s="21"/>
    </row>
    <row r="807" spans="1:14" ht="16.5" customHeight="1" x14ac:dyDescent="0.15">
      <c r="A807" s="20">
        <v>802</v>
      </c>
      <c r="B807" s="21" t="s">
        <v>696</v>
      </c>
      <c r="C807" s="21" t="s">
        <v>158</v>
      </c>
      <c r="D807" s="21">
        <v>3</v>
      </c>
      <c r="E807" s="21" t="s">
        <v>5193</v>
      </c>
      <c r="F807" s="40" t="s">
        <v>909</v>
      </c>
      <c r="G807" s="21" t="s">
        <v>193</v>
      </c>
      <c r="H807" s="21" t="s">
        <v>22</v>
      </c>
      <c r="I807" s="22">
        <v>26988000</v>
      </c>
      <c r="J807" s="22">
        <v>0</v>
      </c>
      <c r="K807" s="22">
        <v>0</v>
      </c>
      <c r="L807" s="22">
        <f t="shared" si="40"/>
        <v>26988000</v>
      </c>
      <c r="M807" s="30"/>
      <c r="N807" s="21"/>
    </row>
    <row r="808" spans="1:14" ht="16.5" customHeight="1" x14ac:dyDescent="0.15">
      <c r="A808" s="20">
        <v>803</v>
      </c>
      <c r="B808" s="21" t="s">
        <v>696</v>
      </c>
      <c r="C808" s="21" t="s">
        <v>158</v>
      </c>
      <c r="D808" s="21">
        <v>3</v>
      </c>
      <c r="E808" s="21" t="s">
        <v>5193</v>
      </c>
      <c r="F808" s="40" t="s">
        <v>910</v>
      </c>
      <c r="G808" s="21" t="s">
        <v>191</v>
      </c>
      <c r="H808" s="21" t="s">
        <v>22</v>
      </c>
      <c r="I808" s="22">
        <v>13583000</v>
      </c>
      <c r="J808" s="22">
        <v>0</v>
      </c>
      <c r="K808" s="22">
        <v>0</v>
      </c>
      <c r="L808" s="22">
        <f t="shared" si="40"/>
        <v>13583000</v>
      </c>
      <c r="M808" s="30"/>
      <c r="N808" s="21"/>
    </row>
    <row r="809" spans="1:14" ht="16.5" customHeight="1" x14ac:dyDescent="0.15">
      <c r="A809" s="20">
        <v>804</v>
      </c>
      <c r="B809" s="21" t="s">
        <v>696</v>
      </c>
      <c r="C809" s="21" t="s">
        <v>158</v>
      </c>
      <c r="D809" s="21">
        <v>3</v>
      </c>
      <c r="E809" s="21" t="s">
        <v>5193</v>
      </c>
      <c r="F809" s="40" t="s">
        <v>911</v>
      </c>
      <c r="G809" s="21" t="s">
        <v>191</v>
      </c>
      <c r="H809" s="21" t="s">
        <v>22</v>
      </c>
      <c r="I809" s="22">
        <v>24749000</v>
      </c>
      <c r="J809" s="22">
        <v>0</v>
      </c>
      <c r="K809" s="22">
        <v>0</v>
      </c>
      <c r="L809" s="22">
        <f t="shared" si="40"/>
        <v>24749000</v>
      </c>
      <c r="M809" s="30"/>
      <c r="N809" s="21"/>
    </row>
    <row r="810" spans="1:14" ht="16.5" customHeight="1" x14ac:dyDescent="0.15">
      <c r="A810" s="20">
        <v>805</v>
      </c>
      <c r="B810" s="21" t="s">
        <v>696</v>
      </c>
      <c r="C810" s="21" t="s">
        <v>158</v>
      </c>
      <c r="D810" s="21">
        <v>3</v>
      </c>
      <c r="E810" s="21" t="s">
        <v>5193</v>
      </c>
      <c r="F810" s="40" t="s">
        <v>912</v>
      </c>
      <c r="G810" s="21" t="s">
        <v>191</v>
      </c>
      <c r="H810" s="21" t="s">
        <v>22</v>
      </c>
      <c r="I810" s="22">
        <v>14443071</v>
      </c>
      <c r="J810" s="22">
        <v>0</v>
      </c>
      <c r="K810" s="22">
        <v>0</v>
      </c>
      <c r="L810" s="22">
        <f t="shared" si="40"/>
        <v>14443071</v>
      </c>
      <c r="M810" s="30"/>
      <c r="N810" s="21"/>
    </row>
    <row r="811" spans="1:14" ht="16.5" customHeight="1" x14ac:dyDescent="0.15">
      <c r="A811" s="20">
        <v>806</v>
      </c>
      <c r="B811" s="21" t="s">
        <v>696</v>
      </c>
      <c r="C811" s="21" t="s">
        <v>158</v>
      </c>
      <c r="D811" s="21">
        <v>3</v>
      </c>
      <c r="E811" s="21" t="s">
        <v>5193</v>
      </c>
      <c r="F811" s="40" t="s">
        <v>913</v>
      </c>
      <c r="G811" s="21" t="s">
        <v>191</v>
      </c>
      <c r="H811" s="21" t="s">
        <v>22</v>
      </c>
      <c r="I811" s="22">
        <v>26339676</v>
      </c>
      <c r="J811" s="22">
        <v>0</v>
      </c>
      <c r="K811" s="22">
        <v>0</v>
      </c>
      <c r="L811" s="22">
        <f t="shared" si="40"/>
        <v>26339676</v>
      </c>
      <c r="M811" s="30"/>
      <c r="N811" s="21"/>
    </row>
    <row r="812" spans="1:14" ht="16.5" customHeight="1" x14ac:dyDescent="0.15">
      <c r="A812" s="20">
        <v>807</v>
      </c>
      <c r="B812" s="21" t="s">
        <v>696</v>
      </c>
      <c r="C812" s="21" t="s">
        <v>158</v>
      </c>
      <c r="D812" s="21">
        <v>3</v>
      </c>
      <c r="E812" s="21" t="s">
        <v>5193</v>
      </c>
      <c r="F812" s="40" t="s">
        <v>914</v>
      </c>
      <c r="G812" s="21" t="s">
        <v>191</v>
      </c>
      <c r="H812" s="21" t="s">
        <v>22</v>
      </c>
      <c r="I812" s="22">
        <v>36251900</v>
      </c>
      <c r="J812" s="22">
        <v>0</v>
      </c>
      <c r="K812" s="22">
        <v>0</v>
      </c>
      <c r="L812" s="22">
        <f t="shared" si="40"/>
        <v>36251900</v>
      </c>
      <c r="M812" s="30"/>
      <c r="N812" s="21"/>
    </row>
    <row r="813" spans="1:14" ht="16.5" customHeight="1" x14ac:dyDescent="0.15">
      <c r="A813" s="20">
        <v>808</v>
      </c>
      <c r="B813" s="21" t="s">
        <v>696</v>
      </c>
      <c r="C813" s="21" t="s">
        <v>158</v>
      </c>
      <c r="D813" s="21">
        <v>3</v>
      </c>
      <c r="E813" s="21" t="s">
        <v>5193</v>
      </c>
      <c r="F813" s="40" t="s">
        <v>915</v>
      </c>
      <c r="G813" s="21" t="s">
        <v>191</v>
      </c>
      <c r="H813" s="21" t="s">
        <v>22</v>
      </c>
      <c r="I813" s="22">
        <v>215000000</v>
      </c>
      <c r="J813" s="22">
        <v>0</v>
      </c>
      <c r="K813" s="22">
        <v>0</v>
      </c>
      <c r="L813" s="22">
        <f t="shared" si="40"/>
        <v>215000000</v>
      </c>
      <c r="M813" s="30"/>
      <c r="N813" s="21"/>
    </row>
    <row r="814" spans="1:14" ht="16.5" customHeight="1" x14ac:dyDescent="0.15">
      <c r="A814" s="20">
        <v>809</v>
      </c>
      <c r="B814" s="21" t="s">
        <v>696</v>
      </c>
      <c r="C814" s="21" t="s">
        <v>158</v>
      </c>
      <c r="D814" s="21">
        <v>3</v>
      </c>
      <c r="E814" s="21" t="s">
        <v>5193</v>
      </c>
      <c r="F814" s="40" t="s">
        <v>916</v>
      </c>
      <c r="G814" s="21" t="s">
        <v>191</v>
      </c>
      <c r="H814" s="21" t="s">
        <v>22</v>
      </c>
      <c r="I814" s="22">
        <v>45000000</v>
      </c>
      <c r="J814" s="22">
        <v>0</v>
      </c>
      <c r="K814" s="22">
        <v>0</v>
      </c>
      <c r="L814" s="22">
        <f t="shared" si="40"/>
        <v>45000000</v>
      </c>
      <c r="M814" s="30"/>
      <c r="N814" s="21"/>
    </row>
    <row r="815" spans="1:14" ht="16.5" customHeight="1" x14ac:dyDescent="0.15">
      <c r="A815" s="20">
        <v>810</v>
      </c>
      <c r="B815" s="21" t="s">
        <v>696</v>
      </c>
      <c r="C815" s="21" t="s">
        <v>158</v>
      </c>
      <c r="D815" s="21">
        <v>3</v>
      </c>
      <c r="E815" s="21" t="s">
        <v>5193</v>
      </c>
      <c r="F815" s="40" t="s">
        <v>917</v>
      </c>
      <c r="G815" s="21" t="s">
        <v>191</v>
      </c>
      <c r="H815" s="21" t="s">
        <v>22</v>
      </c>
      <c r="I815" s="22">
        <v>15000000</v>
      </c>
      <c r="J815" s="22">
        <v>0</v>
      </c>
      <c r="K815" s="22">
        <v>0</v>
      </c>
      <c r="L815" s="22">
        <f t="shared" si="40"/>
        <v>15000000</v>
      </c>
      <c r="M815" s="30"/>
      <c r="N815" s="21"/>
    </row>
    <row r="816" spans="1:14" ht="16.5" customHeight="1" x14ac:dyDescent="0.15">
      <c r="A816" s="20">
        <v>811</v>
      </c>
      <c r="B816" s="21" t="s">
        <v>696</v>
      </c>
      <c r="C816" s="21" t="s">
        <v>158</v>
      </c>
      <c r="D816" s="21">
        <v>3</v>
      </c>
      <c r="E816" s="21" t="s">
        <v>5193</v>
      </c>
      <c r="F816" s="40" t="s">
        <v>918</v>
      </c>
      <c r="G816" s="21" t="s">
        <v>191</v>
      </c>
      <c r="H816" s="21" t="s">
        <v>22</v>
      </c>
      <c r="I816" s="22">
        <v>200000000</v>
      </c>
      <c r="J816" s="22">
        <v>0</v>
      </c>
      <c r="K816" s="22">
        <v>0</v>
      </c>
      <c r="L816" s="22">
        <f t="shared" si="40"/>
        <v>200000000</v>
      </c>
      <c r="M816" s="30"/>
      <c r="N816" s="21"/>
    </row>
    <row r="817" spans="1:14" ht="16.5" customHeight="1" x14ac:dyDescent="0.15">
      <c r="A817" s="20">
        <v>812</v>
      </c>
      <c r="B817" s="21" t="s">
        <v>696</v>
      </c>
      <c r="C817" s="21" t="s">
        <v>158</v>
      </c>
      <c r="D817" s="21">
        <v>3</v>
      </c>
      <c r="E817" s="21" t="s">
        <v>5193</v>
      </c>
      <c r="F817" s="40" t="s">
        <v>919</v>
      </c>
      <c r="G817" s="21" t="s">
        <v>191</v>
      </c>
      <c r="H817" s="21" t="s">
        <v>22</v>
      </c>
      <c r="I817" s="22">
        <v>250000000</v>
      </c>
      <c r="J817" s="22">
        <v>0</v>
      </c>
      <c r="K817" s="22">
        <v>0</v>
      </c>
      <c r="L817" s="22">
        <f t="shared" si="40"/>
        <v>250000000</v>
      </c>
      <c r="M817" s="30"/>
      <c r="N817" s="21"/>
    </row>
    <row r="818" spans="1:14" ht="16.5" customHeight="1" x14ac:dyDescent="0.15">
      <c r="A818" s="20">
        <v>813</v>
      </c>
      <c r="B818" s="21" t="s">
        <v>696</v>
      </c>
      <c r="C818" s="21" t="s">
        <v>67</v>
      </c>
      <c r="D818" s="21">
        <v>3</v>
      </c>
      <c r="E818" s="21" t="s">
        <v>5193</v>
      </c>
      <c r="F818" s="40" t="s">
        <v>948</v>
      </c>
      <c r="G818" s="21" t="s">
        <v>191</v>
      </c>
      <c r="H818" s="21" t="s">
        <v>15</v>
      </c>
      <c r="I818" s="22">
        <v>211452654</v>
      </c>
      <c r="J818" s="22">
        <v>0</v>
      </c>
      <c r="K818" s="22">
        <v>0</v>
      </c>
      <c r="L818" s="22">
        <f t="shared" si="40"/>
        <v>211452654</v>
      </c>
      <c r="M818" s="30"/>
      <c r="N818" s="21"/>
    </row>
    <row r="819" spans="1:14" ht="16.5" customHeight="1" x14ac:dyDescent="0.15">
      <c r="A819" s="20">
        <v>814</v>
      </c>
      <c r="B819" s="21" t="s">
        <v>696</v>
      </c>
      <c r="C819" s="21" t="s">
        <v>126</v>
      </c>
      <c r="D819" s="21">
        <v>3</v>
      </c>
      <c r="E819" s="21" t="s">
        <v>5193</v>
      </c>
      <c r="F819" s="40" t="s">
        <v>952</v>
      </c>
      <c r="G819" s="21" t="s">
        <v>191</v>
      </c>
      <c r="H819" s="21" t="s">
        <v>22</v>
      </c>
      <c r="I819" s="22">
        <v>500000000</v>
      </c>
      <c r="J819" s="22">
        <v>0</v>
      </c>
      <c r="K819" s="22">
        <v>0</v>
      </c>
      <c r="L819" s="22">
        <f t="shared" si="40"/>
        <v>500000000</v>
      </c>
      <c r="M819" s="30"/>
      <c r="N819" s="21"/>
    </row>
    <row r="820" spans="1:14" ht="16.5" customHeight="1" x14ac:dyDescent="0.15">
      <c r="A820" s="20">
        <v>815</v>
      </c>
      <c r="B820" s="21" t="s">
        <v>696</v>
      </c>
      <c r="C820" s="21" t="s">
        <v>797</v>
      </c>
      <c r="D820" s="21">
        <v>3</v>
      </c>
      <c r="E820" s="21" t="s">
        <v>5193</v>
      </c>
      <c r="F820" s="40" t="s">
        <v>971</v>
      </c>
      <c r="G820" s="21" t="s">
        <v>191</v>
      </c>
      <c r="H820" s="21" t="s">
        <v>22</v>
      </c>
      <c r="I820" s="22">
        <v>89000000</v>
      </c>
      <c r="J820" s="22">
        <v>0</v>
      </c>
      <c r="K820" s="22">
        <v>0</v>
      </c>
      <c r="L820" s="22">
        <f t="shared" si="40"/>
        <v>89000000</v>
      </c>
      <c r="M820" s="30"/>
      <c r="N820" s="21"/>
    </row>
    <row r="821" spans="1:14" ht="16.5" customHeight="1" x14ac:dyDescent="0.15">
      <c r="A821" s="20">
        <v>816</v>
      </c>
      <c r="B821" s="21" t="s">
        <v>696</v>
      </c>
      <c r="C821" s="21" t="s">
        <v>797</v>
      </c>
      <c r="D821" s="21">
        <v>3</v>
      </c>
      <c r="E821" s="21" t="s">
        <v>5193</v>
      </c>
      <c r="F821" s="40" t="s">
        <v>972</v>
      </c>
      <c r="G821" s="21" t="s">
        <v>191</v>
      </c>
      <c r="H821" s="21" t="s">
        <v>22</v>
      </c>
      <c r="I821" s="22">
        <v>120000000</v>
      </c>
      <c r="J821" s="22">
        <v>0</v>
      </c>
      <c r="K821" s="22">
        <v>0</v>
      </c>
      <c r="L821" s="22">
        <f t="shared" si="40"/>
        <v>120000000</v>
      </c>
      <c r="M821" s="30"/>
      <c r="N821" s="21"/>
    </row>
    <row r="822" spans="1:14" ht="16.5" customHeight="1" x14ac:dyDescent="0.15">
      <c r="A822" s="20">
        <v>817</v>
      </c>
      <c r="B822" s="21" t="s">
        <v>696</v>
      </c>
      <c r="C822" s="21" t="s">
        <v>824</v>
      </c>
      <c r="D822" s="21">
        <v>3</v>
      </c>
      <c r="E822" s="21" t="s">
        <v>5193</v>
      </c>
      <c r="F822" s="40" t="s">
        <v>991</v>
      </c>
      <c r="G822" s="21" t="s">
        <v>191</v>
      </c>
      <c r="H822" s="21" t="s">
        <v>22</v>
      </c>
      <c r="I822" s="22">
        <v>80000000</v>
      </c>
      <c r="J822" s="22">
        <v>0</v>
      </c>
      <c r="K822" s="22">
        <v>0</v>
      </c>
      <c r="L822" s="22">
        <f t="shared" si="40"/>
        <v>80000000</v>
      </c>
      <c r="M822" s="30"/>
      <c r="N822" s="21"/>
    </row>
    <row r="823" spans="1:14" ht="16.5" customHeight="1" x14ac:dyDescent="0.15">
      <c r="A823" s="20">
        <v>818</v>
      </c>
      <c r="B823" s="21" t="s">
        <v>696</v>
      </c>
      <c r="C823" s="21" t="s">
        <v>824</v>
      </c>
      <c r="D823" s="21">
        <v>3</v>
      </c>
      <c r="E823" s="21" t="s">
        <v>5193</v>
      </c>
      <c r="F823" s="40" t="s">
        <v>992</v>
      </c>
      <c r="G823" s="21" t="s">
        <v>191</v>
      </c>
      <c r="H823" s="21" t="s">
        <v>22</v>
      </c>
      <c r="I823" s="22">
        <v>60000000</v>
      </c>
      <c r="J823" s="22">
        <v>0</v>
      </c>
      <c r="K823" s="22">
        <v>0</v>
      </c>
      <c r="L823" s="22">
        <f t="shared" si="40"/>
        <v>60000000</v>
      </c>
      <c r="M823" s="30"/>
      <c r="N823" s="21"/>
    </row>
    <row r="824" spans="1:14" ht="16.5" customHeight="1" x14ac:dyDescent="0.15">
      <c r="A824" s="20">
        <v>819</v>
      </c>
      <c r="B824" s="21" t="s">
        <v>696</v>
      </c>
      <c r="C824" s="21" t="s">
        <v>834</v>
      </c>
      <c r="D824" s="21">
        <v>3</v>
      </c>
      <c r="E824" s="21" t="s">
        <v>5193</v>
      </c>
      <c r="F824" s="40" t="s">
        <v>1001</v>
      </c>
      <c r="G824" s="21" t="s">
        <v>191</v>
      </c>
      <c r="H824" s="21" t="s">
        <v>15</v>
      </c>
      <c r="I824" s="22">
        <v>120000000</v>
      </c>
      <c r="J824" s="22">
        <v>0</v>
      </c>
      <c r="K824" s="22">
        <v>0</v>
      </c>
      <c r="L824" s="22">
        <f t="shared" si="40"/>
        <v>120000000</v>
      </c>
      <c r="M824" s="30"/>
      <c r="N824" s="21"/>
    </row>
    <row r="825" spans="1:14" ht="16.5" customHeight="1" x14ac:dyDescent="0.15">
      <c r="A825" s="20">
        <v>820</v>
      </c>
      <c r="B825" s="21" t="s">
        <v>696</v>
      </c>
      <c r="C825" s="21" t="s">
        <v>834</v>
      </c>
      <c r="D825" s="21">
        <v>3</v>
      </c>
      <c r="E825" s="21" t="s">
        <v>5193</v>
      </c>
      <c r="F825" s="40" t="s">
        <v>1002</v>
      </c>
      <c r="G825" s="21" t="s">
        <v>191</v>
      </c>
      <c r="H825" s="21" t="s">
        <v>22</v>
      </c>
      <c r="I825" s="22">
        <v>15000000</v>
      </c>
      <c r="J825" s="22">
        <v>0</v>
      </c>
      <c r="K825" s="22">
        <v>0</v>
      </c>
      <c r="L825" s="22">
        <f t="shared" si="40"/>
        <v>15000000</v>
      </c>
      <c r="M825" s="30"/>
      <c r="N825" s="21"/>
    </row>
    <row r="826" spans="1:14" ht="16.5" customHeight="1" x14ac:dyDescent="0.15">
      <c r="A826" s="20">
        <v>821</v>
      </c>
      <c r="B826" s="21" t="s">
        <v>696</v>
      </c>
      <c r="C826" s="21" t="s">
        <v>834</v>
      </c>
      <c r="D826" s="21">
        <v>3</v>
      </c>
      <c r="E826" s="21" t="s">
        <v>5193</v>
      </c>
      <c r="F826" s="40" t="s">
        <v>1003</v>
      </c>
      <c r="G826" s="21" t="s">
        <v>191</v>
      </c>
      <c r="H826" s="21" t="s">
        <v>22</v>
      </c>
      <c r="I826" s="22">
        <v>13000000</v>
      </c>
      <c r="J826" s="22">
        <v>0</v>
      </c>
      <c r="K826" s="22">
        <v>0</v>
      </c>
      <c r="L826" s="22">
        <f t="shared" si="40"/>
        <v>13000000</v>
      </c>
      <c r="M826" s="30"/>
      <c r="N826" s="21"/>
    </row>
    <row r="827" spans="1:14" ht="16.5" customHeight="1" x14ac:dyDescent="0.15">
      <c r="A827" s="20">
        <v>822</v>
      </c>
      <c r="B827" s="21" t="s">
        <v>696</v>
      </c>
      <c r="C827" s="21" t="s">
        <v>834</v>
      </c>
      <c r="D827" s="21">
        <v>3</v>
      </c>
      <c r="E827" s="21" t="s">
        <v>5193</v>
      </c>
      <c r="F827" s="40" t="s">
        <v>1004</v>
      </c>
      <c r="G827" s="21" t="s">
        <v>191</v>
      </c>
      <c r="H827" s="21" t="s">
        <v>15</v>
      </c>
      <c r="I827" s="22">
        <v>80000000</v>
      </c>
      <c r="J827" s="22">
        <v>0</v>
      </c>
      <c r="K827" s="22">
        <v>0</v>
      </c>
      <c r="L827" s="22">
        <f t="shared" si="40"/>
        <v>80000000</v>
      </c>
      <c r="M827" s="30"/>
      <c r="N827" s="21"/>
    </row>
    <row r="828" spans="1:14" ht="16.5" customHeight="1" x14ac:dyDescent="0.15">
      <c r="A828" s="20">
        <v>823</v>
      </c>
      <c r="B828" s="21" t="s">
        <v>696</v>
      </c>
      <c r="C828" s="21" t="s">
        <v>834</v>
      </c>
      <c r="D828" s="21">
        <v>3</v>
      </c>
      <c r="E828" s="21" t="s">
        <v>5193</v>
      </c>
      <c r="F828" s="40" t="s">
        <v>1005</v>
      </c>
      <c r="G828" s="21" t="s">
        <v>191</v>
      </c>
      <c r="H828" s="21" t="s">
        <v>22</v>
      </c>
      <c r="I828" s="22">
        <v>13000000</v>
      </c>
      <c r="J828" s="22">
        <v>0</v>
      </c>
      <c r="K828" s="22">
        <v>0</v>
      </c>
      <c r="L828" s="22">
        <f t="shared" si="40"/>
        <v>13000000</v>
      </c>
      <c r="M828" s="30"/>
      <c r="N828" s="21"/>
    </row>
    <row r="829" spans="1:14" ht="16.5" customHeight="1" x14ac:dyDescent="0.15">
      <c r="A829" s="20">
        <v>824</v>
      </c>
      <c r="B829" s="21" t="s">
        <v>696</v>
      </c>
      <c r="C829" s="21" t="s">
        <v>834</v>
      </c>
      <c r="D829" s="21">
        <v>3</v>
      </c>
      <c r="E829" s="21" t="s">
        <v>5193</v>
      </c>
      <c r="F829" s="40" t="s">
        <v>1006</v>
      </c>
      <c r="G829" s="21" t="s">
        <v>191</v>
      </c>
      <c r="H829" s="21" t="s">
        <v>22</v>
      </c>
      <c r="I829" s="22">
        <v>11000000</v>
      </c>
      <c r="J829" s="22">
        <v>0</v>
      </c>
      <c r="K829" s="22">
        <v>0</v>
      </c>
      <c r="L829" s="22">
        <f t="shared" si="40"/>
        <v>11000000</v>
      </c>
      <c r="M829" s="30"/>
      <c r="N829" s="21"/>
    </row>
    <row r="830" spans="1:14" ht="16.5" customHeight="1" x14ac:dyDescent="0.15">
      <c r="A830" s="20">
        <v>825</v>
      </c>
      <c r="B830" s="21" t="s">
        <v>696</v>
      </c>
      <c r="C830" s="21" t="s">
        <v>834</v>
      </c>
      <c r="D830" s="21">
        <v>3</v>
      </c>
      <c r="E830" s="21" t="s">
        <v>5193</v>
      </c>
      <c r="F830" s="40" t="s">
        <v>1007</v>
      </c>
      <c r="G830" s="21" t="s">
        <v>191</v>
      </c>
      <c r="H830" s="21" t="s">
        <v>22</v>
      </c>
      <c r="I830" s="22">
        <v>150000000</v>
      </c>
      <c r="J830" s="22">
        <v>0</v>
      </c>
      <c r="K830" s="22">
        <v>0</v>
      </c>
      <c r="L830" s="22">
        <f t="shared" si="40"/>
        <v>150000000</v>
      </c>
      <c r="M830" s="30"/>
      <c r="N830" s="21"/>
    </row>
    <row r="831" spans="1:14" ht="16.5" customHeight="1" x14ac:dyDescent="0.15">
      <c r="A831" s="20">
        <v>826</v>
      </c>
      <c r="B831" s="21" t="s">
        <v>696</v>
      </c>
      <c r="C831" s="21" t="s">
        <v>847</v>
      </c>
      <c r="D831" s="21">
        <v>3</v>
      </c>
      <c r="E831" s="21" t="s">
        <v>5193</v>
      </c>
      <c r="F831" s="40" t="s">
        <v>1010</v>
      </c>
      <c r="G831" s="21" t="s">
        <v>191</v>
      </c>
      <c r="H831" s="21" t="s">
        <v>15</v>
      </c>
      <c r="I831" s="22">
        <v>31000000</v>
      </c>
      <c r="J831" s="22">
        <v>0</v>
      </c>
      <c r="K831" s="22">
        <v>0</v>
      </c>
      <c r="L831" s="22">
        <f t="shared" si="40"/>
        <v>31000000</v>
      </c>
      <c r="M831" s="30"/>
      <c r="N831" s="21"/>
    </row>
    <row r="832" spans="1:14" ht="16.5" customHeight="1" x14ac:dyDescent="0.15">
      <c r="A832" s="20">
        <v>827</v>
      </c>
      <c r="B832" s="21" t="s">
        <v>696</v>
      </c>
      <c r="C832" s="21" t="s">
        <v>847</v>
      </c>
      <c r="D832" s="21">
        <v>3</v>
      </c>
      <c r="E832" s="21" t="s">
        <v>5193</v>
      </c>
      <c r="F832" s="40" t="s">
        <v>1011</v>
      </c>
      <c r="G832" s="21" t="s">
        <v>191</v>
      </c>
      <c r="H832" s="21" t="s">
        <v>22</v>
      </c>
      <c r="I832" s="22">
        <v>70000000</v>
      </c>
      <c r="J832" s="22">
        <v>0</v>
      </c>
      <c r="K832" s="22">
        <v>0</v>
      </c>
      <c r="L832" s="22">
        <f t="shared" si="40"/>
        <v>70000000</v>
      </c>
      <c r="M832" s="30"/>
      <c r="N832" s="21"/>
    </row>
    <row r="833" spans="1:14" ht="16.5" customHeight="1" x14ac:dyDescent="0.15">
      <c r="A833" s="20">
        <v>828</v>
      </c>
      <c r="B833" s="21" t="s">
        <v>696</v>
      </c>
      <c r="C833" s="21" t="s">
        <v>849</v>
      </c>
      <c r="D833" s="21">
        <v>3</v>
      </c>
      <c r="E833" s="21" t="s">
        <v>5193</v>
      </c>
      <c r="F833" s="40" t="s">
        <v>1014</v>
      </c>
      <c r="G833" s="21" t="s">
        <v>191</v>
      </c>
      <c r="H833" s="21" t="s">
        <v>15</v>
      </c>
      <c r="I833" s="22">
        <v>50000000</v>
      </c>
      <c r="J833" s="22">
        <v>0</v>
      </c>
      <c r="K833" s="22">
        <v>0</v>
      </c>
      <c r="L833" s="22">
        <f t="shared" si="40"/>
        <v>50000000</v>
      </c>
      <c r="M833" s="30"/>
      <c r="N833" s="21"/>
    </row>
    <row r="834" spans="1:14" ht="16.5" customHeight="1" x14ac:dyDescent="0.15">
      <c r="A834" s="20">
        <v>829</v>
      </c>
      <c r="B834" s="21" t="s">
        <v>696</v>
      </c>
      <c r="C834" s="21" t="s">
        <v>849</v>
      </c>
      <c r="D834" s="21">
        <v>3</v>
      </c>
      <c r="E834" s="21" t="s">
        <v>5193</v>
      </c>
      <c r="F834" s="40" t="s">
        <v>1015</v>
      </c>
      <c r="G834" s="21" t="s">
        <v>191</v>
      </c>
      <c r="H834" s="21" t="s">
        <v>15</v>
      </c>
      <c r="I834" s="22">
        <v>50000000</v>
      </c>
      <c r="J834" s="22">
        <v>0</v>
      </c>
      <c r="K834" s="22">
        <v>0</v>
      </c>
      <c r="L834" s="22">
        <f t="shared" si="40"/>
        <v>50000000</v>
      </c>
      <c r="M834" s="30"/>
      <c r="N834" s="21"/>
    </row>
    <row r="835" spans="1:14" ht="16.5" customHeight="1" x14ac:dyDescent="0.15">
      <c r="A835" s="20">
        <v>830</v>
      </c>
      <c r="B835" s="21" t="s">
        <v>696</v>
      </c>
      <c r="C835" s="21" t="s">
        <v>856</v>
      </c>
      <c r="D835" s="21">
        <v>3</v>
      </c>
      <c r="E835" s="21" t="s">
        <v>5193</v>
      </c>
      <c r="F835" s="40" t="s">
        <v>1020</v>
      </c>
      <c r="G835" s="21" t="s">
        <v>191</v>
      </c>
      <c r="H835" s="21" t="s">
        <v>22</v>
      </c>
      <c r="I835" s="22">
        <v>10000000</v>
      </c>
      <c r="J835" s="22">
        <v>0</v>
      </c>
      <c r="K835" s="22">
        <v>0</v>
      </c>
      <c r="L835" s="22">
        <f t="shared" si="40"/>
        <v>10000000</v>
      </c>
      <c r="M835" s="30"/>
      <c r="N835" s="21"/>
    </row>
    <row r="836" spans="1:14" ht="16.5" customHeight="1" x14ac:dyDescent="0.15">
      <c r="A836" s="20">
        <v>831</v>
      </c>
      <c r="B836" s="21" t="s">
        <v>696</v>
      </c>
      <c r="C836" s="21" t="s">
        <v>860</v>
      </c>
      <c r="D836" s="21">
        <v>3</v>
      </c>
      <c r="E836" s="21" t="s">
        <v>5193</v>
      </c>
      <c r="F836" s="40" t="s">
        <v>1026</v>
      </c>
      <c r="G836" s="21" t="s">
        <v>191</v>
      </c>
      <c r="H836" s="21" t="s">
        <v>22</v>
      </c>
      <c r="I836" s="22">
        <v>30000000</v>
      </c>
      <c r="J836" s="22">
        <v>0</v>
      </c>
      <c r="K836" s="22">
        <v>0</v>
      </c>
      <c r="L836" s="22">
        <f t="shared" si="40"/>
        <v>30000000</v>
      </c>
      <c r="M836" s="30"/>
      <c r="N836" s="21"/>
    </row>
    <row r="837" spans="1:14" ht="16.5" customHeight="1" x14ac:dyDescent="0.15">
      <c r="A837" s="20">
        <v>832</v>
      </c>
      <c r="B837" s="21" t="s">
        <v>696</v>
      </c>
      <c r="C837" s="21" t="s">
        <v>860</v>
      </c>
      <c r="D837" s="21">
        <v>3</v>
      </c>
      <c r="E837" s="21" t="s">
        <v>5193</v>
      </c>
      <c r="F837" s="40" t="s">
        <v>1027</v>
      </c>
      <c r="G837" s="21" t="s">
        <v>191</v>
      </c>
      <c r="H837" s="21" t="s">
        <v>22</v>
      </c>
      <c r="I837" s="22">
        <v>10000000</v>
      </c>
      <c r="J837" s="22">
        <v>0</v>
      </c>
      <c r="K837" s="22">
        <v>0</v>
      </c>
      <c r="L837" s="22">
        <f t="shared" si="40"/>
        <v>10000000</v>
      </c>
      <c r="M837" s="30"/>
      <c r="N837" s="21"/>
    </row>
    <row r="838" spans="1:14" ht="16.5" customHeight="1" x14ac:dyDescent="0.15">
      <c r="A838" s="20">
        <v>833</v>
      </c>
      <c r="B838" s="21" t="s">
        <v>1036</v>
      </c>
      <c r="C838" s="21" t="s">
        <v>887</v>
      </c>
      <c r="D838" s="21">
        <v>3</v>
      </c>
      <c r="E838" s="21" t="s">
        <v>5193</v>
      </c>
      <c r="F838" s="40" t="s">
        <v>1178</v>
      </c>
      <c r="G838" s="21" t="s">
        <v>191</v>
      </c>
      <c r="H838" s="21" t="s">
        <v>22</v>
      </c>
      <c r="I838" s="22">
        <v>31000000</v>
      </c>
      <c r="J838" s="22">
        <f>J841</f>
        <v>0</v>
      </c>
      <c r="K838" s="22">
        <f>K841</f>
        <v>0</v>
      </c>
      <c r="L838" s="22">
        <f t="shared" si="40"/>
        <v>31000000</v>
      </c>
      <c r="M838" s="30"/>
      <c r="N838" s="21" t="s">
        <v>195</v>
      </c>
    </row>
    <row r="839" spans="1:14" ht="16.5" customHeight="1" x14ac:dyDescent="0.15">
      <c r="A839" s="20">
        <v>834</v>
      </c>
      <c r="B839" s="21" t="s">
        <v>1036</v>
      </c>
      <c r="C839" s="21" t="s">
        <v>1186</v>
      </c>
      <c r="D839" s="21">
        <v>3</v>
      </c>
      <c r="E839" s="21" t="s">
        <v>5193</v>
      </c>
      <c r="F839" s="40" t="s">
        <v>1190</v>
      </c>
      <c r="G839" s="21" t="s">
        <v>191</v>
      </c>
      <c r="H839" s="21" t="s">
        <v>15</v>
      </c>
      <c r="I839" s="22">
        <v>100000000</v>
      </c>
      <c r="J839" s="22">
        <f>J842</f>
        <v>0</v>
      </c>
      <c r="K839" s="22">
        <v>0</v>
      </c>
      <c r="L839" s="22">
        <f t="shared" si="40"/>
        <v>100000000</v>
      </c>
      <c r="M839" s="30"/>
      <c r="N839" s="21"/>
    </row>
    <row r="840" spans="1:14" ht="16.5" customHeight="1" x14ac:dyDescent="0.15">
      <c r="A840" s="20">
        <v>835</v>
      </c>
      <c r="B840" s="21" t="s">
        <v>1036</v>
      </c>
      <c r="C840" s="21" t="s">
        <v>1062</v>
      </c>
      <c r="D840" s="21">
        <v>3</v>
      </c>
      <c r="E840" s="21" t="s">
        <v>5193</v>
      </c>
      <c r="F840" s="40" t="s">
        <v>1197</v>
      </c>
      <c r="G840" s="21" t="s">
        <v>191</v>
      </c>
      <c r="H840" s="21" t="s">
        <v>15</v>
      </c>
      <c r="I840" s="22">
        <v>169250000</v>
      </c>
      <c r="J840" s="22">
        <f>J843</f>
        <v>0</v>
      </c>
      <c r="K840" s="22">
        <f>K843</f>
        <v>0</v>
      </c>
      <c r="L840" s="22">
        <f t="shared" ref="L840:L903" si="42">I840+J840+K840</f>
        <v>169250000</v>
      </c>
      <c r="M840" s="30"/>
      <c r="N840" s="21"/>
    </row>
    <row r="841" spans="1:14" ht="16.5" customHeight="1" x14ac:dyDescent="0.15">
      <c r="A841" s="20">
        <v>836</v>
      </c>
      <c r="B841" s="21" t="s">
        <v>1036</v>
      </c>
      <c r="C841" s="21" t="s">
        <v>1062</v>
      </c>
      <c r="D841" s="21">
        <v>3</v>
      </c>
      <c r="E841" s="21" t="s">
        <v>5193</v>
      </c>
      <c r="F841" s="40" t="s">
        <v>1198</v>
      </c>
      <c r="G841" s="21" t="s">
        <v>191</v>
      </c>
      <c r="H841" s="21" t="s">
        <v>15</v>
      </c>
      <c r="I841" s="22">
        <v>115000000</v>
      </c>
      <c r="J841" s="22">
        <f>J844</f>
        <v>0</v>
      </c>
      <c r="K841" s="22">
        <f>K844</f>
        <v>0</v>
      </c>
      <c r="L841" s="22">
        <f t="shared" si="42"/>
        <v>115000000</v>
      </c>
      <c r="M841" s="30"/>
      <c r="N841" s="21"/>
    </row>
    <row r="842" spans="1:14" ht="16.5" customHeight="1" x14ac:dyDescent="0.15">
      <c r="A842" s="20">
        <v>837</v>
      </c>
      <c r="B842" s="21" t="s">
        <v>1036</v>
      </c>
      <c r="C842" s="21" t="s">
        <v>1217</v>
      </c>
      <c r="D842" s="21">
        <v>3</v>
      </c>
      <c r="E842" s="21" t="s">
        <v>5193</v>
      </c>
      <c r="F842" s="40" t="s">
        <v>1219</v>
      </c>
      <c r="G842" s="21" t="s">
        <v>193</v>
      </c>
      <c r="H842" s="21" t="s">
        <v>15</v>
      </c>
      <c r="I842" s="22">
        <v>70000000</v>
      </c>
      <c r="J842" s="22">
        <f>J845</f>
        <v>0</v>
      </c>
      <c r="K842" s="22">
        <f>K845</f>
        <v>0</v>
      </c>
      <c r="L842" s="22">
        <f t="shared" si="42"/>
        <v>70000000</v>
      </c>
      <c r="M842" s="30"/>
      <c r="N842" s="21"/>
    </row>
    <row r="843" spans="1:14" ht="16.5" customHeight="1" x14ac:dyDescent="0.15">
      <c r="A843" s="20">
        <v>838</v>
      </c>
      <c r="B843" s="21" t="s">
        <v>1036</v>
      </c>
      <c r="C843" s="21" t="s">
        <v>1136</v>
      </c>
      <c r="D843" s="21">
        <v>3</v>
      </c>
      <c r="E843" s="21" t="s">
        <v>5193</v>
      </c>
      <c r="F843" s="40" t="s">
        <v>1239</v>
      </c>
      <c r="G843" s="21" t="s">
        <v>5183</v>
      </c>
      <c r="H843" s="21" t="s">
        <v>22</v>
      </c>
      <c r="I843" s="22">
        <v>30000000</v>
      </c>
      <c r="J843" s="22">
        <f>J846</f>
        <v>0</v>
      </c>
      <c r="K843" s="22">
        <f>K846</f>
        <v>0</v>
      </c>
      <c r="L843" s="22">
        <f t="shared" si="42"/>
        <v>30000000</v>
      </c>
      <c r="M843" s="30"/>
      <c r="N843" s="21"/>
    </row>
    <row r="844" spans="1:14" ht="16.5" customHeight="1" x14ac:dyDescent="0.15">
      <c r="A844" s="20">
        <v>839</v>
      </c>
      <c r="B844" s="21" t="s">
        <v>1036</v>
      </c>
      <c r="C844" s="21" t="s">
        <v>94</v>
      </c>
      <c r="D844" s="21">
        <v>3</v>
      </c>
      <c r="E844" s="21" t="s">
        <v>5193</v>
      </c>
      <c r="F844" s="40" t="s">
        <v>1268</v>
      </c>
      <c r="G844" s="21" t="s">
        <v>191</v>
      </c>
      <c r="H844" s="21" t="s">
        <v>22</v>
      </c>
      <c r="I844" s="22">
        <v>75000000</v>
      </c>
      <c r="J844" s="22">
        <v>0</v>
      </c>
      <c r="K844" s="22">
        <v>0</v>
      </c>
      <c r="L844" s="22">
        <f t="shared" si="42"/>
        <v>75000000</v>
      </c>
      <c r="M844" s="30"/>
      <c r="N844" s="21"/>
    </row>
    <row r="845" spans="1:14" ht="16.5" customHeight="1" x14ac:dyDescent="0.15">
      <c r="A845" s="20">
        <v>840</v>
      </c>
      <c r="B845" s="21" t="s">
        <v>1281</v>
      </c>
      <c r="C845" s="21" t="s">
        <v>887</v>
      </c>
      <c r="D845" s="21">
        <v>3</v>
      </c>
      <c r="E845" s="21" t="s">
        <v>5193</v>
      </c>
      <c r="F845" s="40" t="s">
        <v>1403</v>
      </c>
      <c r="G845" s="21" t="s">
        <v>193</v>
      </c>
      <c r="H845" s="21" t="s">
        <v>15</v>
      </c>
      <c r="I845" s="22">
        <v>25000000</v>
      </c>
      <c r="J845" s="22">
        <v>0</v>
      </c>
      <c r="K845" s="22">
        <v>0</v>
      </c>
      <c r="L845" s="22">
        <f t="shared" si="42"/>
        <v>25000000</v>
      </c>
      <c r="M845" s="30"/>
      <c r="N845" s="21"/>
    </row>
    <row r="846" spans="1:14" ht="16.5" customHeight="1" x14ac:dyDescent="0.15">
      <c r="A846" s="20">
        <v>841</v>
      </c>
      <c r="B846" s="21" t="s">
        <v>1281</v>
      </c>
      <c r="C846" s="21" t="s">
        <v>700</v>
      </c>
      <c r="D846" s="21">
        <v>3</v>
      </c>
      <c r="E846" s="21" t="s">
        <v>5193</v>
      </c>
      <c r="F846" s="40" t="s">
        <v>1412</v>
      </c>
      <c r="G846" s="21" t="s">
        <v>191</v>
      </c>
      <c r="H846" s="21" t="s">
        <v>15</v>
      </c>
      <c r="I846" s="22">
        <v>73182689</v>
      </c>
      <c r="J846" s="22">
        <f>J849</f>
        <v>0</v>
      </c>
      <c r="K846" s="22">
        <f>K849</f>
        <v>0</v>
      </c>
      <c r="L846" s="22">
        <f t="shared" si="42"/>
        <v>73182689</v>
      </c>
      <c r="M846" s="30"/>
      <c r="N846" s="21"/>
    </row>
    <row r="847" spans="1:14" ht="16.5" customHeight="1" x14ac:dyDescent="0.15">
      <c r="A847" s="20">
        <v>842</v>
      </c>
      <c r="B847" s="21" t="s">
        <v>1281</v>
      </c>
      <c r="C847" s="21" t="s">
        <v>700</v>
      </c>
      <c r="D847" s="21">
        <v>3</v>
      </c>
      <c r="E847" s="21" t="s">
        <v>5193</v>
      </c>
      <c r="F847" s="40" t="s">
        <v>1421</v>
      </c>
      <c r="G847" s="21" t="s">
        <v>191</v>
      </c>
      <c r="H847" s="21" t="s">
        <v>22</v>
      </c>
      <c r="I847" s="22">
        <v>37000000</v>
      </c>
      <c r="J847" s="22">
        <f>J850</f>
        <v>0</v>
      </c>
      <c r="K847" s="22">
        <f>K850</f>
        <v>0</v>
      </c>
      <c r="L847" s="22">
        <f t="shared" si="42"/>
        <v>37000000</v>
      </c>
      <c r="M847" s="30" t="s">
        <v>136</v>
      </c>
      <c r="N847" s="21"/>
    </row>
    <row r="848" spans="1:14" ht="16.5" customHeight="1" x14ac:dyDescent="0.15">
      <c r="A848" s="20">
        <v>843</v>
      </c>
      <c r="B848" s="21" t="s">
        <v>1281</v>
      </c>
      <c r="C848" s="21" t="s">
        <v>700</v>
      </c>
      <c r="D848" s="21">
        <v>3</v>
      </c>
      <c r="E848" s="21" t="s">
        <v>5193</v>
      </c>
      <c r="F848" s="40" t="s">
        <v>1424</v>
      </c>
      <c r="G848" s="21" t="s">
        <v>191</v>
      </c>
      <c r="H848" s="21" t="s">
        <v>22</v>
      </c>
      <c r="I848" s="22">
        <v>28027411</v>
      </c>
      <c r="J848" s="22">
        <v>0</v>
      </c>
      <c r="K848" s="22">
        <v>0</v>
      </c>
      <c r="L848" s="22">
        <f t="shared" si="42"/>
        <v>28027411</v>
      </c>
      <c r="M848" s="30"/>
      <c r="N848" s="21"/>
    </row>
    <row r="849" spans="1:14" ht="16.5" customHeight="1" x14ac:dyDescent="0.15">
      <c r="A849" s="20">
        <v>844</v>
      </c>
      <c r="B849" s="21" t="s">
        <v>1281</v>
      </c>
      <c r="C849" s="21" t="s">
        <v>167</v>
      </c>
      <c r="D849" s="21">
        <v>3</v>
      </c>
      <c r="E849" s="21" t="s">
        <v>5193</v>
      </c>
      <c r="F849" s="40" t="s">
        <v>1427</v>
      </c>
      <c r="G849" s="21" t="s">
        <v>191</v>
      </c>
      <c r="H849" s="21" t="s">
        <v>22</v>
      </c>
      <c r="I849" s="22">
        <v>150000000</v>
      </c>
      <c r="J849" s="22">
        <v>0</v>
      </c>
      <c r="K849" s="22">
        <v>0</v>
      </c>
      <c r="L849" s="22">
        <f t="shared" si="42"/>
        <v>150000000</v>
      </c>
      <c r="M849" s="30"/>
      <c r="N849" s="21"/>
    </row>
    <row r="850" spans="1:14" ht="16.5" customHeight="1" x14ac:dyDescent="0.15">
      <c r="A850" s="20">
        <v>845</v>
      </c>
      <c r="B850" s="21" t="s">
        <v>1281</v>
      </c>
      <c r="C850" s="21" t="s">
        <v>167</v>
      </c>
      <c r="D850" s="21">
        <v>3</v>
      </c>
      <c r="E850" s="21" t="s">
        <v>5193</v>
      </c>
      <c r="F850" s="40" t="s">
        <v>1433</v>
      </c>
      <c r="G850" s="21" t="s">
        <v>191</v>
      </c>
      <c r="H850" s="21" t="s">
        <v>22</v>
      </c>
      <c r="I850" s="22">
        <v>70000000</v>
      </c>
      <c r="J850" s="22">
        <v>0</v>
      </c>
      <c r="K850" s="22">
        <v>0</v>
      </c>
      <c r="L850" s="22">
        <f t="shared" si="42"/>
        <v>70000000</v>
      </c>
      <c r="M850" s="30"/>
      <c r="N850" s="21"/>
    </row>
    <row r="851" spans="1:14" ht="16.5" customHeight="1" x14ac:dyDescent="0.15">
      <c r="A851" s="20">
        <v>846</v>
      </c>
      <c r="B851" s="21" t="s">
        <v>1281</v>
      </c>
      <c r="C851" s="21" t="s">
        <v>94</v>
      </c>
      <c r="D851" s="21">
        <v>3</v>
      </c>
      <c r="E851" s="21" t="s">
        <v>5193</v>
      </c>
      <c r="F851" s="40" t="s">
        <v>1454</v>
      </c>
      <c r="G851" s="21" t="s">
        <v>193</v>
      </c>
      <c r="H851" s="21" t="s">
        <v>22</v>
      </c>
      <c r="I851" s="22">
        <v>50000000</v>
      </c>
      <c r="J851" s="22">
        <f t="shared" ref="J851:K854" si="43">J854</f>
        <v>0</v>
      </c>
      <c r="K851" s="22">
        <f t="shared" si="43"/>
        <v>0</v>
      </c>
      <c r="L851" s="22">
        <f t="shared" si="42"/>
        <v>50000000</v>
      </c>
      <c r="M851" s="30"/>
      <c r="N851" s="21"/>
    </row>
    <row r="852" spans="1:14" ht="16.5" customHeight="1" x14ac:dyDescent="0.15">
      <c r="A852" s="20">
        <v>847</v>
      </c>
      <c r="B852" s="21" t="s">
        <v>1281</v>
      </c>
      <c r="C852" s="21" t="s">
        <v>94</v>
      </c>
      <c r="D852" s="21">
        <v>3</v>
      </c>
      <c r="E852" s="21" t="s">
        <v>5193</v>
      </c>
      <c r="F852" s="40" t="s">
        <v>1455</v>
      </c>
      <c r="G852" s="21" t="s">
        <v>191</v>
      </c>
      <c r="H852" s="21" t="s">
        <v>22</v>
      </c>
      <c r="I852" s="22">
        <v>180000000</v>
      </c>
      <c r="J852" s="22">
        <f t="shared" si="43"/>
        <v>0</v>
      </c>
      <c r="K852" s="22">
        <f t="shared" si="43"/>
        <v>0</v>
      </c>
      <c r="L852" s="22">
        <f t="shared" si="42"/>
        <v>180000000</v>
      </c>
      <c r="M852" s="30"/>
      <c r="N852" s="21"/>
    </row>
    <row r="853" spans="1:14" ht="16.5" customHeight="1" x14ac:dyDescent="0.15">
      <c r="A853" s="20">
        <v>848</v>
      </c>
      <c r="B853" s="21" t="s">
        <v>1281</v>
      </c>
      <c r="C853" s="21" t="s">
        <v>94</v>
      </c>
      <c r="D853" s="21">
        <v>3</v>
      </c>
      <c r="E853" s="21" t="s">
        <v>5193</v>
      </c>
      <c r="F853" s="40" t="s">
        <v>1459</v>
      </c>
      <c r="G853" s="21" t="s">
        <v>191</v>
      </c>
      <c r="H853" s="21" t="s">
        <v>22</v>
      </c>
      <c r="I853" s="22">
        <v>60000000</v>
      </c>
      <c r="J853" s="22">
        <f t="shared" si="43"/>
        <v>0</v>
      </c>
      <c r="K853" s="22">
        <f t="shared" si="43"/>
        <v>0</v>
      </c>
      <c r="L853" s="22">
        <f t="shared" si="42"/>
        <v>60000000</v>
      </c>
      <c r="M853" s="30"/>
      <c r="N853" s="21"/>
    </row>
    <row r="854" spans="1:14" ht="16.5" customHeight="1" x14ac:dyDescent="0.15">
      <c r="A854" s="20">
        <v>849</v>
      </c>
      <c r="B854" s="21" t="s">
        <v>1281</v>
      </c>
      <c r="C854" s="21" t="s">
        <v>94</v>
      </c>
      <c r="D854" s="21">
        <v>3</v>
      </c>
      <c r="E854" s="21" t="s">
        <v>5193</v>
      </c>
      <c r="F854" s="40" t="s">
        <v>1460</v>
      </c>
      <c r="G854" s="21" t="s">
        <v>191</v>
      </c>
      <c r="H854" s="21" t="s">
        <v>22</v>
      </c>
      <c r="I854" s="22">
        <v>40000000</v>
      </c>
      <c r="J854" s="22">
        <f t="shared" si="43"/>
        <v>0</v>
      </c>
      <c r="K854" s="22">
        <f t="shared" si="43"/>
        <v>0</v>
      </c>
      <c r="L854" s="22">
        <f t="shared" si="42"/>
        <v>40000000</v>
      </c>
      <c r="M854" s="30"/>
      <c r="N854" s="21"/>
    </row>
    <row r="855" spans="1:14" ht="16.5" customHeight="1" x14ac:dyDescent="0.15">
      <c r="A855" s="20">
        <v>850</v>
      </c>
      <c r="B855" s="21" t="s">
        <v>1281</v>
      </c>
      <c r="C855" s="21" t="s">
        <v>1350</v>
      </c>
      <c r="D855" s="21">
        <v>3</v>
      </c>
      <c r="E855" s="21" t="s">
        <v>5193</v>
      </c>
      <c r="F855" s="40" t="s">
        <v>1466</v>
      </c>
      <c r="G855" s="21" t="s">
        <v>191</v>
      </c>
      <c r="H855" s="21" t="s">
        <v>22</v>
      </c>
      <c r="I855" s="22">
        <v>101000000</v>
      </c>
      <c r="J855" s="22">
        <v>0</v>
      </c>
      <c r="K855" s="22">
        <v>0</v>
      </c>
      <c r="L855" s="22">
        <f t="shared" si="42"/>
        <v>101000000</v>
      </c>
      <c r="M855" s="30"/>
      <c r="N855" s="21"/>
    </row>
    <row r="856" spans="1:14" ht="16.5" customHeight="1" x14ac:dyDescent="0.15">
      <c r="A856" s="20">
        <v>851</v>
      </c>
      <c r="B856" s="21" t="s">
        <v>1281</v>
      </c>
      <c r="C856" s="21" t="s">
        <v>1358</v>
      </c>
      <c r="D856" s="21">
        <v>3</v>
      </c>
      <c r="E856" s="21" t="s">
        <v>5193</v>
      </c>
      <c r="F856" s="40" t="s">
        <v>1471</v>
      </c>
      <c r="G856" s="21" t="s">
        <v>191</v>
      </c>
      <c r="H856" s="21" t="s">
        <v>22</v>
      </c>
      <c r="I856" s="22">
        <v>35254656</v>
      </c>
      <c r="J856" s="22">
        <f>J859</f>
        <v>0</v>
      </c>
      <c r="K856" s="22">
        <f>K859</f>
        <v>0</v>
      </c>
      <c r="L856" s="22">
        <f t="shared" si="42"/>
        <v>35254656</v>
      </c>
      <c r="M856" s="30"/>
      <c r="N856" s="21"/>
    </row>
    <row r="857" spans="1:14" ht="16.5" customHeight="1" x14ac:dyDescent="0.15">
      <c r="A857" s="20">
        <v>852</v>
      </c>
      <c r="B857" s="21" t="s">
        <v>1281</v>
      </c>
      <c r="C857" s="21" t="s">
        <v>1366</v>
      </c>
      <c r="D857" s="21">
        <v>3</v>
      </c>
      <c r="E857" s="21" t="s">
        <v>5193</v>
      </c>
      <c r="F857" s="40" t="s">
        <v>1472</v>
      </c>
      <c r="G857" s="21" t="s">
        <v>191</v>
      </c>
      <c r="H857" s="21" t="s">
        <v>22</v>
      </c>
      <c r="I857" s="22">
        <v>37000000</v>
      </c>
      <c r="J857" s="22">
        <v>0</v>
      </c>
      <c r="K857" s="22">
        <v>0</v>
      </c>
      <c r="L857" s="22">
        <f t="shared" si="42"/>
        <v>37000000</v>
      </c>
      <c r="M857" s="30"/>
      <c r="N857" s="21"/>
    </row>
    <row r="858" spans="1:14" ht="16.5" customHeight="1" x14ac:dyDescent="0.15">
      <c r="A858" s="20">
        <v>853</v>
      </c>
      <c r="B858" s="21" t="s">
        <v>1281</v>
      </c>
      <c r="C858" s="21" t="s">
        <v>1366</v>
      </c>
      <c r="D858" s="21">
        <v>3</v>
      </c>
      <c r="E858" s="21" t="s">
        <v>5193</v>
      </c>
      <c r="F858" s="40" t="s">
        <v>1473</v>
      </c>
      <c r="G858" s="21" t="s">
        <v>191</v>
      </c>
      <c r="H858" s="21" t="s">
        <v>22</v>
      </c>
      <c r="I858" s="22">
        <v>36000000</v>
      </c>
      <c r="J858" s="22">
        <v>0</v>
      </c>
      <c r="K858" s="22">
        <v>0</v>
      </c>
      <c r="L858" s="22">
        <f t="shared" si="42"/>
        <v>36000000</v>
      </c>
      <c r="M858" s="30"/>
      <c r="N858" s="21"/>
    </row>
    <row r="859" spans="1:14" ht="16.5" customHeight="1" x14ac:dyDescent="0.15">
      <c r="A859" s="20">
        <v>854</v>
      </c>
      <c r="B859" s="21" t="s">
        <v>1281</v>
      </c>
      <c r="C859" s="21" t="s">
        <v>1366</v>
      </c>
      <c r="D859" s="21">
        <v>3</v>
      </c>
      <c r="E859" s="21" t="s">
        <v>5193</v>
      </c>
      <c r="F859" s="40" t="s">
        <v>1474</v>
      </c>
      <c r="G859" s="21" t="s">
        <v>191</v>
      </c>
      <c r="H859" s="21" t="s">
        <v>22</v>
      </c>
      <c r="I859" s="22">
        <v>25000000</v>
      </c>
      <c r="J859" s="22">
        <v>0</v>
      </c>
      <c r="K859" s="22">
        <v>0</v>
      </c>
      <c r="L859" s="22">
        <f t="shared" si="42"/>
        <v>25000000</v>
      </c>
      <c r="M859" s="30"/>
      <c r="N859" s="21"/>
    </row>
    <row r="860" spans="1:14" ht="16.5" customHeight="1" x14ac:dyDescent="0.15">
      <c r="A860" s="20">
        <v>855</v>
      </c>
      <c r="B860" s="21" t="s">
        <v>1281</v>
      </c>
      <c r="C860" s="21" t="s">
        <v>1374</v>
      </c>
      <c r="D860" s="21">
        <v>3</v>
      </c>
      <c r="E860" s="21" t="s">
        <v>5193</v>
      </c>
      <c r="F860" s="40" t="s">
        <v>1487</v>
      </c>
      <c r="G860" s="21" t="s">
        <v>191</v>
      </c>
      <c r="H860" s="21" t="s">
        <v>22</v>
      </c>
      <c r="I860" s="22">
        <v>30000000</v>
      </c>
      <c r="J860" s="22">
        <f>J863</f>
        <v>0</v>
      </c>
      <c r="K860" s="22">
        <f>K863</f>
        <v>0</v>
      </c>
      <c r="L860" s="22">
        <f t="shared" si="42"/>
        <v>30000000</v>
      </c>
      <c r="M860" s="30"/>
      <c r="N860" s="21"/>
    </row>
    <row r="861" spans="1:14" ht="16.5" customHeight="1" x14ac:dyDescent="0.15">
      <c r="A861" s="20">
        <v>856</v>
      </c>
      <c r="B861" s="21" t="s">
        <v>1494</v>
      </c>
      <c r="C861" s="21" t="s">
        <v>1512</v>
      </c>
      <c r="D861" s="21">
        <v>3</v>
      </c>
      <c r="E861" s="21" t="s">
        <v>5193</v>
      </c>
      <c r="F861" s="40" t="s">
        <v>1514</v>
      </c>
      <c r="G861" s="21" t="s">
        <v>52</v>
      </c>
      <c r="H861" s="21" t="s">
        <v>15</v>
      </c>
      <c r="I861" s="22">
        <v>98710000</v>
      </c>
      <c r="J861" s="22">
        <f>J864</f>
        <v>0</v>
      </c>
      <c r="K861" s="22">
        <f>K864</f>
        <v>0</v>
      </c>
      <c r="L861" s="22">
        <f t="shared" si="42"/>
        <v>98710000</v>
      </c>
      <c r="M861" s="30"/>
      <c r="N861" s="21"/>
    </row>
    <row r="862" spans="1:14" ht="16.5" customHeight="1" x14ac:dyDescent="0.15">
      <c r="A862" s="20">
        <v>857</v>
      </c>
      <c r="B862" s="21" t="s">
        <v>1528</v>
      </c>
      <c r="C862" s="21" t="s">
        <v>1529</v>
      </c>
      <c r="D862" s="21">
        <v>3</v>
      </c>
      <c r="E862" s="21" t="s">
        <v>5193</v>
      </c>
      <c r="F862" s="40" t="s">
        <v>1750</v>
      </c>
      <c r="G862" s="21" t="s">
        <v>191</v>
      </c>
      <c r="H862" s="21" t="s">
        <v>22</v>
      </c>
      <c r="I862" s="22">
        <v>2640000000</v>
      </c>
      <c r="J862" s="22">
        <v>0</v>
      </c>
      <c r="K862" s="22">
        <v>0</v>
      </c>
      <c r="L862" s="22">
        <f t="shared" si="42"/>
        <v>2640000000</v>
      </c>
      <c r="M862" s="30"/>
      <c r="N862" s="21"/>
    </row>
    <row r="863" spans="1:14" ht="16.5" customHeight="1" x14ac:dyDescent="0.15">
      <c r="A863" s="20">
        <v>858</v>
      </c>
      <c r="B863" s="21" t="s">
        <v>1528</v>
      </c>
      <c r="C863" s="21" t="s">
        <v>1537</v>
      </c>
      <c r="D863" s="21">
        <v>3</v>
      </c>
      <c r="E863" s="21" t="s">
        <v>5193</v>
      </c>
      <c r="F863" s="40" t="s">
        <v>1785</v>
      </c>
      <c r="G863" s="21" t="s">
        <v>191</v>
      </c>
      <c r="H863" s="21" t="s">
        <v>15</v>
      </c>
      <c r="I863" s="22">
        <v>80000000</v>
      </c>
      <c r="J863" s="22">
        <v>0</v>
      </c>
      <c r="K863" s="22">
        <v>0</v>
      </c>
      <c r="L863" s="22">
        <f t="shared" si="42"/>
        <v>80000000</v>
      </c>
      <c r="M863" s="30"/>
      <c r="N863" s="21"/>
    </row>
    <row r="864" spans="1:14" ht="16.5" customHeight="1" x14ac:dyDescent="0.15">
      <c r="A864" s="20">
        <v>859</v>
      </c>
      <c r="B864" s="21" t="s">
        <v>1528</v>
      </c>
      <c r="C864" s="21" t="s">
        <v>1537</v>
      </c>
      <c r="D864" s="21">
        <v>3</v>
      </c>
      <c r="E864" s="21" t="s">
        <v>5193</v>
      </c>
      <c r="F864" s="40" t="s">
        <v>1786</v>
      </c>
      <c r="G864" s="21" t="s">
        <v>191</v>
      </c>
      <c r="H864" s="21" t="s">
        <v>15</v>
      </c>
      <c r="I864" s="22">
        <v>80000000</v>
      </c>
      <c r="J864" s="22">
        <v>0</v>
      </c>
      <c r="K864" s="22">
        <v>0</v>
      </c>
      <c r="L864" s="22">
        <f t="shared" si="42"/>
        <v>80000000</v>
      </c>
      <c r="M864" s="30"/>
      <c r="N864" s="21"/>
    </row>
    <row r="865" spans="1:14" ht="16.5" customHeight="1" x14ac:dyDescent="0.15">
      <c r="A865" s="20">
        <v>860</v>
      </c>
      <c r="B865" s="21" t="s">
        <v>1528</v>
      </c>
      <c r="C865" s="21" t="s">
        <v>5209</v>
      </c>
      <c r="D865" s="21">
        <v>3</v>
      </c>
      <c r="E865" s="21" t="s">
        <v>5193</v>
      </c>
      <c r="F865" s="40" t="s">
        <v>1795</v>
      </c>
      <c r="G865" s="21" t="s">
        <v>191</v>
      </c>
      <c r="H865" s="21" t="s">
        <v>15</v>
      </c>
      <c r="I865" s="22">
        <v>20000000</v>
      </c>
      <c r="J865" s="22">
        <f>J868</f>
        <v>0</v>
      </c>
      <c r="K865" s="22">
        <f>K868</f>
        <v>0</v>
      </c>
      <c r="L865" s="22">
        <f t="shared" si="42"/>
        <v>20000000</v>
      </c>
      <c r="M865" s="30"/>
      <c r="N865" s="21"/>
    </row>
    <row r="866" spans="1:14" ht="16.5" customHeight="1" x14ac:dyDescent="0.15">
      <c r="A866" s="20">
        <v>861</v>
      </c>
      <c r="B866" s="21" t="s">
        <v>1528</v>
      </c>
      <c r="C866" s="21" t="s">
        <v>5209</v>
      </c>
      <c r="D866" s="21">
        <v>3</v>
      </c>
      <c r="E866" s="21" t="s">
        <v>5193</v>
      </c>
      <c r="F866" s="40" t="s">
        <v>1796</v>
      </c>
      <c r="G866" s="21" t="s">
        <v>191</v>
      </c>
      <c r="H866" s="21" t="s">
        <v>22</v>
      </c>
      <c r="I866" s="22">
        <v>80000000</v>
      </c>
      <c r="J866" s="22">
        <f>J869</f>
        <v>0</v>
      </c>
      <c r="K866" s="22">
        <v>0</v>
      </c>
      <c r="L866" s="22">
        <f t="shared" si="42"/>
        <v>80000000</v>
      </c>
      <c r="M866" s="30"/>
      <c r="N866" s="21"/>
    </row>
    <row r="867" spans="1:14" ht="16.5" customHeight="1" x14ac:dyDescent="0.15">
      <c r="A867" s="20">
        <v>862</v>
      </c>
      <c r="B867" s="21" t="s">
        <v>1528</v>
      </c>
      <c r="C867" s="21" t="s">
        <v>5209</v>
      </c>
      <c r="D867" s="21">
        <v>3</v>
      </c>
      <c r="E867" s="21" t="s">
        <v>5193</v>
      </c>
      <c r="F867" s="40" t="s">
        <v>1806</v>
      </c>
      <c r="G867" s="21" t="s">
        <v>191</v>
      </c>
      <c r="H867" s="21" t="s">
        <v>15</v>
      </c>
      <c r="I867" s="22">
        <v>1200000000</v>
      </c>
      <c r="J867" s="22">
        <f>J870</f>
        <v>0</v>
      </c>
      <c r="K867" s="22">
        <f>K870</f>
        <v>0</v>
      </c>
      <c r="L867" s="22">
        <f t="shared" si="42"/>
        <v>1200000000</v>
      </c>
      <c r="M867" s="30"/>
      <c r="N867" s="21"/>
    </row>
    <row r="868" spans="1:14" ht="16.5" customHeight="1" x14ac:dyDescent="0.15">
      <c r="A868" s="20">
        <v>863</v>
      </c>
      <c r="B868" s="21" t="s">
        <v>1528</v>
      </c>
      <c r="C868" s="21" t="s">
        <v>5210</v>
      </c>
      <c r="D868" s="21">
        <v>3</v>
      </c>
      <c r="E868" s="21" t="s">
        <v>5193</v>
      </c>
      <c r="F868" s="40" t="s">
        <v>1809</v>
      </c>
      <c r="G868" s="21" t="s">
        <v>191</v>
      </c>
      <c r="H868" s="21" t="s">
        <v>15</v>
      </c>
      <c r="I868" s="22">
        <v>516000000</v>
      </c>
      <c r="J868" s="22">
        <f>J871</f>
        <v>0</v>
      </c>
      <c r="K868" s="22">
        <v>0</v>
      </c>
      <c r="L868" s="22">
        <f t="shared" si="42"/>
        <v>516000000</v>
      </c>
      <c r="M868" s="30"/>
      <c r="N868" s="21"/>
    </row>
    <row r="869" spans="1:14" ht="16.5" customHeight="1" x14ac:dyDescent="0.15">
      <c r="A869" s="20">
        <v>864</v>
      </c>
      <c r="B869" s="21" t="s">
        <v>1528</v>
      </c>
      <c r="C869" s="21" t="s">
        <v>5210</v>
      </c>
      <c r="D869" s="21">
        <v>3</v>
      </c>
      <c r="E869" s="21" t="s">
        <v>5193</v>
      </c>
      <c r="F869" s="40" t="s">
        <v>1810</v>
      </c>
      <c r="G869" s="21" t="s">
        <v>191</v>
      </c>
      <c r="H869" s="21" t="s">
        <v>15</v>
      </c>
      <c r="I869" s="22">
        <v>40000000</v>
      </c>
      <c r="J869" s="22">
        <f>J872</f>
        <v>0</v>
      </c>
      <c r="K869" s="22">
        <f>K872</f>
        <v>0</v>
      </c>
      <c r="L869" s="22">
        <f t="shared" si="42"/>
        <v>40000000</v>
      </c>
      <c r="M869" s="30"/>
      <c r="N869" s="21"/>
    </row>
    <row r="870" spans="1:14" ht="16.5" customHeight="1" x14ac:dyDescent="0.15">
      <c r="A870" s="20">
        <v>865</v>
      </c>
      <c r="B870" s="21" t="s">
        <v>1528</v>
      </c>
      <c r="C870" s="21" t="s">
        <v>5210</v>
      </c>
      <c r="D870" s="21">
        <v>3</v>
      </c>
      <c r="E870" s="21" t="s">
        <v>5193</v>
      </c>
      <c r="F870" s="40" t="s">
        <v>1819</v>
      </c>
      <c r="G870" s="21" t="s">
        <v>191</v>
      </c>
      <c r="H870" s="21" t="s">
        <v>15</v>
      </c>
      <c r="I870" s="22">
        <v>300000000</v>
      </c>
      <c r="J870" s="22">
        <f>J873</f>
        <v>0</v>
      </c>
      <c r="K870" s="22">
        <f>K873</f>
        <v>0</v>
      </c>
      <c r="L870" s="22">
        <f t="shared" si="42"/>
        <v>300000000</v>
      </c>
      <c r="M870" s="30"/>
      <c r="N870" s="21"/>
    </row>
    <row r="871" spans="1:14" ht="16.5" customHeight="1" x14ac:dyDescent="0.15">
      <c r="A871" s="20">
        <v>866</v>
      </c>
      <c r="B871" s="21" t="s">
        <v>1983</v>
      </c>
      <c r="C871" s="21" t="s">
        <v>887</v>
      </c>
      <c r="D871" s="21">
        <v>3</v>
      </c>
      <c r="E871" s="21" t="s">
        <v>5193</v>
      </c>
      <c r="F871" s="40" t="s">
        <v>2066</v>
      </c>
      <c r="G871" s="21" t="s">
        <v>2067</v>
      </c>
      <c r="H871" s="21" t="s">
        <v>22</v>
      </c>
      <c r="I871" s="22">
        <v>40000000</v>
      </c>
      <c r="J871" s="22">
        <v>0</v>
      </c>
      <c r="K871" s="22">
        <v>0</v>
      </c>
      <c r="L871" s="22">
        <f t="shared" si="42"/>
        <v>40000000</v>
      </c>
      <c r="M871" s="30"/>
      <c r="N871" s="21"/>
    </row>
    <row r="872" spans="1:14" ht="16.5" customHeight="1" x14ac:dyDescent="0.15">
      <c r="A872" s="20">
        <v>867</v>
      </c>
      <c r="B872" s="21" t="s">
        <v>1983</v>
      </c>
      <c r="C872" s="21" t="s">
        <v>1307</v>
      </c>
      <c r="D872" s="21">
        <v>3</v>
      </c>
      <c r="E872" s="21" t="s">
        <v>5193</v>
      </c>
      <c r="F872" s="40" t="s">
        <v>2070</v>
      </c>
      <c r="G872" s="21" t="s">
        <v>191</v>
      </c>
      <c r="H872" s="21" t="s">
        <v>22</v>
      </c>
      <c r="I872" s="22">
        <v>119000000</v>
      </c>
      <c r="J872" s="22">
        <v>0</v>
      </c>
      <c r="K872" s="22">
        <v>0</v>
      </c>
      <c r="L872" s="22">
        <f t="shared" si="42"/>
        <v>119000000</v>
      </c>
      <c r="M872" s="30"/>
      <c r="N872" s="21"/>
    </row>
    <row r="873" spans="1:14" ht="16.5" customHeight="1" x14ac:dyDescent="0.15">
      <c r="A873" s="20">
        <v>868</v>
      </c>
      <c r="B873" s="21" t="s">
        <v>1983</v>
      </c>
      <c r="C873" s="21" t="s">
        <v>1307</v>
      </c>
      <c r="D873" s="21">
        <v>3</v>
      </c>
      <c r="E873" s="21" t="s">
        <v>5193</v>
      </c>
      <c r="F873" s="40" t="s">
        <v>2071</v>
      </c>
      <c r="G873" s="21" t="s">
        <v>191</v>
      </c>
      <c r="H873" s="21" t="s">
        <v>22</v>
      </c>
      <c r="I873" s="22">
        <v>154000000</v>
      </c>
      <c r="J873" s="22">
        <v>0</v>
      </c>
      <c r="K873" s="22">
        <v>0</v>
      </c>
      <c r="L873" s="22">
        <f t="shared" si="42"/>
        <v>154000000</v>
      </c>
      <c r="M873" s="30"/>
      <c r="N873" s="21"/>
    </row>
    <row r="874" spans="1:14" ht="16.5" customHeight="1" x14ac:dyDescent="0.15">
      <c r="A874" s="20">
        <v>869</v>
      </c>
      <c r="B874" s="21" t="s">
        <v>1983</v>
      </c>
      <c r="C874" s="21" t="s">
        <v>1307</v>
      </c>
      <c r="D874" s="21">
        <v>3</v>
      </c>
      <c r="E874" s="21" t="s">
        <v>5193</v>
      </c>
      <c r="F874" s="40" t="s">
        <v>2072</v>
      </c>
      <c r="G874" s="21" t="s">
        <v>191</v>
      </c>
      <c r="H874" s="21" t="s">
        <v>22</v>
      </c>
      <c r="I874" s="22">
        <v>116000000</v>
      </c>
      <c r="J874" s="22">
        <v>0</v>
      </c>
      <c r="K874" s="22">
        <v>0</v>
      </c>
      <c r="L874" s="22">
        <f t="shared" si="42"/>
        <v>116000000</v>
      </c>
      <c r="M874" s="30"/>
      <c r="N874" s="21"/>
    </row>
    <row r="875" spans="1:14" ht="16.5" customHeight="1" x14ac:dyDescent="0.15">
      <c r="A875" s="20">
        <v>870</v>
      </c>
      <c r="B875" s="21" t="s">
        <v>1983</v>
      </c>
      <c r="C875" s="21" t="s">
        <v>1307</v>
      </c>
      <c r="D875" s="21">
        <v>3</v>
      </c>
      <c r="E875" s="21" t="s">
        <v>5193</v>
      </c>
      <c r="F875" s="40" t="s">
        <v>2073</v>
      </c>
      <c r="G875" s="21" t="s">
        <v>191</v>
      </c>
      <c r="H875" s="21" t="s">
        <v>22</v>
      </c>
      <c r="I875" s="22">
        <v>191000000</v>
      </c>
      <c r="J875" s="22">
        <v>0</v>
      </c>
      <c r="K875" s="22">
        <v>0</v>
      </c>
      <c r="L875" s="22">
        <f t="shared" si="42"/>
        <v>191000000</v>
      </c>
      <c r="M875" s="30"/>
      <c r="N875" s="21"/>
    </row>
    <row r="876" spans="1:14" ht="16.5" customHeight="1" x14ac:dyDescent="0.15">
      <c r="A876" s="20">
        <v>871</v>
      </c>
      <c r="B876" s="21" t="s">
        <v>1983</v>
      </c>
      <c r="C876" s="21" t="s">
        <v>1307</v>
      </c>
      <c r="D876" s="21">
        <v>3</v>
      </c>
      <c r="E876" s="21" t="s">
        <v>5193</v>
      </c>
      <c r="F876" s="40" t="s">
        <v>2074</v>
      </c>
      <c r="G876" s="21" t="s">
        <v>191</v>
      </c>
      <c r="H876" s="21" t="s">
        <v>22</v>
      </c>
      <c r="I876" s="22">
        <v>226000000</v>
      </c>
      <c r="J876" s="22">
        <v>0</v>
      </c>
      <c r="K876" s="22">
        <v>0</v>
      </c>
      <c r="L876" s="22">
        <f t="shared" si="42"/>
        <v>226000000</v>
      </c>
      <c r="M876" s="30"/>
      <c r="N876" s="21"/>
    </row>
    <row r="877" spans="1:14" ht="16.5" customHeight="1" x14ac:dyDescent="0.15">
      <c r="A877" s="20">
        <v>872</v>
      </c>
      <c r="B877" s="21" t="s">
        <v>1983</v>
      </c>
      <c r="C877" s="21" t="s">
        <v>1907</v>
      </c>
      <c r="D877" s="21">
        <v>3</v>
      </c>
      <c r="E877" s="21" t="s">
        <v>5193</v>
      </c>
      <c r="F877" s="40" t="s">
        <v>2079</v>
      </c>
      <c r="G877" s="21" t="s">
        <v>193</v>
      </c>
      <c r="H877" s="21" t="s">
        <v>22</v>
      </c>
      <c r="I877" s="22">
        <v>180000000</v>
      </c>
      <c r="J877" s="22">
        <f>J880</f>
        <v>0</v>
      </c>
      <c r="K877" s="22">
        <v>0</v>
      </c>
      <c r="L877" s="22">
        <f t="shared" si="42"/>
        <v>180000000</v>
      </c>
      <c r="M877" s="30"/>
      <c r="N877" s="21"/>
    </row>
    <row r="878" spans="1:14" ht="16.5" customHeight="1" x14ac:dyDescent="0.15">
      <c r="A878" s="20">
        <v>873</v>
      </c>
      <c r="B878" s="21" t="s">
        <v>1983</v>
      </c>
      <c r="C878" s="21" t="s">
        <v>1986</v>
      </c>
      <c r="D878" s="21">
        <v>3</v>
      </c>
      <c r="E878" s="21" t="s">
        <v>5193</v>
      </c>
      <c r="F878" s="40" t="s">
        <v>2105</v>
      </c>
      <c r="G878" s="21" t="s">
        <v>191</v>
      </c>
      <c r="H878" s="21" t="s">
        <v>22</v>
      </c>
      <c r="I878" s="22">
        <v>31660070</v>
      </c>
      <c r="J878" s="22">
        <f>J881</f>
        <v>0</v>
      </c>
      <c r="K878" s="22">
        <f>K881</f>
        <v>0</v>
      </c>
      <c r="L878" s="22">
        <f t="shared" si="42"/>
        <v>31660070</v>
      </c>
      <c r="M878" s="30"/>
      <c r="N878" s="21"/>
    </row>
    <row r="879" spans="1:14" ht="16.5" customHeight="1" x14ac:dyDescent="0.15">
      <c r="A879" s="20">
        <v>874</v>
      </c>
      <c r="B879" s="21" t="s">
        <v>1983</v>
      </c>
      <c r="C879" s="21" t="s">
        <v>1986</v>
      </c>
      <c r="D879" s="21">
        <v>3</v>
      </c>
      <c r="E879" s="21" t="s">
        <v>5193</v>
      </c>
      <c r="F879" s="40" t="s">
        <v>2106</v>
      </c>
      <c r="G879" s="21" t="s">
        <v>191</v>
      </c>
      <c r="H879" s="21" t="s">
        <v>22</v>
      </c>
      <c r="I879" s="22">
        <v>27118540</v>
      </c>
      <c r="J879" s="22">
        <f>J882</f>
        <v>0</v>
      </c>
      <c r="K879" s="22">
        <f>K882</f>
        <v>0</v>
      </c>
      <c r="L879" s="22">
        <f t="shared" si="42"/>
        <v>27118540</v>
      </c>
      <c r="M879" s="30"/>
      <c r="N879" s="21"/>
    </row>
    <row r="880" spans="1:14" ht="16.5" customHeight="1" x14ac:dyDescent="0.15">
      <c r="A880" s="20">
        <v>875</v>
      </c>
      <c r="B880" s="21" t="s">
        <v>1983</v>
      </c>
      <c r="C880" s="21" t="s">
        <v>2007</v>
      </c>
      <c r="D880" s="21">
        <v>3</v>
      </c>
      <c r="E880" s="21" t="s">
        <v>5193</v>
      </c>
      <c r="F880" s="40" t="s">
        <v>2123</v>
      </c>
      <c r="G880" s="21" t="s">
        <v>191</v>
      </c>
      <c r="H880" s="21" t="s">
        <v>22</v>
      </c>
      <c r="I880" s="22">
        <v>87664907</v>
      </c>
      <c r="J880" s="22">
        <f>J883</f>
        <v>0</v>
      </c>
      <c r="K880" s="22">
        <v>0</v>
      </c>
      <c r="L880" s="22">
        <f t="shared" si="42"/>
        <v>87664907</v>
      </c>
      <c r="M880" s="30"/>
      <c r="N880" s="21"/>
    </row>
    <row r="881" spans="1:14" ht="16.5" customHeight="1" x14ac:dyDescent="0.15">
      <c r="A881" s="20">
        <v>876</v>
      </c>
      <c r="B881" s="21" t="s">
        <v>1983</v>
      </c>
      <c r="C881" s="21" t="s">
        <v>2009</v>
      </c>
      <c r="D881" s="21">
        <v>3</v>
      </c>
      <c r="E881" s="21" t="s">
        <v>5193</v>
      </c>
      <c r="F881" s="40" t="s">
        <v>2124</v>
      </c>
      <c r="G881" s="21" t="s">
        <v>191</v>
      </c>
      <c r="H881" s="21" t="s">
        <v>22</v>
      </c>
      <c r="I881" s="22">
        <v>118000000</v>
      </c>
      <c r="J881" s="22">
        <f>J884</f>
        <v>0</v>
      </c>
      <c r="K881" s="22">
        <v>0</v>
      </c>
      <c r="L881" s="22">
        <f t="shared" si="42"/>
        <v>118000000</v>
      </c>
      <c r="M881" s="30"/>
      <c r="N881" s="21"/>
    </row>
    <row r="882" spans="1:14" ht="16.5" customHeight="1" x14ac:dyDescent="0.15">
      <c r="A882" s="20">
        <v>877</v>
      </c>
      <c r="B882" s="21" t="s">
        <v>1983</v>
      </c>
      <c r="C882" s="21" t="s">
        <v>2021</v>
      </c>
      <c r="D882" s="21">
        <v>3</v>
      </c>
      <c r="E882" s="21" t="s">
        <v>5193</v>
      </c>
      <c r="F882" s="40" t="s">
        <v>2134</v>
      </c>
      <c r="G882" s="21" t="s">
        <v>191</v>
      </c>
      <c r="H882" s="21" t="s">
        <v>15</v>
      </c>
      <c r="I882" s="22">
        <v>80000000</v>
      </c>
      <c r="J882" s="22">
        <v>0</v>
      </c>
      <c r="K882" s="22">
        <v>0</v>
      </c>
      <c r="L882" s="22">
        <f t="shared" si="42"/>
        <v>80000000</v>
      </c>
      <c r="M882" s="30"/>
      <c r="N882" s="21"/>
    </row>
    <row r="883" spans="1:14" ht="16.5" customHeight="1" x14ac:dyDescent="0.15">
      <c r="A883" s="20">
        <v>878</v>
      </c>
      <c r="B883" s="21" t="s">
        <v>1983</v>
      </c>
      <c r="C883" s="21" t="s">
        <v>2026</v>
      </c>
      <c r="D883" s="21">
        <v>3</v>
      </c>
      <c r="E883" s="21" t="s">
        <v>5193</v>
      </c>
      <c r="F883" s="40" t="s">
        <v>2144</v>
      </c>
      <c r="G883" s="21" t="s">
        <v>191</v>
      </c>
      <c r="H883" s="21" t="s">
        <v>22</v>
      </c>
      <c r="I883" s="22">
        <v>42463000</v>
      </c>
      <c r="J883" s="22">
        <f>J886</f>
        <v>0</v>
      </c>
      <c r="K883" s="22">
        <f>K886</f>
        <v>0</v>
      </c>
      <c r="L883" s="22">
        <f t="shared" si="42"/>
        <v>42463000</v>
      </c>
      <c r="M883" s="30"/>
      <c r="N883" s="21"/>
    </row>
    <row r="884" spans="1:14" ht="16.5" customHeight="1" x14ac:dyDescent="0.15">
      <c r="A884" s="20">
        <v>879</v>
      </c>
      <c r="B884" s="21" t="s">
        <v>5083</v>
      </c>
      <c r="C884" s="21" t="s">
        <v>5084</v>
      </c>
      <c r="D884" s="21">
        <v>3</v>
      </c>
      <c r="E884" s="21" t="s">
        <v>5193</v>
      </c>
      <c r="F884" s="40" t="s">
        <v>5085</v>
      </c>
      <c r="G884" s="21" t="s">
        <v>2067</v>
      </c>
      <c r="H884" s="21" t="s">
        <v>22</v>
      </c>
      <c r="I884" s="22">
        <v>177000000</v>
      </c>
      <c r="J884" s="22">
        <v>0</v>
      </c>
      <c r="K884" s="22">
        <v>0</v>
      </c>
      <c r="L884" s="22">
        <f t="shared" si="42"/>
        <v>177000000</v>
      </c>
      <c r="M884" s="30"/>
      <c r="N884" s="21"/>
    </row>
    <row r="885" spans="1:14" ht="16.5" customHeight="1" x14ac:dyDescent="0.15">
      <c r="A885" s="20">
        <v>880</v>
      </c>
      <c r="B885" s="21" t="s">
        <v>2160</v>
      </c>
      <c r="C885" s="21" t="s">
        <v>1538</v>
      </c>
      <c r="D885" s="21">
        <v>3</v>
      </c>
      <c r="E885" s="21" t="s">
        <v>5193</v>
      </c>
      <c r="F885" s="40" t="s">
        <v>2241</v>
      </c>
      <c r="G885" s="21" t="s">
        <v>191</v>
      </c>
      <c r="H885" s="21" t="s">
        <v>22</v>
      </c>
      <c r="I885" s="22">
        <v>1600000000</v>
      </c>
      <c r="J885" s="22">
        <v>0</v>
      </c>
      <c r="K885" s="22">
        <v>0</v>
      </c>
      <c r="L885" s="22">
        <f t="shared" si="42"/>
        <v>1600000000</v>
      </c>
      <c r="M885" s="30"/>
      <c r="N885" s="21"/>
    </row>
    <row r="886" spans="1:14" ht="16.5" customHeight="1" x14ac:dyDescent="0.15">
      <c r="A886" s="20">
        <v>881</v>
      </c>
      <c r="B886" s="21" t="s">
        <v>2160</v>
      </c>
      <c r="C886" s="21" t="s">
        <v>1536</v>
      </c>
      <c r="D886" s="21">
        <v>3</v>
      </c>
      <c r="E886" s="21" t="s">
        <v>5193</v>
      </c>
      <c r="F886" s="40" t="s">
        <v>2242</v>
      </c>
      <c r="G886" s="21" t="s">
        <v>191</v>
      </c>
      <c r="H886" s="21" t="s">
        <v>22</v>
      </c>
      <c r="I886" s="22">
        <v>30000000</v>
      </c>
      <c r="J886" s="22">
        <v>0</v>
      </c>
      <c r="K886" s="22">
        <v>0</v>
      </c>
      <c r="L886" s="22">
        <f t="shared" si="42"/>
        <v>30000000</v>
      </c>
      <c r="M886" s="30"/>
      <c r="N886" s="21"/>
    </row>
    <row r="887" spans="1:14" ht="16.5" customHeight="1" x14ac:dyDescent="0.15">
      <c r="A887" s="20">
        <v>882</v>
      </c>
      <c r="B887" s="21" t="s">
        <v>2160</v>
      </c>
      <c r="C887" s="21" t="s">
        <v>1536</v>
      </c>
      <c r="D887" s="21">
        <v>3</v>
      </c>
      <c r="E887" s="21" t="s">
        <v>5193</v>
      </c>
      <c r="F887" s="40" t="s">
        <v>2243</v>
      </c>
      <c r="G887" s="21" t="s">
        <v>191</v>
      </c>
      <c r="H887" s="21" t="s">
        <v>22</v>
      </c>
      <c r="I887" s="22">
        <v>30000000</v>
      </c>
      <c r="J887" s="22">
        <v>0</v>
      </c>
      <c r="K887" s="22">
        <v>0</v>
      </c>
      <c r="L887" s="22">
        <f t="shared" si="42"/>
        <v>30000000</v>
      </c>
      <c r="M887" s="30"/>
      <c r="N887" s="21"/>
    </row>
    <row r="888" spans="1:14" ht="16.5" customHeight="1" x14ac:dyDescent="0.15">
      <c r="A888" s="20">
        <v>883</v>
      </c>
      <c r="B888" s="21" t="s">
        <v>2160</v>
      </c>
      <c r="C888" s="21" t="s">
        <v>1743</v>
      </c>
      <c r="D888" s="21">
        <v>3</v>
      </c>
      <c r="E888" s="21" t="s">
        <v>5193</v>
      </c>
      <c r="F888" s="40" t="s">
        <v>2262</v>
      </c>
      <c r="G888" s="21" t="s">
        <v>5183</v>
      </c>
      <c r="H888" s="21" t="s">
        <v>22</v>
      </c>
      <c r="I888" s="22">
        <v>40000000</v>
      </c>
      <c r="J888" s="22">
        <v>0</v>
      </c>
      <c r="K888" s="22">
        <v>0</v>
      </c>
      <c r="L888" s="22">
        <f t="shared" si="42"/>
        <v>40000000</v>
      </c>
      <c r="M888" s="30"/>
      <c r="N888" s="21"/>
    </row>
    <row r="889" spans="1:14" ht="16.5" customHeight="1" x14ac:dyDescent="0.15">
      <c r="A889" s="20">
        <v>884</v>
      </c>
      <c r="B889" s="21" t="s">
        <v>2160</v>
      </c>
      <c r="C889" s="21" t="s">
        <v>1743</v>
      </c>
      <c r="D889" s="21">
        <v>3</v>
      </c>
      <c r="E889" s="21" t="s">
        <v>5193</v>
      </c>
      <c r="F889" s="40" t="s">
        <v>2263</v>
      </c>
      <c r="G889" s="21" t="s">
        <v>5183</v>
      </c>
      <c r="H889" s="21" t="s">
        <v>22</v>
      </c>
      <c r="I889" s="22">
        <v>10000000</v>
      </c>
      <c r="J889" s="22">
        <v>0</v>
      </c>
      <c r="K889" s="22">
        <v>0</v>
      </c>
      <c r="L889" s="22">
        <f t="shared" si="42"/>
        <v>10000000</v>
      </c>
      <c r="M889" s="30"/>
      <c r="N889" s="21"/>
    </row>
    <row r="890" spans="1:14" ht="16.5" customHeight="1" x14ac:dyDescent="0.15">
      <c r="A890" s="20">
        <v>885</v>
      </c>
      <c r="B890" s="21" t="s">
        <v>2160</v>
      </c>
      <c r="C890" s="21" t="s">
        <v>1743</v>
      </c>
      <c r="D890" s="21">
        <v>3</v>
      </c>
      <c r="E890" s="21" t="s">
        <v>5193</v>
      </c>
      <c r="F890" s="40" t="s">
        <v>2264</v>
      </c>
      <c r="G890" s="21" t="s">
        <v>5183</v>
      </c>
      <c r="H890" s="21" t="s">
        <v>22</v>
      </c>
      <c r="I890" s="22">
        <v>50000000</v>
      </c>
      <c r="J890" s="22">
        <v>0</v>
      </c>
      <c r="K890" s="22">
        <v>0</v>
      </c>
      <c r="L890" s="22">
        <f t="shared" si="42"/>
        <v>50000000</v>
      </c>
      <c r="M890" s="30"/>
      <c r="N890" s="21"/>
    </row>
    <row r="891" spans="1:14" ht="16.5" customHeight="1" x14ac:dyDescent="0.15">
      <c r="A891" s="20">
        <v>886</v>
      </c>
      <c r="B891" s="21" t="s">
        <v>2160</v>
      </c>
      <c r="C891" s="21" t="s">
        <v>1743</v>
      </c>
      <c r="D891" s="21">
        <v>3</v>
      </c>
      <c r="E891" s="21" t="s">
        <v>5193</v>
      </c>
      <c r="F891" s="40" t="s">
        <v>2265</v>
      </c>
      <c r="G891" s="21" t="s">
        <v>5183</v>
      </c>
      <c r="H891" s="21" t="s">
        <v>22</v>
      </c>
      <c r="I891" s="22">
        <v>10000000</v>
      </c>
      <c r="J891" s="22">
        <v>0</v>
      </c>
      <c r="K891" s="22">
        <v>0</v>
      </c>
      <c r="L891" s="22">
        <f t="shared" si="42"/>
        <v>10000000</v>
      </c>
      <c r="M891" s="30"/>
      <c r="N891" s="21"/>
    </row>
    <row r="892" spans="1:14" ht="16.5" customHeight="1" x14ac:dyDescent="0.15">
      <c r="A892" s="20">
        <v>887</v>
      </c>
      <c r="B892" s="21" t="s">
        <v>2160</v>
      </c>
      <c r="C892" s="21" t="s">
        <v>2171</v>
      </c>
      <c r="D892" s="21">
        <v>3</v>
      </c>
      <c r="E892" s="21" t="s">
        <v>5193</v>
      </c>
      <c r="F892" s="40" t="s">
        <v>2298</v>
      </c>
      <c r="G892" s="21" t="s">
        <v>191</v>
      </c>
      <c r="H892" s="21" t="s">
        <v>15</v>
      </c>
      <c r="I892" s="22">
        <v>30000000</v>
      </c>
      <c r="J892" s="22">
        <v>0</v>
      </c>
      <c r="K892" s="22">
        <v>0</v>
      </c>
      <c r="L892" s="22">
        <f t="shared" si="42"/>
        <v>30000000</v>
      </c>
      <c r="M892" s="30"/>
      <c r="N892" s="21"/>
    </row>
    <row r="893" spans="1:14" ht="16.5" customHeight="1" x14ac:dyDescent="0.15">
      <c r="A893" s="20">
        <v>888</v>
      </c>
      <c r="B893" s="21" t="s">
        <v>2160</v>
      </c>
      <c r="C893" s="21" t="s">
        <v>2171</v>
      </c>
      <c r="D893" s="21">
        <v>3</v>
      </c>
      <c r="E893" s="21" t="s">
        <v>5193</v>
      </c>
      <c r="F893" s="40" t="s">
        <v>2299</v>
      </c>
      <c r="G893" s="21" t="s">
        <v>191</v>
      </c>
      <c r="H893" s="21" t="s">
        <v>15</v>
      </c>
      <c r="I893" s="22">
        <v>30000000</v>
      </c>
      <c r="J893" s="22">
        <v>0</v>
      </c>
      <c r="K893" s="22">
        <v>0</v>
      </c>
      <c r="L893" s="22">
        <f t="shared" si="42"/>
        <v>30000000</v>
      </c>
      <c r="M893" s="30"/>
      <c r="N893" s="21"/>
    </row>
    <row r="894" spans="1:14" ht="16.5" customHeight="1" x14ac:dyDescent="0.15">
      <c r="A894" s="20">
        <v>889</v>
      </c>
      <c r="B894" s="21" t="s">
        <v>2160</v>
      </c>
      <c r="C894" s="21" t="s">
        <v>2171</v>
      </c>
      <c r="D894" s="21">
        <v>3</v>
      </c>
      <c r="E894" s="21" t="s">
        <v>5193</v>
      </c>
      <c r="F894" s="40" t="s">
        <v>2300</v>
      </c>
      <c r="G894" s="21" t="s">
        <v>191</v>
      </c>
      <c r="H894" s="21" t="s">
        <v>15</v>
      </c>
      <c r="I894" s="22">
        <v>190000000</v>
      </c>
      <c r="J894" s="22">
        <v>0</v>
      </c>
      <c r="K894" s="22">
        <v>0</v>
      </c>
      <c r="L894" s="22">
        <f t="shared" si="42"/>
        <v>190000000</v>
      </c>
      <c r="M894" s="30"/>
      <c r="N894" s="21"/>
    </row>
    <row r="895" spans="1:14" ht="16.5" customHeight="1" x14ac:dyDescent="0.15">
      <c r="A895" s="20">
        <v>890</v>
      </c>
      <c r="B895" s="21" t="s">
        <v>2160</v>
      </c>
      <c r="C895" s="21" t="s">
        <v>2171</v>
      </c>
      <c r="D895" s="21">
        <v>3</v>
      </c>
      <c r="E895" s="21" t="s">
        <v>5193</v>
      </c>
      <c r="F895" s="40" t="s">
        <v>2301</v>
      </c>
      <c r="G895" s="21" t="s">
        <v>191</v>
      </c>
      <c r="H895" s="21" t="s">
        <v>15</v>
      </c>
      <c r="I895" s="22">
        <v>200000000</v>
      </c>
      <c r="J895" s="22">
        <v>0</v>
      </c>
      <c r="K895" s="22">
        <v>0</v>
      </c>
      <c r="L895" s="22">
        <f t="shared" si="42"/>
        <v>200000000</v>
      </c>
      <c r="M895" s="30"/>
      <c r="N895" s="21"/>
    </row>
    <row r="896" spans="1:14" ht="16.5" customHeight="1" x14ac:dyDescent="0.15">
      <c r="A896" s="20">
        <v>891</v>
      </c>
      <c r="B896" s="21" t="s">
        <v>2160</v>
      </c>
      <c r="C896" s="21" t="s">
        <v>2171</v>
      </c>
      <c r="D896" s="21">
        <v>3</v>
      </c>
      <c r="E896" s="21" t="s">
        <v>5193</v>
      </c>
      <c r="F896" s="40" t="s">
        <v>2302</v>
      </c>
      <c r="G896" s="21" t="s">
        <v>191</v>
      </c>
      <c r="H896" s="21" t="s">
        <v>15</v>
      </c>
      <c r="I896" s="22">
        <v>80000000</v>
      </c>
      <c r="J896" s="22">
        <v>0</v>
      </c>
      <c r="K896" s="22">
        <v>0</v>
      </c>
      <c r="L896" s="22">
        <f t="shared" si="42"/>
        <v>80000000</v>
      </c>
      <c r="M896" s="30"/>
      <c r="N896" s="21"/>
    </row>
    <row r="897" spans="1:14" ht="16.5" customHeight="1" x14ac:dyDescent="0.15">
      <c r="A897" s="20">
        <v>892</v>
      </c>
      <c r="B897" s="21" t="s">
        <v>2160</v>
      </c>
      <c r="C897" s="21" t="s">
        <v>2171</v>
      </c>
      <c r="D897" s="21">
        <v>3</v>
      </c>
      <c r="E897" s="21" t="s">
        <v>5193</v>
      </c>
      <c r="F897" s="40" t="s">
        <v>2303</v>
      </c>
      <c r="G897" s="21" t="s">
        <v>191</v>
      </c>
      <c r="H897" s="21" t="s">
        <v>15</v>
      </c>
      <c r="I897" s="22">
        <v>95000000</v>
      </c>
      <c r="J897" s="22">
        <v>0</v>
      </c>
      <c r="K897" s="22">
        <v>0</v>
      </c>
      <c r="L897" s="22">
        <f t="shared" si="42"/>
        <v>95000000</v>
      </c>
      <c r="M897" s="30"/>
      <c r="N897" s="21"/>
    </row>
    <row r="898" spans="1:14" ht="16.5" customHeight="1" x14ac:dyDescent="0.15">
      <c r="A898" s="20">
        <v>893</v>
      </c>
      <c r="B898" s="21" t="s">
        <v>2311</v>
      </c>
      <c r="C898" s="21" t="s">
        <v>2312</v>
      </c>
      <c r="D898" s="21">
        <v>3</v>
      </c>
      <c r="E898" s="21" t="s">
        <v>5193</v>
      </c>
      <c r="F898" s="40" t="s">
        <v>2514</v>
      </c>
      <c r="G898" s="21" t="s">
        <v>193</v>
      </c>
      <c r="H898" s="21" t="s">
        <v>22</v>
      </c>
      <c r="I898" s="22">
        <v>18494520</v>
      </c>
      <c r="J898" s="22">
        <f t="shared" ref="J898:K900" si="44">J901</f>
        <v>0</v>
      </c>
      <c r="K898" s="22">
        <f t="shared" si="44"/>
        <v>0</v>
      </c>
      <c r="L898" s="22">
        <f t="shared" si="42"/>
        <v>18494520</v>
      </c>
      <c r="M898" s="30"/>
      <c r="N898" s="21"/>
    </row>
    <row r="899" spans="1:14" ht="16.5" customHeight="1" x14ac:dyDescent="0.15">
      <c r="A899" s="20">
        <v>894</v>
      </c>
      <c r="B899" s="21" t="s">
        <v>2311</v>
      </c>
      <c r="C899" s="21" t="s">
        <v>2312</v>
      </c>
      <c r="D899" s="21">
        <v>3</v>
      </c>
      <c r="E899" s="21" t="s">
        <v>5193</v>
      </c>
      <c r="F899" s="40" t="s">
        <v>2519</v>
      </c>
      <c r="G899" s="21" t="s">
        <v>191</v>
      </c>
      <c r="H899" s="21" t="s">
        <v>22</v>
      </c>
      <c r="I899" s="22">
        <v>92000000</v>
      </c>
      <c r="J899" s="22">
        <f t="shared" si="44"/>
        <v>0</v>
      </c>
      <c r="K899" s="22">
        <f t="shared" si="44"/>
        <v>0</v>
      </c>
      <c r="L899" s="22">
        <f t="shared" si="42"/>
        <v>92000000</v>
      </c>
      <c r="M899" s="30"/>
      <c r="N899" s="21"/>
    </row>
    <row r="900" spans="1:14" ht="16.5" customHeight="1" x14ac:dyDescent="0.15">
      <c r="A900" s="20">
        <v>895</v>
      </c>
      <c r="B900" s="21" t="s">
        <v>2311</v>
      </c>
      <c r="C900" s="21" t="s">
        <v>2312</v>
      </c>
      <c r="D900" s="21">
        <v>3</v>
      </c>
      <c r="E900" s="21" t="s">
        <v>5193</v>
      </c>
      <c r="F900" s="40" t="s">
        <v>2520</v>
      </c>
      <c r="G900" s="21" t="s">
        <v>191</v>
      </c>
      <c r="H900" s="21" t="s">
        <v>22</v>
      </c>
      <c r="I900" s="22">
        <v>114000000</v>
      </c>
      <c r="J900" s="22">
        <f t="shared" si="44"/>
        <v>0</v>
      </c>
      <c r="K900" s="22">
        <f t="shared" si="44"/>
        <v>0</v>
      </c>
      <c r="L900" s="22">
        <f t="shared" si="42"/>
        <v>114000000</v>
      </c>
      <c r="M900" s="30"/>
      <c r="N900" s="21"/>
    </row>
    <row r="901" spans="1:14" ht="16.5" customHeight="1" x14ac:dyDescent="0.15">
      <c r="A901" s="20">
        <v>896</v>
      </c>
      <c r="B901" s="21" t="s">
        <v>2311</v>
      </c>
      <c r="C901" s="21" t="s">
        <v>2321</v>
      </c>
      <c r="D901" s="21">
        <v>3</v>
      </c>
      <c r="E901" s="21" t="s">
        <v>5193</v>
      </c>
      <c r="F901" s="40" t="s">
        <v>2526</v>
      </c>
      <c r="G901" s="21" t="s">
        <v>191</v>
      </c>
      <c r="H901" s="21" t="s">
        <v>22</v>
      </c>
      <c r="I901" s="22">
        <v>123009202</v>
      </c>
      <c r="J901" s="22">
        <v>0</v>
      </c>
      <c r="K901" s="22">
        <v>0</v>
      </c>
      <c r="L901" s="22">
        <f t="shared" si="42"/>
        <v>123009202</v>
      </c>
      <c r="M901" s="30"/>
      <c r="N901" s="21"/>
    </row>
    <row r="902" spans="1:14" ht="16.5" customHeight="1" x14ac:dyDescent="0.15">
      <c r="A902" s="20">
        <v>897</v>
      </c>
      <c r="B902" s="21" t="s">
        <v>2311</v>
      </c>
      <c r="C902" s="21" t="s">
        <v>2321</v>
      </c>
      <c r="D902" s="21">
        <v>3</v>
      </c>
      <c r="E902" s="21" t="s">
        <v>5193</v>
      </c>
      <c r="F902" s="40" t="s">
        <v>2527</v>
      </c>
      <c r="G902" s="21" t="s">
        <v>191</v>
      </c>
      <c r="H902" s="21" t="s">
        <v>22</v>
      </c>
      <c r="I902" s="22">
        <v>33000000</v>
      </c>
      <c r="J902" s="22">
        <f>J905</f>
        <v>0</v>
      </c>
      <c r="K902" s="22">
        <v>0</v>
      </c>
      <c r="L902" s="22">
        <f t="shared" si="42"/>
        <v>33000000</v>
      </c>
      <c r="M902" s="30"/>
      <c r="N902" s="21"/>
    </row>
    <row r="903" spans="1:14" ht="16.5" customHeight="1" x14ac:dyDescent="0.15">
      <c r="A903" s="20">
        <v>898</v>
      </c>
      <c r="B903" s="21" t="s">
        <v>2311</v>
      </c>
      <c r="C903" s="21" t="s">
        <v>2326</v>
      </c>
      <c r="D903" s="21">
        <v>3</v>
      </c>
      <c r="E903" s="21" t="s">
        <v>5193</v>
      </c>
      <c r="F903" s="40" t="s">
        <v>2533</v>
      </c>
      <c r="G903" s="21" t="s">
        <v>191</v>
      </c>
      <c r="H903" s="21" t="s">
        <v>22</v>
      </c>
      <c r="I903" s="22">
        <v>200000000</v>
      </c>
      <c r="J903" s="22">
        <v>0</v>
      </c>
      <c r="K903" s="22">
        <v>0</v>
      </c>
      <c r="L903" s="22">
        <f t="shared" si="42"/>
        <v>200000000</v>
      </c>
      <c r="M903" s="30"/>
      <c r="N903" s="21" t="s">
        <v>195</v>
      </c>
    </row>
    <row r="904" spans="1:14" ht="16.5" customHeight="1" x14ac:dyDescent="0.15">
      <c r="A904" s="20">
        <v>899</v>
      </c>
      <c r="B904" s="21" t="s">
        <v>2311</v>
      </c>
      <c r="C904" s="21" t="s">
        <v>2337</v>
      </c>
      <c r="D904" s="21">
        <v>3</v>
      </c>
      <c r="E904" s="21" t="s">
        <v>5193</v>
      </c>
      <c r="F904" s="40" t="s">
        <v>2552</v>
      </c>
      <c r="G904" s="21" t="s">
        <v>191</v>
      </c>
      <c r="H904" s="21" t="s">
        <v>22</v>
      </c>
      <c r="I904" s="22">
        <v>38911752</v>
      </c>
      <c r="J904" s="22">
        <v>0</v>
      </c>
      <c r="K904" s="22">
        <v>0</v>
      </c>
      <c r="L904" s="22">
        <f t="shared" ref="L904:L967" si="45">I904+J904+K904</f>
        <v>38911752</v>
      </c>
      <c r="M904" s="30"/>
      <c r="N904" s="21"/>
    </row>
    <row r="905" spans="1:14" ht="16.5" customHeight="1" x14ac:dyDescent="0.15">
      <c r="A905" s="20">
        <v>900</v>
      </c>
      <c r="B905" s="21" t="s">
        <v>2311</v>
      </c>
      <c r="C905" s="21" t="s">
        <v>2337</v>
      </c>
      <c r="D905" s="21">
        <v>3</v>
      </c>
      <c r="E905" s="21" t="s">
        <v>5193</v>
      </c>
      <c r="F905" s="40" t="s">
        <v>2553</v>
      </c>
      <c r="G905" s="21" t="s">
        <v>191</v>
      </c>
      <c r="H905" s="21" t="s">
        <v>22</v>
      </c>
      <c r="I905" s="22">
        <v>10000000</v>
      </c>
      <c r="J905" s="22">
        <v>0</v>
      </c>
      <c r="K905" s="22">
        <v>0</v>
      </c>
      <c r="L905" s="22">
        <f t="shared" si="45"/>
        <v>10000000</v>
      </c>
      <c r="M905" s="30"/>
      <c r="N905" s="21"/>
    </row>
    <row r="906" spans="1:14" ht="16.5" customHeight="1" x14ac:dyDescent="0.15">
      <c r="A906" s="20">
        <v>901</v>
      </c>
      <c r="B906" s="21" t="s">
        <v>2311</v>
      </c>
      <c r="C906" s="21" t="s">
        <v>2337</v>
      </c>
      <c r="D906" s="21">
        <v>3</v>
      </c>
      <c r="E906" s="21" t="s">
        <v>5193</v>
      </c>
      <c r="F906" s="40" t="s">
        <v>2554</v>
      </c>
      <c r="G906" s="21" t="s">
        <v>191</v>
      </c>
      <c r="H906" s="21" t="s">
        <v>22</v>
      </c>
      <c r="I906" s="22">
        <v>19448916</v>
      </c>
      <c r="J906" s="22">
        <v>0</v>
      </c>
      <c r="K906" s="22">
        <v>0</v>
      </c>
      <c r="L906" s="22">
        <f t="shared" si="45"/>
        <v>19448916</v>
      </c>
      <c r="M906" s="30"/>
      <c r="N906" s="21"/>
    </row>
    <row r="907" spans="1:14" ht="16.5" customHeight="1" x14ac:dyDescent="0.15">
      <c r="A907" s="20">
        <v>902</v>
      </c>
      <c r="B907" s="21" t="s">
        <v>2311</v>
      </c>
      <c r="C907" s="21" t="s">
        <v>2337</v>
      </c>
      <c r="D907" s="21">
        <v>3</v>
      </c>
      <c r="E907" s="21" t="s">
        <v>5193</v>
      </c>
      <c r="F907" s="40" t="s">
        <v>2555</v>
      </c>
      <c r="G907" s="21" t="s">
        <v>191</v>
      </c>
      <c r="H907" s="21" t="s">
        <v>22</v>
      </c>
      <c r="I907" s="22">
        <v>64000000</v>
      </c>
      <c r="J907" s="22">
        <v>0</v>
      </c>
      <c r="K907" s="22">
        <v>0</v>
      </c>
      <c r="L907" s="22">
        <f t="shared" si="45"/>
        <v>64000000</v>
      </c>
      <c r="M907" s="30"/>
      <c r="N907" s="21"/>
    </row>
    <row r="908" spans="1:14" ht="16.5" customHeight="1" x14ac:dyDescent="0.15">
      <c r="A908" s="20">
        <v>903</v>
      </c>
      <c r="B908" s="21" t="s">
        <v>2311</v>
      </c>
      <c r="C908" s="21" t="s">
        <v>2337</v>
      </c>
      <c r="D908" s="21">
        <v>3</v>
      </c>
      <c r="E908" s="21" t="s">
        <v>5193</v>
      </c>
      <c r="F908" s="40" t="s">
        <v>2557</v>
      </c>
      <c r="G908" s="21" t="s">
        <v>191</v>
      </c>
      <c r="H908" s="21" t="s">
        <v>22</v>
      </c>
      <c r="I908" s="22">
        <v>34000000</v>
      </c>
      <c r="J908" s="22">
        <v>0</v>
      </c>
      <c r="K908" s="22">
        <v>0</v>
      </c>
      <c r="L908" s="22">
        <f t="shared" si="45"/>
        <v>34000000</v>
      </c>
      <c r="M908" s="30"/>
      <c r="N908" s="21"/>
    </row>
    <row r="909" spans="1:14" ht="16.5" customHeight="1" x14ac:dyDescent="0.15">
      <c r="A909" s="20">
        <v>904</v>
      </c>
      <c r="B909" s="21" t="s">
        <v>2311</v>
      </c>
      <c r="C909" s="21" t="s">
        <v>2337</v>
      </c>
      <c r="D909" s="21">
        <v>3</v>
      </c>
      <c r="E909" s="21" t="s">
        <v>5193</v>
      </c>
      <c r="F909" s="40" t="s">
        <v>2559</v>
      </c>
      <c r="G909" s="21" t="s">
        <v>191</v>
      </c>
      <c r="H909" s="21" t="s">
        <v>22</v>
      </c>
      <c r="I909" s="22">
        <v>230000000</v>
      </c>
      <c r="J909" s="22">
        <v>0</v>
      </c>
      <c r="K909" s="22">
        <v>0</v>
      </c>
      <c r="L909" s="22">
        <f t="shared" si="45"/>
        <v>230000000</v>
      </c>
      <c r="M909" s="30"/>
      <c r="N909" s="21"/>
    </row>
    <row r="910" spans="1:14" ht="16.5" customHeight="1" x14ac:dyDescent="0.15">
      <c r="A910" s="20">
        <v>905</v>
      </c>
      <c r="B910" s="21" t="s">
        <v>2311</v>
      </c>
      <c r="C910" s="21" t="s">
        <v>2337</v>
      </c>
      <c r="D910" s="21">
        <v>3</v>
      </c>
      <c r="E910" s="21" t="s">
        <v>5193</v>
      </c>
      <c r="F910" s="40" t="s">
        <v>2561</v>
      </c>
      <c r="G910" s="21" t="s">
        <v>191</v>
      </c>
      <c r="H910" s="21" t="s">
        <v>22</v>
      </c>
      <c r="I910" s="22">
        <v>30000000</v>
      </c>
      <c r="J910" s="22">
        <v>0</v>
      </c>
      <c r="K910" s="22">
        <v>0</v>
      </c>
      <c r="L910" s="22">
        <f t="shared" si="45"/>
        <v>30000000</v>
      </c>
      <c r="M910" s="30"/>
      <c r="N910" s="21"/>
    </row>
    <row r="911" spans="1:14" ht="16.5" customHeight="1" x14ac:dyDescent="0.15">
      <c r="A911" s="20">
        <v>906</v>
      </c>
      <c r="B911" s="21" t="s">
        <v>2311</v>
      </c>
      <c r="C911" s="21" t="s">
        <v>2346</v>
      </c>
      <c r="D911" s="21">
        <v>3</v>
      </c>
      <c r="E911" s="21" t="s">
        <v>5193</v>
      </c>
      <c r="F911" s="40" t="s">
        <v>609</v>
      </c>
      <c r="G911" s="21" t="s">
        <v>191</v>
      </c>
      <c r="H911" s="21" t="s">
        <v>22</v>
      </c>
      <c r="I911" s="22">
        <v>22500000</v>
      </c>
      <c r="J911" s="22">
        <v>0</v>
      </c>
      <c r="K911" s="22">
        <v>0</v>
      </c>
      <c r="L911" s="22">
        <f t="shared" si="45"/>
        <v>22500000</v>
      </c>
      <c r="M911" s="30"/>
      <c r="N911" s="21"/>
    </row>
    <row r="912" spans="1:14" ht="16.5" customHeight="1" x14ac:dyDescent="0.15">
      <c r="A912" s="20">
        <v>907</v>
      </c>
      <c r="B912" s="21" t="s">
        <v>2311</v>
      </c>
      <c r="C912" s="21" t="s">
        <v>2346</v>
      </c>
      <c r="D912" s="21">
        <v>3</v>
      </c>
      <c r="E912" s="21" t="s">
        <v>5193</v>
      </c>
      <c r="F912" s="40" t="s">
        <v>2563</v>
      </c>
      <c r="G912" s="21" t="s">
        <v>191</v>
      </c>
      <c r="H912" s="21" t="s">
        <v>22</v>
      </c>
      <c r="I912" s="22">
        <v>10000000</v>
      </c>
      <c r="J912" s="22">
        <v>0</v>
      </c>
      <c r="K912" s="22">
        <v>0</v>
      </c>
      <c r="L912" s="22">
        <f t="shared" si="45"/>
        <v>10000000</v>
      </c>
      <c r="M912" s="30"/>
      <c r="N912" s="21"/>
    </row>
    <row r="913" spans="1:14" ht="16.5" customHeight="1" x14ac:dyDescent="0.15">
      <c r="A913" s="20">
        <v>908</v>
      </c>
      <c r="B913" s="21" t="s">
        <v>2311</v>
      </c>
      <c r="C913" s="21" t="s">
        <v>700</v>
      </c>
      <c r="D913" s="21">
        <v>3</v>
      </c>
      <c r="E913" s="21" t="s">
        <v>5193</v>
      </c>
      <c r="F913" s="40" t="s">
        <v>2576</v>
      </c>
      <c r="G913" s="21" t="s">
        <v>191</v>
      </c>
      <c r="H913" s="21" t="s">
        <v>22</v>
      </c>
      <c r="I913" s="22">
        <v>409815000</v>
      </c>
      <c r="J913" s="22">
        <v>0</v>
      </c>
      <c r="K913" s="22">
        <v>0</v>
      </c>
      <c r="L913" s="22">
        <f t="shared" si="45"/>
        <v>409815000</v>
      </c>
      <c r="M913" s="30"/>
      <c r="N913" s="21"/>
    </row>
    <row r="914" spans="1:14" ht="16.5" customHeight="1" x14ac:dyDescent="0.15">
      <c r="A914" s="20">
        <v>909</v>
      </c>
      <c r="B914" s="21" t="s">
        <v>2311</v>
      </c>
      <c r="C914" s="21" t="s">
        <v>700</v>
      </c>
      <c r="D914" s="21">
        <v>3</v>
      </c>
      <c r="E914" s="21" t="s">
        <v>5193</v>
      </c>
      <c r="F914" s="40" t="s">
        <v>2577</v>
      </c>
      <c r="G914" s="21" t="s">
        <v>191</v>
      </c>
      <c r="H914" s="21" t="s">
        <v>22</v>
      </c>
      <c r="I914" s="22">
        <v>82165000</v>
      </c>
      <c r="J914" s="22">
        <v>0</v>
      </c>
      <c r="K914" s="22">
        <v>0</v>
      </c>
      <c r="L914" s="22">
        <f t="shared" si="45"/>
        <v>82165000</v>
      </c>
      <c r="M914" s="30"/>
      <c r="N914" s="21"/>
    </row>
    <row r="915" spans="1:14" ht="16.5" customHeight="1" x14ac:dyDescent="0.15">
      <c r="A915" s="20">
        <v>910</v>
      </c>
      <c r="B915" s="21" t="s">
        <v>2311</v>
      </c>
      <c r="C915" s="21" t="s">
        <v>700</v>
      </c>
      <c r="D915" s="21">
        <v>3</v>
      </c>
      <c r="E915" s="21" t="s">
        <v>5193</v>
      </c>
      <c r="F915" s="40" t="s">
        <v>2578</v>
      </c>
      <c r="G915" s="21" t="s">
        <v>191</v>
      </c>
      <c r="H915" s="21" t="s">
        <v>22</v>
      </c>
      <c r="I915" s="22">
        <v>17435000</v>
      </c>
      <c r="J915" s="22">
        <v>0</v>
      </c>
      <c r="K915" s="22">
        <v>0</v>
      </c>
      <c r="L915" s="22">
        <f t="shared" si="45"/>
        <v>17435000</v>
      </c>
      <c r="M915" s="30"/>
      <c r="N915" s="21"/>
    </row>
    <row r="916" spans="1:14" ht="16.5" customHeight="1" x14ac:dyDescent="0.15">
      <c r="A916" s="20">
        <v>911</v>
      </c>
      <c r="B916" s="21" t="s">
        <v>2311</v>
      </c>
      <c r="C916" s="21" t="s">
        <v>700</v>
      </c>
      <c r="D916" s="21">
        <v>3</v>
      </c>
      <c r="E916" s="21" t="s">
        <v>5193</v>
      </c>
      <c r="F916" s="40" t="s">
        <v>2579</v>
      </c>
      <c r="G916" s="21" t="s">
        <v>193</v>
      </c>
      <c r="H916" s="21" t="s">
        <v>22</v>
      </c>
      <c r="I916" s="22">
        <v>101132000</v>
      </c>
      <c r="J916" s="22">
        <v>0</v>
      </c>
      <c r="K916" s="22">
        <v>0</v>
      </c>
      <c r="L916" s="22">
        <f t="shared" si="45"/>
        <v>101132000</v>
      </c>
      <c r="M916" s="30"/>
      <c r="N916" s="21"/>
    </row>
    <row r="917" spans="1:14" ht="16.5" customHeight="1" x14ac:dyDescent="0.15">
      <c r="A917" s="20">
        <v>912</v>
      </c>
      <c r="B917" s="21" t="s">
        <v>2311</v>
      </c>
      <c r="C917" s="21" t="s">
        <v>700</v>
      </c>
      <c r="D917" s="21">
        <v>3</v>
      </c>
      <c r="E917" s="21" t="s">
        <v>5193</v>
      </c>
      <c r="F917" s="40" t="s">
        <v>2580</v>
      </c>
      <c r="G917" s="21" t="s">
        <v>191</v>
      </c>
      <c r="H917" s="21" t="s">
        <v>22</v>
      </c>
      <c r="I917" s="22">
        <v>174904000</v>
      </c>
      <c r="J917" s="22">
        <v>0</v>
      </c>
      <c r="K917" s="22">
        <v>0</v>
      </c>
      <c r="L917" s="22">
        <f t="shared" si="45"/>
        <v>174904000</v>
      </c>
      <c r="M917" s="30"/>
      <c r="N917" s="21"/>
    </row>
    <row r="918" spans="1:14" ht="16.5" customHeight="1" x14ac:dyDescent="0.15">
      <c r="A918" s="20">
        <v>913</v>
      </c>
      <c r="B918" s="21" t="s">
        <v>2311</v>
      </c>
      <c r="C918" s="21" t="s">
        <v>700</v>
      </c>
      <c r="D918" s="21">
        <v>3</v>
      </c>
      <c r="E918" s="21" t="s">
        <v>5193</v>
      </c>
      <c r="F918" s="40" t="s">
        <v>2581</v>
      </c>
      <c r="G918" s="21" t="s">
        <v>191</v>
      </c>
      <c r="H918" s="21" t="s">
        <v>22</v>
      </c>
      <c r="I918" s="22">
        <v>18475000</v>
      </c>
      <c r="J918" s="22">
        <v>0</v>
      </c>
      <c r="K918" s="22">
        <v>0</v>
      </c>
      <c r="L918" s="22">
        <f t="shared" si="45"/>
        <v>18475000</v>
      </c>
      <c r="M918" s="30"/>
      <c r="N918" s="21"/>
    </row>
    <row r="919" spans="1:14" ht="16.5" customHeight="1" x14ac:dyDescent="0.15">
      <c r="A919" s="20">
        <v>914</v>
      </c>
      <c r="B919" s="21" t="s">
        <v>2311</v>
      </c>
      <c r="C919" s="21" t="s">
        <v>700</v>
      </c>
      <c r="D919" s="21">
        <v>3</v>
      </c>
      <c r="E919" s="21" t="s">
        <v>5193</v>
      </c>
      <c r="F919" s="40" t="s">
        <v>2582</v>
      </c>
      <c r="G919" s="21" t="s">
        <v>191</v>
      </c>
      <c r="H919" s="21" t="s">
        <v>22</v>
      </c>
      <c r="I919" s="22">
        <v>11623000</v>
      </c>
      <c r="J919" s="22">
        <v>0</v>
      </c>
      <c r="K919" s="22">
        <v>0</v>
      </c>
      <c r="L919" s="22">
        <f t="shared" si="45"/>
        <v>11623000</v>
      </c>
      <c r="M919" s="30"/>
      <c r="N919" s="21"/>
    </row>
    <row r="920" spans="1:14" ht="16.5" customHeight="1" x14ac:dyDescent="0.15">
      <c r="A920" s="20">
        <v>915</v>
      </c>
      <c r="B920" s="21" t="s">
        <v>2311</v>
      </c>
      <c r="C920" s="21" t="s">
        <v>700</v>
      </c>
      <c r="D920" s="21">
        <v>3</v>
      </c>
      <c r="E920" s="21" t="s">
        <v>5193</v>
      </c>
      <c r="F920" s="40" t="s">
        <v>2583</v>
      </c>
      <c r="G920" s="21" t="s">
        <v>193</v>
      </c>
      <c r="H920" s="21" t="s">
        <v>22</v>
      </c>
      <c r="I920" s="22">
        <v>22243000</v>
      </c>
      <c r="J920" s="22">
        <v>0</v>
      </c>
      <c r="K920" s="22">
        <v>0</v>
      </c>
      <c r="L920" s="22">
        <f t="shared" si="45"/>
        <v>22243000</v>
      </c>
      <c r="M920" s="30"/>
      <c r="N920" s="21"/>
    </row>
    <row r="921" spans="1:14" ht="16.5" customHeight="1" x14ac:dyDescent="0.15">
      <c r="A921" s="20">
        <v>916</v>
      </c>
      <c r="B921" s="21" t="s">
        <v>2311</v>
      </c>
      <c r="C921" s="21" t="s">
        <v>517</v>
      </c>
      <c r="D921" s="21">
        <v>3</v>
      </c>
      <c r="E921" s="21" t="s">
        <v>5193</v>
      </c>
      <c r="F921" s="40" t="s">
        <v>2671</v>
      </c>
      <c r="G921" s="21" t="s">
        <v>191</v>
      </c>
      <c r="H921" s="21" t="s">
        <v>22</v>
      </c>
      <c r="I921" s="22">
        <v>18362612</v>
      </c>
      <c r="J921" s="22">
        <v>0</v>
      </c>
      <c r="K921" s="22">
        <v>0</v>
      </c>
      <c r="L921" s="22">
        <f t="shared" si="45"/>
        <v>18362612</v>
      </c>
      <c r="M921" s="30"/>
      <c r="N921" s="21"/>
    </row>
    <row r="922" spans="1:14" ht="16.5" customHeight="1" x14ac:dyDescent="0.15">
      <c r="A922" s="20">
        <v>917</v>
      </c>
      <c r="B922" s="21" t="s">
        <v>2311</v>
      </c>
      <c r="C922" s="21" t="s">
        <v>517</v>
      </c>
      <c r="D922" s="21">
        <v>3</v>
      </c>
      <c r="E922" s="21" t="s">
        <v>5193</v>
      </c>
      <c r="F922" s="40" t="s">
        <v>2672</v>
      </c>
      <c r="G922" s="21" t="s">
        <v>191</v>
      </c>
      <c r="H922" s="21" t="s">
        <v>22</v>
      </c>
      <c r="I922" s="22">
        <v>40880800</v>
      </c>
      <c r="J922" s="22">
        <v>0</v>
      </c>
      <c r="K922" s="22">
        <v>0</v>
      </c>
      <c r="L922" s="22">
        <f t="shared" si="45"/>
        <v>40880800</v>
      </c>
      <c r="M922" s="30"/>
      <c r="N922" s="21"/>
    </row>
    <row r="923" spans="1:14" ht="16.5" customHeight="1" x14ac:dyDescent="0.15">
      <c r="A923" s="20">
        <v>918</v>
      </c>
      <c r="B923" s="21" t="s">
        <v>2311</v>
      </c>
      <c r="C923" s="21" t="s">
        <v>94</v>
      </c>
      <c r="D923" s="21">
        <v>3</v>
      </c>
      <c r="E923" s="21" t="s">
        <v>5193</v>
      </c>
      <c r="F923" s="40" t="s">
        <v>2691</v>
      </c>
      <c r="G923" s="21" t="s">
        <v>191</v>
      </c>
      <c r="H923" s="21" t="s">
        <v>15</v>
      </c>
      <c r="I923" s="22">
        <v>80000000</v>
      </c>
      <c r="J923" s="22">
        <f>J926</f>
        <v>0</v>
      </c>
      <c r="K923" s="22">
        <f>K926</f>
        <v>0</v>
      </c>
      <c r="L923" s="22">
        <f t="shared" si="45"/>
        <v>80000000</v>
      </c>
      <c r="M923" s="30"/>
      <c r="N923" s="21"/>
    </row>
    <row r="924" spans="1:14" ht="16.5" customHeight="1" x14ac:dyDescent="0.15">
      <c r="A924" s="20">
        <v>919</v>
      </c>
      <c r="B924" s="21" t="s">
        <v>2697</v>
      </c>
      <c r="C924" s="21" t="s">
        <v>2698</v>
      </c>
      <c r="D924" s="21">
        <v>3</v>
      </c>
      <c r="E924" s="21" t="s">
        <v>5193</v>
      </c>
      <c r="F924" s="40" t="s">
        <v>2904</v>
      </c>
      <c r="G924" s="21" t="s">
        <v>191</v>
      </c>
      <c r="H924" s="21" t="s">
        <v>22</v>
      </c>
      <c r="I924" s="22">
        <v>45000000</v>
      </c>
      <c r="J924" s="22">
        <v>0</v>
      </c>
      <c r="K924" s="22">
        <v>0</v>
      </c>
      <c r="L924" s="22">
        <f t="shared" si="45"/>
        <v>45000000</v>
      </c>
      <c r="M924" s="30"/>
      <c r="N924" s="21"/>
    </row>
    <row r="925" spans="1:14" ht="16.5" customHeight="1" x14ac:dyDescent="0.15">
      <c r="A925" s="20">
        <v>920</v>
      </c>
      <c r="B925" s="21" t="s">
        <v>2697</v>
      </c>
      <c r="C925" s="21" t="s">
        <v>2698</v>
      </c>
      <c r="D925" s="21">
        <v>3</v>
      </c>
      <c r="E925" s="21" t="s">
        <v>5193</v>
      </c>
      <c r="F925" s="40" t="s">
        <v>2905</v>
      </c>
      <c r="G925" s="21" t="s">
        <v>191</v>
      </c>
      <c r="H925" s="21" t="s">
        <v>22</v>
      </c>
      <c r="I925" s="22">
        <v>129000000</v>
      </c>
      <c r="J925" s="22">
        <v>0</v>
      </c>
      <c r="K925" s="22">
        <v>0</v>
      </c>
      <c r="L925" s="22">
        <f t="shared" si="45"/>
        <v>129000000</v>
      </c>
      <c r="M925" s="30"/>
      <c r="N925" s="21"/>
    </row>
    <row r="926" spans="1:14" ht="16.5" customHeight="1" x14ac:dyDescent="0.15">
      <c r="A926" s="20">
        <v>921</v>
      </c>
      <c r="B926" s="21" t="s">
        <v>2697</v>
      </c>
      <c r="C926" s="21" t="s">
        <v>2706</v>
      </c>
      <c r="D926" s="21">
        <v>3</v>
      </c>
      <c r="E926" s="21" t="s">
        <v>5193</v>
      </c>
      <c r="F926" s="40" t="s">
        <v>2908</v>
      </c>
      <c r="G926" s="21" t="s">
        <v>191</v>
      </c>
      <c r="H926" s="21" t="s">
        <v>22</v>
      </c>
      <c r="I926" s="22">
        <v>450000000</v>
      </c>
      <c r="J926" s="22">
        <v>0</v>
      </c>
      <c r="K926" s="22">
        <v>0</v>
      </c>
      <c r="L926" s="22">
        <f t="shared" si="45"/>
        <v>450000000</v>
      </c>
      <c r="M926" s="30"/>
      <c r="N926" s="21"/>
    </row>
    <row r="927" spans="1:14" ht="16.5" customHeight="1" x14ac:dyDescent="0.15">
      <c r="A927" s="20">
        <v>922</v>
      </c>
      <c r="B927" s="21" t="s">
        <v>2697</v>
      </c>
      <c r="C927" s="21" t="s">
        <v>2729</v>
      </c>
      <c r="D927" s="21">
        <v>3</v>
      </c>
      <c r="E927" s="21" t="s">
        <v>5193</v>
      </c>
      <c r="F927" s="40" t="s">
        <v>2916</v>
      </c>
      <c r="G927" s="21" t="s">
        <v>191</v>
      </c>
      <c r="H927" s="21" t="s">
        <v>15</v>
      </c>
      <c r="I927" s="22">
        <v>40000000</v>
      </c>
      <c r="J927" s="22">
        <v>0</v>
      </c>
      <c r="K927" s="22">
        <v>0</v>
      </c>
      <c r="L927" s="22">
        <f t="shared" si="45"/>
        <v>40000000</v>
      </c>
      <c r="M927" s="30"/>
      <c r="N927" s="21" t="s">
        <v>195</v>
      </c>
    </row>
    <row r="928" spans="1:14" ht="16.5" customHeight="1" x14ac:dyDescent="0.15">
      <c r="A928" s="20">
        <v>923</v>
      </c>
      <c r="B928" s="21" t="s">
        <v>2697</v>
      </c>
      <c r="C928" s="21" t="s">
        <v>2751</v>
      </c>
      <c r="D928" s="21">
        <v>3</v>
      </c>
      <c r="E928" s="21" t="s">
        <v>5193</v>
      </c>
      <c r="F928" s="40" t="s">
        <v>2924</v>
      </c>
      <c r="G928" s="21" t="s">
        <v>191</v>
      </c>
      <c r="H928" s="21" t="s">
        <v>22</v>
      </c>
      <c r="I928" s="22">
        <v>99653024</v>
      </c>
      <c r="J928" s="22">
        <v>0</v>
      </c>
      <c r="K928" s="22">
        <v>0</v>
      </c>
      <c r="L928" s="22">
        <f t="shared" si="45"/>
        <v>99653024</v>
      </c>
      <c r="M928" s="30"/>
      <c r="N928" s="21"/>
    </row>
    <row r="929" spans="1:14" ht="16.5" customHeight="1" x14ac:dyDescent="0.15">
      <c r="A929" s="20">
        <v>924</v>
      </c>
      <c r="B929" s="21" t="s">
        <v>2697</v>
      </c>
      <c r="C929" s="21" t="s">
        <v>2792</v>
      </c>
      <c r="D929" s="21">
        <v>3</v>
      </c>
      <c r="E929" s="21" t="s">
        <v>5193</v>
      </c>
      <c r="F929" s="40" t="s">
        <v>2954</v>
      </c>
      <c r="G929" s="21" t="s">
        <v>191</v>
      </c>
      <c r="H929" s="21" t="s">
        <v>22</v>
      </c>
      <c r="I929" s="22">
        <v>50000000</v>
      </c>
      <c r="J929" s="22">
        <f>J932</f>
        <v>0</v>
      </c>
      <c r="K929" s="22">
        <f>K932</f>
        <v>0</v>
      </c>
      <c r="L929" s="22">
        <f t="shared" si="45"/>
        <v>50000000</v>
      </c>
      <c r="M929" s="30"/>
      <c r="N929" s="21"/>
    </row>
    <row r="930" spans="1:14" ht="16.5" customHeight="1" x14ac:dyDescent="0.15">
      <c r="A930" s="20">
        <v>925</v>
      </c>
      <c r="B930" s="21" t="s">
        <v>2697</v>
      </c>
      <c r="C930" s="21" t="s">
        <v>2792</v>
      </c>
      <c r="D930" s="21">
        <v>3</v>
      </c>
      <c r="E930" s="21" t="s">
        <v>5193</v>
      </c>
      <c r="F930" s="40" t="s">
        <v>2955</v>
      </c>
      <c r="G930" s="21" t="s">
        <v>191</v>
      </c>
      <c r="H930" s="21" t="s">
        <v>22</v>
      </c>
      <c r="I930" s="22">
        <v>20000000</v>
      </c>
      <c r="J930" s="22">
        <f>J933</f>
        <v>0</v>
      </c>
      <c r="K930" s="22">
        <f>K933</f>
        <v>0</v>
      </c>
      <c r="L930" s="22">
        <f t="shared" si="45"/>
        <v>20000000</v>
      </c>
      <c r="M930" s="30"/>
      <c r="N930" s="21"/>
    </row>
    <row r="931" spans="1:14" ht="16.5" customHeight="1" x14ac:dyDescent="0.15">
      <c r="A931" s="20">
        <v>926</v>
      </c>
      <c r="B931" s="21" t="s">
        <v>2697</v>
      </c>
      <c r="C931" s="21" t="s">
        <v>2807</v>
      </c>
      <c r="D931" s="21">
        <v>3</v>
      </c>
      <c r="E931" s="21" t="s">
        <v>5193</v>
      </c>
      <c r="F931" s="40" t="s">
        <v>2962</v>
      </c>
      <c r="G931" s="21" t="s">
        <v>5273</v>
      </c>
      <c r="H931" s="21" t="s">
        <v>22</v>
      </c>
      <c r="I931" s="22">
        <v>27000000</v>
      </c>
      <c r="J931" s="22">
        <f>J934</f>
        <v>0</v>
      </c>
      <c r="K931" s="22">
        <v>0</v>
      </c>
      <c r="L931" s="22">
        <f t="shared" si="45"/>
        <v>27000000</v>
      </c>
      <c r="M931" s="30"/>
      <c r="N931" s="21"/>
    </row>
    <row r="932" spans="1:14" ht="16.5" customHeight="1" x14ac:dyDescent="0.15">
      <c r="A932" s="20">
        <v>927</v>
      </c>
      <c r="B932" s="21" t="s">
        <v>2697</v>
      </c>
      <c r="C932" s="21" t="s">
        <v>2812</v>
      </c>
      <c r="D932" s="21">
        <v>3</v>
      </c>
      <c r="E932" s="21" t="s">
        <v>5193</v>
      </c>
      <c r="F932" s="40" t="s">
        <v>2980</v>
      </c>
      <c r="G932" s="21" t="s">
        <v>191</v>
      </c>
      <c r="H932" s="21" t="s">
        <v>22</v>
      </c>
      <c r="I932" s="22">
        <v>75000000</v>
      </c>
      <c r="J932" s="22">
        <f>J935</f>
        <v>0</v>
      </c>
      <c r="K932" s="22">
        <f>K935</f>
        <v>0</v>
      </c>
      <c r="L932" s="22">
        <f t="shared" si="45"/>
        <v>75000000</v>
      </c>
      <c r="M932" s="30"/>
      <c r="N932" s="21"/>
    </row>
    <row r="933" spans="1:14" ht="16.5" customHeight="1" x14ac:dyDescent="0.15">
      <c r="A933" s="20">
        <v>928</v>
      </c>
      <c r="B933" s="21" t="s">
        <v>2697</v>
      </c>
      <c r="C933" s="21" t="s">
        <v>2842</v>
      </c>
      <c r="D933" s="21">
        <v>3</v>
      </c>
      <c r="E933" s="21" t="s">
        <v>5193</v>
      </c>
      <c r="F933" s="40" t="s">
        <v>2989</v>
      </c>
      <c r="G933" s="21" t="s">
        <v>191</v>
      </c>
      <c r="H933" s="21" t="s">
        <v>22</v>
      </c>
      <c r="I933" s="22">
        <v>16000000</v>
      </c>
      <c r="J933" s="22">
        <v>0</v>
      </c>
      <c r="K933" s="22">
        <v>0</v>
      </c>
      <c r="L933" s="22">
        <f t="shared" si="45"/>
        <v>16000000</v>
      </c>
      <c r="M933" s="30"/>
      <c r="N933" s="21"/>
    </row>
    <row r="934" spans="1:14" ht="16.5" customHeight="1" x14ac:dyDescent="0.15">
      <c r="A934" s="20">
        <v>929</v>
      </c>
      <c r="B934" s="21" t="s">
        <v>2697</v>
      </c>
      <c r="C934" s="21" t="s">
        <v>2863</v>
      </c>
      <c r="D934" s="21">
        <v>3</v>
      </c>
      <c r="E934" s="21" t="s">
        <v>5193</v>
      </c>
      <c r="F934" s="40" t="s">
        <v>2994</v>
      </c>
      <c r="G934" s="21" t="s">
        <v>73</v>
      </c>
      <c r="H934" s="21" t="s">
        <v>15</v>
      </c>
      <c r="I934" s="22">
        <v>100800151</v>
      </c>
      <c r="J934" s="22">
        <f>J937</f>
        <v>0</v>
      </c>
      <c r="K934" s="22">
        <v>0</v>
      </c>
      <c r="L934" s="22">
        <f t="shared" si="45"/>
        <v>100800151</v>
      </c>
      <c r="M934" s="30"/>
      <c r="N934" s="21"/>
    </row>
    <row r="935" spans="1:14" ht="16.5" customHeight="1" x14ac:dyDescent="0.15">
      <c r="A935" s="20">
        <v>930</v>
      </c>
      <c r="B935" s="21" t="s">
        <v>2697</v>
      </c>
      <c r="C935" s="21" t="s">
        <v>167</v>
      </c>
      <c r="D935" s="21">
        <v>3</v>
      </c>
      <c r="E935" s="21" t="s">
        <v>5193</v>
      </c>
      <c r="F935" s="40" t="s">
        <v>2995</v>
      </c>
      <c r="G935" s="21" t="s">
        <v>191</v>
      </c>
      <c r="H935" s="21" t="s">
        <v>22</v>
      </c>
      <c r="I935" s="22">
        <v>500000000</v>
      </c>
      <c r="J935" s="22">
        <v>0</v>
      </c>
      <c r="K935" s="22">
        <v>0</v>
      </c>
      <c r="L935" s="22">
        <f t="shared" si="45"/>
        <v>500000000</v>
      </c>
      <c r="M935" s="30"/>
      <c r="N935" s="21" t="s">
        <v>195</v>
      </c>
    </row>
    <row r="936" spans="1:14" ht="16.5" customHeight="1" x14ac:dyDescent="0.15">
      <c r="A936" s="20">
        <v>931</v>
      </c>
      <c r="B936" s="21" t="s">
        <v>2697</v>
      </c>
      <c r="C936" s="21" t="s">
        <v>2889</v>
      </c>
      <c r="D936" s="21">
        <v>3</v>
      </c>
      <c r="E936" s="21" t="s">
        <v>5193</v>
      </c>
      <c r="F936" s="40" t="s">
        <v>2890</v>
      </c>
      <c r="G936" s="21" t="s">
        <v>191</v>
      </c>
      <c r="H936" s="21" t="s">
        <v>15</v>
      </c>
      <c r="I936" s="22">
        <v>100000000</v>
      </c>
      <c r="J936" s="22">
        <f>J939</f>
        <v>0</v>
      </c>
      <c r="K936" s="22">
        <v>0</v>
      </c>
      <c r="L936" s="22">
        <f t="shared" si="45"/>
        <v>100000000</v>
      </c>
      <c r="M936" s="30"/>
      <c r="N936" s="21"/>
    </row>
    <row r="937" spans="1:14" ht="16.5" customHeight="1" x14ac:dyDescent="0.15">
      <c r="A937" s="20">
        <v>932</v>
      </c>
      <c r="B937" s="21" t="s">
        <v>2697</v>
      </c>
      <c r="C937" s="21" t="s">
        <v>2893</v>
      </c>
      <c r="D937" s="21">
        <v>3</v>
      </c>
      <c r="E937" s="21" t="s">
        <v>5193</v>
      </c>
      <c r="F937" s="40" t="s">
        <v>3002</v>
      </c>
      <c r="G937" s="21" t="s">
        <v>191</v>
      </c>
      <c r="H937" s="21" t="s">
        <v>16</v>
      </c>
      <c r="I937" s="22">
        <v>2060885</v>
      </c>
      <c r="J937" s="22">
        <v>0</v>
      </c>
      <c r="K937" s="22">
        <v>0</v>
      </c>
      <c r="L937" s="22">
        <f t="shared" si="45"/>
        <v>2060885</v>
      </c>
      <c r="M937" s="30" t="s">
        <v>2967</v>
      </c>
      <c r="N937" s="21"/>
    </row>
    <row r="938" spans="1:14" ht="16.5" customHeight="1" x14ac:dyDescent="0.15">
      <c r="A938" s="20">
        <v>933</v>
      </c>
      <c r="B938" s="21" t="s">
        <v>2697</v>
      </c>
      <c r="C938" s="21" t="s">
        <v>2893</v>
      </c>
      <c r="D938" s="21">
        <v>3</v>
      </c>
      <c r="E938" s="21" t="s">
        <v>5193</v>
      </c>
      <c r="F938" s="40" t="s">
        <v>3003</v>
      </c>
      <c r="G938" s="21" t="s">
        <v>191</v>
      </c>
      <c r="H938" s="21" t="s">
        <v>16</v>
      </c>
      <c r="I938" s="22">
        <v>5196693</v>
      </c>
      <c r="J938" s="22">
        <v>0</v>
      </c>
      <c r="K938" s="22">
        <v>0</v>
      </c>
      <c r="L938" s="22">
        <f t="shared" si="45"/>
        <v>5196693</v>
      </c>
      <c r="M938" s="30" t="s">
        <v>2967</v>
      </c>
      <c r="N938" s="21"/>
    </row>
    <row r="939" spans="1:14" ht="16.5" customHeight="1" x14ac:dyDescent="0.15">
      <c r="A939" s="20">
        <v>934</v>
      </c>
      <c r="B939" s="21" t="s">
        <v>2697</v>
      </c>
      <c r="C939" s="21" t="s">
        <v>2893</v>
      </c>
      <c r="D939" s="21">
        <v>3</v>
      </c>
      <c r="E939" s="21" t="s">
        <v>5193</v>
      </c>
      <c r="F939" s="40" t="s">
        <v>3004</v>
      </c>
      <c r="G939" s="21" t="s">
        <v>191</v>
      </c>
      <c r="H939" s="21" t="s">
        <v>16</v>
      </c>
      <c r="I939" s="22">
        <v>2074948</v>
      </c>
      <c r="J939" s="22">
        <v>0</v>
      </c>
      <c r="K939" s="22">
        <v>0</v>
      </c>
      <c r="L939" s="22">
        <f t="shared" si="45"/>
        <v>2074948</v>
      </c>
      <c r="M939" s="30" t="s">
        <v>2967</v>
      </c>
      <c r="N939" s="21"/>
    </row>
    <row r="940" spans="1:14" ht="16.5" customHeight="1" x14ac:dyDescent="0.15">
      <c r="A940" s="20">
        <v>935</v>
      </c>
      <c r="B940" s="21" t="s">
        <v>2697</v>
      </c>
      <c r="C940" s="21" t="s">
        <v>2898</v>
      </c>
      <c r="D940" s="21">
        <v>3</v>
      </c>
      <c r="E940" s="21" t="s">
        <v>5193</v>
      </c>
      <c r="F940" s="40" t="s">
        <v>3013</v>
      </c>
      <c r="G940" s="21" t="s">
        <v>191</v>
      </c>
      <c r="H940" s="21" t="s">
        <v>15</v>
      </c>
      <c r="I940" s="22">
        <v>80000000</v>
      </c>
      <c r="J940" s="22">
        <v>0</v>
      </c>
      <c r="K940" s="22">
        <v>0</v>
      </c>
      <c r="L940" s="22">
        <f t="shared" si="45"/>
        <v>80000000</v>
      </c>
      <c r="M940" s="30"/>
      <c r="N940" s="21"/>
    </row>
    <row r="941" spans="1:14" ht="16.5" customHeight="1" x14ac:dyDescent="0.15">
      <c r="A941" s="20">
        <v>936</v>
      </c>
      <c r="B941" s="21" t="s">
        <v>3014</v>
      </c>
      <c r="C941" s="21" t="s">
        <v>158</v>
      </c>
      <c r="D941" s="21">
        <v>3</v>
      </c>
      <c r="E941" s="21" t="s">
        <v>5193</v>
      </c>
      <c r="F941" s="40" t="s">
        <v>3215</v>
      </c>
      <c r="G941" s="21" t="s">
        <v>191</v>
      </c>
      <c r="H941" s="21" t="s">
        <v>22</v>
      </c>
      <c r="I941" s="22">
        <v>100000000</v>
      </c>
      <c r="J941" s="22">
        <f t="shared" ref="J941:K949" si="46">J944</f>
        <v>12936740</v>
      </c>
      <c r="K941" s="22">
        <f t="shared" si="46"/>
        <v>0</v>
      </c>
      <c r="L941" s="22">
        <f t="shared" si="45"/>
        <v>112936740</v>
      </c>
      <c r="M941" s="30"/>
      <c r="N941" s="21"/>
    </row>
    <row r="942" spans="1:14" ht="16.5" customHeight="1" x14ac:dyDescent="0.15">
      <c r="A942" s="20">
        <v>937</v>
      </c>
      <c r="B942" s="21" t="s">
        <v>3014</v>
      </c>
      <c r="C942" s="21" t="s">
        <v>158</v>
      </c>
      <c r="D942" s="21">
        <v>3</v>
      </c>
      <c r="E942" s="21" t="s">
        <v>5193</v>
      </c>
      <c r="F942" s="40" t="s">
        <v>3216</v>
      </c>
      <c r="G942" s="21" t="s">
        <v>191</v>
      </c>
      <c r="H942" s="21" t="s">
        <v>22</v>
      </c>
      <c r="I942" s="22">
        <v>20000000</v>
      </c>
      <c r="J942" s="22">
        <f t="shared" si="46"/>
        <v>0</v>
      </c>
      <c r="K942" s="22">
        <f t="shared" si="46"/>
        <v>0</v>
      </c>
      <c r="L942" s="22">
        <f t="shared" si="45"/>
        <v>20000000</v>
      </c>
      <c r="M942" s="30"/>
      <c r="N942" s="21"/>
    </row>
    <row r="943" spans="1:14" ht="16.5" customHeight="1" x14ac:dyDescent="0.15">
      <c r="A943" s="20">
        <v>938</v>
      </c>
      <c r="B943" s="21" t="s">
        <v>3014</v>
      </c>
      <c r="C943" s="21" t="s">
        <v>158</v>
      </c>
      <c r="D943" s="21">
        <v>3</v>
      </c>
      <c r="E943" s="21" t="s">
        <v>5193</v>
      </c>
      <c r="F943" s="40" t="s">
        <v>3217</v>
      </c>
      <c r="G943" s="21" t="s">
        <v>191</v>
      </c>
      <c r="H943" s="21" t="s">
        <v>22</v>
      </c>
      <c r="I943" s="22">
        <v>50000000</v>
      </c>
      <c r="J943" s="22">
        <f t="shared" si="46"/>
        <v>3648720</v>
      </c>
      <c r="K943" s="22">
        <f t="shared" si="46"/>
        <v>0</v>
      </c>
      <c r="L943" s="22">
        <f t="shared" si="45"/>
        <v>53648720</v>
      </c>
      <c r="M943" s="30"/>
      <c r="N943" s="21"/>
    </row>
    <row r="944" spans="1:14" ht="16.5" customHeight="1" x14ac:dyDescent="0.15">
      <c r="A944" s="20">
        <v>939</v>
      </c>
      <c r="B944" s="21" t="s">
        <v>3014</v>
      </c>
      <c r="C944" s="21" t="s">
        <v>158</v>
      </c>
      <c r="D944" s="21">
        <v>3</v>
      </c>
      <c r="E944" s="21" t="s">
        <v>5193</v>
      </c>
      <c r="F944" s="40" t="s">
        <v>3218</v>
      </c>
      <c r="G944" s="21" t="s">
        <v>193</v>
      </c>
      <c r="H944" s="21" t="s">
        <v>22</v>
      </c>
      <c r="I944" s="22">
        <v>50000000</v>
      </c>
      <c r="J944" s="22">
        <f t="shared" si="46"/>
        <v>12936740</v>
      </c>
      <c r="K944" s="22">
        <f t="shared" si="46"/>
        <v>0</v>
      </c>
      <c r="L944" s="22">
        <f t="shared" si="45"/>
        <v>62936740</v>
      </c>
      <c r="M944" s="30"/>
      <c r="N944" s="21"/>
    </row>
    <row r="945" spans="1:14" ht="16.5" customHeight="1" x14ac:dyDescent="0.15">
      <c r="A945" s="20">
        <v>940</v>
      </c>
      <c r="B945" s="21" t="s">
        <v>3014</v>
      </c>
      <c r="C945" s="21" t="s">
        <v>158</v>
      </c>
      <c r="D945" s="21">
        <v>3</v>
      </c>
      <c r="E945" s="21" t="s">
        <v>5193</v>
      </c>
      <c r="F945" s="40" t="s">
        <v>3219</v>
      </c>
      <c r="G945" s="21" t="s">
        <v>191</v>
      </c>
      <c r="H945" s="21" t="s">
        <v>22</v>
      </c>
      <c r="I945" s="22">
        <v>50000000</v>
      </c>
      <c r="J945" s="22">
        <f t="shared" si="46"/>
        <v>0</v>
      </c>
      <c r="K945" s="22">
        <f t="shared" si="46"/>
        <v>0</v>
      </c>
      <c r="L945" s="22">
        <f t="shared" si="45"/>
        <v>50000000</v>
      </c>
      <c r="M945" s="30"/>
      <c r="N945" s="21"/>
    </row>
    <row r="946" spans="1:14" ht="16.5" customHeight="1" x14ac:dyDescent="0.15">
      <c r="A946" s="20">
        <v>941</v>
      </c>
      <c r="B946" s="21" t="s">
        <v>3014</v>
      </c>
      <c r="C946" s="21" t="s">
        <v>158</v>
      </c>
      <c r="D946" s="21">
        <v>3</v>
      </c>
      <c r="E946" s="21" t="s">
        <v>5193</v>
      </c>
      <c r="F946" s="40" t="s">
        <v>3220</v>
      </c>
      <c r="G946" s="21" t="s">
        <v>191</v>
      </c>
      <c r="H946" s="21" t="s">
        <v>22</v>
      </c>
      <c r="I946" s="22">
        <v>5000000</v>
      </c>
      <c r="J946" s="22">
        <f t="shared" si="46"/>
        <v>3648720</v>
      </c>
      <c r="K946" s="22">
        <f t="shared" si="46"/>
        <v>0</v>
      </c>
      <c r="L946" s="22">
        <f t="shared" si="45"/>
        <v>8648720</v>
      </c>
      <c r="M946" s="30"/>
      <c r="N946" s="21"/>
    </row>
    <row r="947" spans="1:14" ht="16.5" customHeight="1" x14ac:dyDescent="0.15">
      <c r="A947" s="20">
        <v>942</v>
      </c>
      <c r="B947" s="21" t="s">
        <v>3014</v>
      </c>
      <c r="C947" s="21" t="s">
        <v>158</v>
      </c>
      <c r="D947" s="21">
        <v>3</v>
      </c>
      <c r="E947" s="21" t="s">
        <v>5193</v>
      </c>
      <c r="F947" s="40" t="s">
        <v>3221</v>
      </c>
      <c r="G947" s="21" t="s">
        <v>191</v>
      </c>
      <c r="H947" s="21" t="s">
        <v>22</v>
      </c>
      <c r="I947" s="22">
        <v>20000000</v>
      </c>
      <c r="J947" s="22">
        <f t="shared" si="46"/>
        <v>12936740</v>
      </c>
      <c r="K947" s="22">
        <f t="shared" si="46"/>
        <v>0</v>
      </c>
      <c r="L947" s="22">
        <f t="shared" si="45"/>
        <v>32936740</v>
      </c>
      <c r="M947" s="30"/>
      <c r="N947" s="21"/>
    </row>
    <row r="948" spans="1:14" ht="16.5" customHeight="1" x14ac:dyDescent="0.15">
      <c r="A948" s="20">
        <v>943</v>
      </c>
      <c r="B948" s="21" t="s">
        <v>3014</v>
      </c>
      <c r="C948" s="21" t="s">
        <v>158</v>
      </c>
      <c r="D948" s="21">
        <v>3</v>
      </c>
      <c r="E948" s="21" t="s">
        <v>5193</v>
      </c>
      <c r="F948" s="40" t="s">
        <v>3224</v>
      </c>
      <c r="G948" s="21" t="s">
        <v>191</v>
      </c>
      <c r="H948" s="21" t="s">
        <v>22</v>
      </c>
      <c r="I948" s="22">
        <v>41161601</v>
      </c>
      <c r="J948" s="22">
        <f t="shared" si="46"/>
        <v>0</v>
      </c>
      <c r="K948" s="22">
        <f t="shared" si="46"/>
        <v>0</v>
      </c>
      <c r="L948" s="22">
        <f t="shared" si="45"/>
        <v>41161601</v>
      </c>
      <c r="M948" s="30"/>
      <c r="N948" s="21"/>
    </row>
    <row r="949" spans="1:14" ht="16.5" customHeight="1" x14ac:dyDescent="0.15">
      <c r="A949" s="20">
        <v>944</v>
      </c>
      <c r="B949" s="21" t="s">
        <v>3014</v>
      </c>
      <c r="C949" s="21" t="s">
        <v>158</v>
      </c>
      <c r="D949" s="21">
        <v>3</v>
      </c>
      <c r="E949" s="21" t="s">
        <v>5193</v>
      </c>
      <c r="F949" s="40" t="s">
        <v>3254</v>
      </c>
      <c r="G949" s="21" t="s">
        <v>191</v>
      </c>
      <c r="H949" s="21" t="s">
        <v>22</v>
      </c>
      <c r="I949" s="22">
        <v>60000000</v>
      </c>
      <c r="J949" s="22">
        <f t="shared" si="46"/>
        <v>3648720</v>
      </c>
      <c r="K949" s="22">
        <f t="shared" si="46"/>
        <v>0</v>
      </c>
      <c r="L949" s="22">
        <f t="shared" si="45"/>
        <v>63648720</v>
      </c>
      <c r="M949" s="30"/>
      <c r="N949" s="21"/>
    </row>
    <row r="950" spans="1:14" ht="16.5" customHeight="1" x14ac:dyDescent="0.15">
      <c r="A950" s="20">
        <v>945</v>
      </c>
      <c r="B950" s="21" t="s">
        <v>3014</v>
      </c>
      <c r="C950" s="21" t="s">
        <v>158</v>
      </c>
      <c r="D950" s="21">
        <v>3</v>
      </c>
      <c r="E950" s="21" t="s">
        <v>5193</v>
      </c>
      <c r="F950" s="40" t="s">
        <v>3261</v>
      </c>
      <c r="G950" s="21" t="s">
        <v>191</v>
      </c>
      <c r="H950" s="21" t="s">
        <v>22</v>
      </c>
      <c r="I950" s="22">
        <v>346480455</v>
      </c>
      <c r="J950" s="22">
        <v>12936740</v>
      </c>
      <c r="K950" s="22">
        <f t="shared" ref="K950:K955" si="47">K953</f>
        <v>0</v>
      </c>
      <c r="L950" s="22">
        <f t="shared" si="45"/>
        <v>359417195</v>
      </c>
      <c r="M950" s="30"/>
      <c r="N950" s="21"/>
    </row>
    <row r="951" spans="1:14" ht="16.5" customHeight="1" x14ac:dyDescent="0.15">
      <c r="A951" s="20">
        <v>946</v>
      </c>
      <c r="B951" s="21" t="s">
        <v>3014</v>
      </c>
      <c r="C951" s="21" t="s">
        <v>158</v>
      </c>
      <c r="D951" s="21">
        <v>3</v>
      </c>
      <c r="E951" s="21" t="s">
        <v>5193</v>
      </c>
      <c r="F951" s="40" t="s">
        <v>3262</v>
      </c>
      <c r="G951" s="21" t="s">
        <v>191</v>
      </c>
      <c r="H951" s="21" t="s">
        <v>22</v>
      </c>
      <c r="I951" s="22">
        <v>177506952</v>
      </c>
      <c r="J951" s="22">
        <f>J954</f>
        <v>0</v>
      </c>
      <c r="K951" s="22">
        <f t="shared" si="47"/>
        <v>0</v>
      </c>
      <c r="L951" s="22">
        <f t="shared" si="45"/>
        <v>177506952</v>
      </c>
      <c r="M951" s="30"/>
      <c r="N951" s="21"/>
    </row>
    <row r="952" spans="1:14" ht="16.5" customHeight="1" x14ac:dyDescent="0.15">
      <c r="A952" s="20">
        <v>947</v>
      </c>
      <c r="B952" s="21" t="s">
        <v>3014</v>
      </c>
      <c r="C952" s="21" t="s">
        <v>158</v>
      </c>
      <c r="D952" s="21">
        <v>3</v>
      </c>
      <c r="E952" s="21" t="s">
        <v>5193</v>
      </c>
      <c r="F952" s="40" t="s">
        <v>3263</v>
      </c>
      <c r="G952" s="21" t="s">
        <v>191</v>
      </c>
      <c r="H952" s="21" t="s">
        <v>22</v>
      </c>
      <c r="I952" s="22">
        <v>28645184</v>
      </c>
      <c r="J952" s="22">
        <v>3648720</v>
      </c>
      <c r="K952" s="22">
        <f t="shared" si="47"/>
        <v>0</v>
      </c>
      <c r="L952" s="22">
        <f t="shared" si="45"/>
        <v>32293904</v>
      </c>
      <c r="M952" s="30"/>
      <c r="N952" s="21"/>
    </row>
    <row r="953" spans="1:14" ht="16.5" customHeight="1" x14ac:dyDescent="0.15">
      <c r="A953" s="20">
        <v>948</v>
      </c>
      <c r="B953" s="21" t="s">
        <v>3014</v>
      </c>
      <c r="C953" s="21" t="s">
        <v>158</v>
      </c>
      <c r="D953" s="21">
        <v>3</v>
      </c>
      <c r="E953" s="21" t="s">
        <v>5193</v>
      </c>
      <c r="F953" s="40" t="s">
        <v>3263</v>
      </c>
      <c r="G953" s="21" t="s">
        <v>191</v>
      </c>
      <c r="H953" s="21" t="s">
        <v>22</v>
      </c>
      <c r="I953" s="22">
        <v>7474945</v>
      </c>
      <c r="J953" s="22">
        <f>J956</f>
        <v>0</v>
      </c>
      <c r="K953" s="22">
        <f t="shared" si="47"/>
        <v>0</v>
      </c>
      <c r="L953" s="22">
        <f t="shared" si="45"/>
        <v>7474945</v>
      </c>
      <c r="M953" s="30"/>
      <c r="N953" s="21"/>
    </row>
    <row r="954" spans="1:14" ht="16.5" customHeight="1" x14ac:dyDescent="0.15">
      <c r="A954" s="20">
        <v>949</v>
      </c>
      <c r="B954" s="21" t="s">
        <v>3014</v>
      </c>
      <c r="C954" s="21" t="s">
        <v>158</v>
      </c>
      <c r="D954" s="21">
        <v>3</v>
      </c>
      <c r="E954" s="21" t="s">
        <v>5193</v>
      </c>
      <c r="F954" s="40" t="s">
        <v>3279</v>
      </c>
      <c r="G954" s="21" t="s">
        <v>191</v>
      </c>
      <c r="H954" s="21" t="s">
        <v>22</v>
      </c>
      <c r="I954" s="22">
        <v>170026000</v>
      </c>
      <c r="J954" s="22">
        <f>J957</f>
        <v>0</v>
      </c>
      <c r="K954" s="22">
        <f t="shared" si="47"/>
        <v>0</v>
      </c>
      <c r="L954" s="22">
        <f t="shared" si="45"/>
        <v>170026000</v>
      </c>
      <c r="M954" s="30"/>
      <c r="N954" s="21"/>
    </row>
    <row r="955" spans="1:14" ht="16.5" customHeight="1" x14ac:dyDescent="0.15">
      <c r="A955" s="20">
        <v>950</v>
      </c>
      <c r="B955" s="21" t="s">
        <v>3014</v>
      </c>
      <c r="C955" s="21" t="s">
        <v>402</v>
      </c>
      <c r="D955" s="21">
        <v>3</v>
      </c>
      <c r="E955" s="21" t="s">
        <v>5193</v>
      </c>
      <c r="F955" s="40" t="s">
        <v>3302</v>
      </c>
      <c r="G955" s="21" t="s">
        <v>191</v>
      </c>
      <c r="H955" s="21" t="s">
        <v>15</v>
      </c>
      <c r="I955" s="22">
        <v>640000000</v>
      </c>
      <c r="J955" s="22">
        <f>J958</f>
        <v>0</v>
      </c>
      <c r="K955" s="22">
        <f t="shared" si="47"/>
        <v>0</v>
      </c>
      <c r="L955" s="22">
        <f t="shared" si="45"/>
        <v>640000000</v>
      </c>
      <c r="M955" s="30"/>
      <c r="N955" s="21"/>
    </row>
    <row r="956" spans="1:14" ht="16.5" customHeight="1" x14ac:dyDescent="0.15">
      <c r="A956" s="20">
        <v>951</v>
      </c>
      <c r="B956" s="21" t="s">
        <v>3014</v>
      </c>
      <c r="C956" s="21" t="s">
        <v>94</v>
      </c>
      <c r="D956" s="21">
        <v>3</v>
      </c>
      <c r="E956" s="21" t="s">
        <v>5193</v>
      </c>
      <c r="F956" s="40" t="s">
        <v>3306</v>
      </c>
      <c r="G956" s="21" t="s">
        <v>191</v>
      </c>
      <c r="H956" s="21" t="s">
        <v>22</v>
      </c>
      <c r="I956" s="22">
        <v>70000000</v>
      </c>
      <c r="J956" s="22">
        <v>0</v>
      </c>
      <c r="K956" s="22">
        <v>0</v>
      </c>
      <c r="L956" s="22">
        <f t="shared" si="45"/>
        <v>70000000</v>
      </c>
      <c r="M956" s="30"/>
      <c r="N956" s="21"/>
    </row>
    <row r="957" spans="1:14" ht="16.5" customHeight="1" x14ac:dyDescent="0.15">
      <c r="A957" s="20">
        <v>952</v>
      </c>
      <c r="B957" s="21" t="s">
        <v>3014</v>
      </c>
      <c r="C957" s="21" t="s">
        <v>3064</v>
      </c>
      <c r="D957" s="21">
        <v>3</v>
      </c>
      <c r="E957" s="21" t="s">
        <v>5193</v>
      </c>
      <c r="F957" s="40" t="s">
        <v>3308</v>
      </c>
      <c r="G957" s="21" t="s">
        <v>191</v>
      </c>
      <c r="H957" s="21" t="s">
        <v>22</v>
      </c>
      <c r="I957" s="22">
        <v>104324261</v>
      </c>
      <c r="J957" s="22">
        <f>J960</f>
        <v>0</v>
      </c>
      <c r="K957" s="22">
        <f>K960</f>
        <v>0</v>
      </c>
      <c r="L957" s="22">
        <f t="shared" si="45"/>
        <v>104324261</v>
      </c>
      <c r="M957" s="30"/>
      <c r="N957" s="21"/>
    </row>
    <row r="958" spans="1:14" ht="16.5" customHeight="1" x14ac:dyDescent="0.15">
      <c r="A958" s="20">
        <v>953</v>
      </c>
      <c r="B958" s="21" t="s">
        <v>3014</v>
      </c>
      <c r="C958" s="21" t="s">
        <v>3064</v>
      </c>
      <c r="D958" s="21">
        <v>3</v>
      </c>
      <c r="E958" s="21" t="s">
        <v>5193</v>
      </c>
      <c r="F958" s="40" t="s">
        <v>3311</v>
      </c>
      <c r="G958" s="21" t="s">
        <v>191</v>
      </c>
      <c r="H958" s="21" t="s">
        <v>22</v>
      </c>
      <c r="I958" s="22">
        <v>49647976</v>
      </c>
      <c r="J958" s="22">
        <f>J961</f>
        <v>0</v>
      </c>
      <c r="K958" s="22">
        <f>K961</f>
        <v>0</v>
      </c>
      <c r="L958" s="22">
        <f t="shared" si="45"/>
        <v>49647976</v>
      </c>
      <c r="M958" s="30"/>
      <c r="N958" s="21"/>
    </row>
    <row r="959" spans="1:14" ht="16.5" customHeight="1" x14ac:dyDescent="0.15">
      <c r="A959" s="20">
        <v>954</v>
      </c>
      <c r="B959" s="21" t="s">
        <v>3014</v>
      </c>
      <c r="C959" s="21" t="s">
        <v>3064</v>
      </c>
      <c r="D959" s="21">
        <v>3</v>
      </c>
      <c r="E959" s="21" t="s">
        <v>5193</v>
      </c>
      <c r="F959" s="40" t="s">
        <v>3315</v>
      </c>
      <c r="G959" s="21" t="s">
        <v>191</v>
      </c>
      <c r="H959" s="21" t="s">
        <v>22</v>
      </c>
      <c r="I959" s="22">
        <v>80000000</v>
      </c>
      <c r="J959" s="22">
        <v>0</v>
      </c>
      <c r="K959" s="22">
        <v>0</v>
      </c>
      <c r="L959" s="22">
        <f t="shared" si="45"/>
        <v>80000000</v>
      </c>
      <c r="M959" s="30"/>
      <c r="N959" s="21"/>
    </row>
    <row r="960" spans="1:14" ht="16.5" customHeight="1" x14ac:dyDescent="0.15">
      <c r="A960" s="20">
        <v>955</v>
      </c>
      <c r="B960" s="21" t="s">
        <v>3014</v>
      </c>
      <c r="C960" s="21" t="s">
        <v>3323</v>
      </c>
      <c r="D960" s="21">
        <v>3</v>
      </c>
      <c r="E960" s="21" t="s">
        <v>5193</v>
      </c>
      <c r="F960" s="40" t="s">
        <v>3325</v>
      </c>
      <c r="G960" s="21" t="s">
        <v>191</v>
      </c>
      <c r="H960" s="21" t="s">
        <v>15</v>
      </c>
      <c r="I960" s="22">
        <v>22000000</v>
      </c>
      <c r="J960" s="22">
        <v>0</v>
      </c>
      <c r="K960" s="22">
        <v>0</v>
      </c>
      <c r="L960" s="22">
        <f t="shared" si="45"/>
        <v>22000000</v>
      </c>
      <c r="M960" s="30"/>
      <c r="N960" s="21"/>
    </row>
    <row r="961" spans="1:14" ht="16.5" customHeight="1" x14ac:dyDescent="0.15">
      <c r="A961" s="20">
        <v>956</v>
      </c>
      <c r="B961" s="21" t="s">
        <v>3014</v>
      </c>
      <c r="C961" s="21" t="s">
        <v>700</v>
      </c>
      <c r="D961" s="21">
        <v>3</v>
      </c>
      <c r="E961" s="21" t="s">
        <v>5193</v>
      </c>
      <c r="F961" s="40" t="s">
        <v>3329</v>
      </c>
      <c r="G961" s="21" t="s">
        <v>191</v>
      </c>
      <c r="H961" s="21" t="s">
        <v>15</v>
      </c>
      <c r="I961" s="22">
        <v>42000000</v>
      </c>
      <c r="J961" s="22">
        <f>J964</f>
        <v>0</v>
      </c>
      <c r="K961" s="22">
        <v>0</v>
      </c>
      <c r="L961" s="22">
        <f t="shared" si="45"/>
        <v>42000000</v>
      </c>
      <c r="M961" s="30"/>
      <c r="N961" s="21"/>
    </row>
    <row r="962" spans="1:14" ht="16.5" customHeight="1" x14ac:dyDescent="0.15">
      <c r="A962" s="20">
        <v>957</v>
      </c>
      <c r="B962" s="21" t="s">
        <v>3014</v>
      </c>
      <c r="C962" s="21" t="s">
        <v>700</v>
      </c>
      <c r="D962" s="21">
        <v>3</v>
      </c>
      <c r="E962" s="21" t="s">
        <v>5193</v>
      </c>
      <c r="F962" s="40" t="s">
        <v>3330</v>
      </c>
      <c r="G962" s="21" t="s">
        <v>191</v>
      </c>
      <c r="H962" s="21" t="s">
        <v>15</v>
      </c>
      <c r="I962" s="22">
        <v>11000000</v>
      </c>
      <c r="J962" s="22">
        <f>J965</f>
        <v>0</v>
      </c>
      <c r="K962" s="22">
        <f>K965</f>
        <v>0</v>
      </c>
      <c r="L962" s="22">
        <f t="shared" si="45"/>
        <v>11000000</v>
      </c>
      <c r="M962" s="30"/>
      <c r="N962" s="21"/>
    </row>
    <row r="963" spans="1:14" ht="16.5" customHeight="1" x14ac:dyDescent="0.15">
      <c r="A963" s="20">
        <v>958</v>
      </c>
      <c r="B963" s="21" t="s">
        <v>3331</v>
      </c>
      <c r="C963" s="21" t="s">
        <v>887</v>
      </c>
      <c r="D963" s="21">
        <v>3</v>
      </c>
      <c r="E963" s="21" t="s">
        <v>5193</v>
      </c>
      <c r="F963" s="40" t="s">
        <v>3479</v>
      </c>
      <c r="G963" s="21" t="s">
        <v>52</v>
      </c>
      <c r="H963" s="21" t="s">
        <v>22</v>
      </c>
      <c r="I963" s="22">
        <v>50000000</v>
      </c>
      <c r="J963" s="22">
        <f>J966</f>
        <v>0</v>
      </c>
      <c r="K963" s="22">
        <f>K966</f>
        <v>0</v>
      </c>
      <c r="L963" s="22">
        <f t="shared" si="45"/>
        <v>50000000</v>
      </c>
      <c r="M963" s="30"/>
      <c r="N963" s="21"/>
    </row>
    <row r="964" spans="1:14" ht="16.5" customHeight="1" x14ac:dyDescent="0.15">
      <c r="A964" s="20">
        <v>959</v>
      </c>
      <c r="B964" s="21" t="s">
        <v>3331</v>
      </c>
      <c r="C964" s="21" t="s">
        <v>3374</v>
      </c>
      <c r="D964" s="21">
        <v>3</v>
      </c>
      <c r="E964" s="21" t="s">
        <v>5193</v>
      </c>
      <c r="F964" s="40" t="s">
        <v>3484</v>
      </c>
      <c r="G964" s="21" t="s">
        <v>191</v>
      </c>
      <c r="H964" s="21" t="s">
        <v>22</v>
      </c>
      <c r="I964" s="22">
        <v>71625611</v>
      </c>
      <c r="J964" s="22">
        <v>0</v>
      </c>
      <c r="K964" s="22">
        <v>0</v>
      </c>
      <c r="L964" s="22">
        <f t="shared" si="45"/>
        <v>71625611</v>
      </c>
      <c r="M964" s="30"/>
      <c r="N964" s="21"/>
    </row>
    <row r="965" spans="1:14" ht="16.5" customHeight="1" x14ac:dyDescent="0.15">
      <c r="A965" s="20">
        <v>960</v>
      </c>
      <c r="B965" s="21" t="s">
        <v>5215</v>
      </c>
      <c r="C965" s="21" t="s">
        <v>3370</v>
      </c>
      <c r="D965" s="21">
        <v>3</v>
      </c>
      <c r="E965" s="21" t="s">
        <v>5193</v>
      </c>
      <c r="F965" s="40" t="s">
        <v>3476</v>
      </c>
      <c r="G965" s="21" t="s">
        <v>191</v>
      </c>
      <c r="H965" s="21" t="s">
        <v>15</v>
      </c>
      <c r="I965" s="22">
        <v>430000000</v>
      </c>
      <c r="J965" s="22">
        <v>0</v>
      </c>
      <c r="K965" s="22">
        <v>0</v>
      </c>
      <c r="L965" s="22">
        <f t="shared" si="45"/>
        <v>430000000</v>
      </c>
      <c r="M965" s="30"/>
      <c r="N965" s="21"/>
    </row>
    <row r="966" spans="1:14" ht="16.5" customHeight="1" x14ac:dyDescent="0.15">
      <c r="A966" s="20">
        <v>961</v>
      </c>
      <c r="B966" s="21" t="s">
        <v>3500</v>
      </c>
      <c r="C966" s="21" t="s">
        <v>3539</v>
      </c>
      <c r="D966" s="21">
        <v>3</v>
      </c>
      <c r="E966" s="21" t="s">
        <v>5193</v>
      </c>
      <c r="F966" s="40" t="s">
        <v>3540</v>
      </c>
      <c r="G966" s="21" t="s">
        <v>5273</v>
      </c>
      <c r="H966" s="21" t="s">
        <v>22</v>
      </c>
      <c r="I966" s="22">
        <v>10000000</v>
      </c>
      <c r="J966" s="22">
        <f>J969</f>
        <v>0</v>
      </c>
      <c r="K966" s="22">
        <f>K969</f>
        <v>0</v>
      </c>
      <c r="L966" s="22">
        <f t="shared" si="45"/>
        <v>10000000</v>
      </c>
      <c r="M966" s="30"/>
      <c r="N966" s="21"/>
    </row>
    <row r="967" spans="1:14" ht="16.5" customHeight="1" x14ac:dyDescent="0.15">
      <c r="A967" s="20">
        <v>962</v>
      </c>
      <c r="B967" s="21" t="s">
        <v>3500</v>
      </c>
      <c r="C967" s="21" t="s">
        <v>3501</v>
      </c>
      <c r="D967" s="21">
        <v>3</v>
      </c>
      <c r="E967" s="21" t="s">
        <v>5193</v>
      </c>
      <c r="F967" s="40" t="s">
        <v>3547</v>
      </c>
      <c r="G967" s="21" t="s">
        <v>191</v>
      </c>
      <c r="H967" s="21" t="s">
        <v>15</v>
      </c>
      <c r="I967" s="22">
        <v>4043000000</v>
      </c>
      <c r="J967" s="22">
        <v>0</v>
      </c>
      <c r="K967" s="22">
        <v>0</v>
      </c>
      <c r="L967" s="22">
        <f t="shared" si="45"/>
        <v>4043000000</v>
      </c>
      <c r="M967" s="30"/>
      <c r="N967" s="21"/>
    </row>
    <row r="968" spans="1:14" ht="16.5" customHeight="1" x14ac:dyDescent="0.15">
      <c r="A968" s="20">
        <v>963</v>
      </c>
      <c r="B968" s="21" t="s">
        <v>3500</v>
      </c>
      <c r="C968" s="21" t="s">
        <v>3501</v>
      </c>
      <c r="D968" s="21">
        <v>3</v>
      </c>
      <c r="E968" s="21" t="s">
        <v>5193</v>
      </c>
      <c r="F968" s="40" t="s">
        <v>3548</v>
      </c>
      <c r="G968" s="21" t="s">
        <v>193</v>
      </c>
      <c r="H968" s="21" t="s">
        <v>22</v>
      </c>
      <c r="I968" s="22">
        <v>373308000</v>
      </c>
      <c r="J968" s="22">
        <v>0</v>
      </c>
      <c r="K968" s="22">
        <v>0</v>
      </c>
      <c r="L968" s="22">
        <f t="shared" ref="L968:L1031" si="48">I968+J968+K968</f>
        <v>373308000</v>
      </c>
      <c r="M968" s="30"/>
      <c r="N968" s="21"/>
    </row>
    <row r="969" spans="1:14" ht="16.5" customHeight="1" x14ac:dyDescent="0.15">
      <c r="A969" s="20">
        <v>964</v>
      </c>
      <c r="B969" s="21" t="s">
        <v>3563</v>
      </c>
      <c r="C969" s="21" t="s">
        <v>1866</v>
      </c>
      <c r="D969" s="21">
        <v>3</v>
      </c>
      <c r="E969" s="21" t="s">
        <v>5193</v>
      </c>
      <c r="F969" s="40" t="s">
        <v>3681</v>
      </c>
      <c r="G969" s="21" t="s">
        <v>191</v>
      </c>
      <c r="H969" s="21" t="s">
        <v>15</v>
      </c>
      <c r="I969" s="22">
        <v>247000000</v>
      </c>
      <c r="J969" s="22">
        <v>0</v>
      </c>
      <c r="K969" s="22">
        <v>0</v>
      </c>
      <c r="L969" s="22">
        <f t="shared" si="48"/>
        <v>247000000</v>
      </c>
      <c r="M969" s="30"/>
      <c r="N969" s="21"/>
    </row>
    <row r="970" spans="1:14" ht="16.5" customHeight="1" x14ac:dyDescent="0.15">
      <c r="A970" s="20">
        <v>965</v>
      </c>
      <c r="B970" s="21" t="s">
        <v>3563</v>
      </c>
      <c r="C970" s="21" t="s">
        <v>1866</v>
      </c>
      <c r="D970" s="21">
        <v>3</v>
      </c>
      <c r="E970" s="21" t="s">
        <v>5193</v>
      </c>
      <c r="F970" s="40" t="s">
        <v>3682</v>
      </c>
      <c r="G970" s="21" t="s">
        <v>191</v>
      </c>
      <c r="H970" s="21" t="s">
        <v>22</v>
      </c>
      <c r="I970" s="22">
        <v>38000000</v>
      </c>
      <c r="J970" s="22">
        <v>0</v>
      </c>
      <c r="K970" s="22">
        <v>0</v>
      </c>
      <c r="L970" s="22">
        <f t="shared" si="48"/>
        <v>38000000</v>
      </c>
      <c r="M970" s="30"/>
      <c r="N970" s="21"/>
    </row>
    <row r="971" spans="1:14" ht="16.5" customHeight="1" x14ac:dyDescent="0.15">
      <c r="A971" s="20">
        <v>966</v>
      </c>
      <c r="B971" s="21" t="s">
        <v>3563</v>
      </c>
      <c r="C971" s="21" t="s">
        <v>1866</v>
      </c>
      <c r="D971" s="21">
        <v>3</v>
      </c>
      <c r="E971" s="21" t="s">
        <v>5193</v>
      </c>
      <c r="F971" s="40" t="s">
        <v>3683</v>
      </c>
      <c r="G971" s="21" t="s">
        <v>193</v>
      </c>
      <c r="H971" s="21" t="s">
        <v>22</v>
      </c>
      <c r="I971" s="22">
        <v>46000000</v>
      </c>
      <c r="J971" s="22">
        <v>0</v>
      </c>
      <c r="K971" s="22">
        <v>0</v>
      </c>
      <c r="L971" s="22">
        <f t="shared" si="48"/>
        <v>46000000</v>
      </c>
      <c r="M971" s="30"/>
      <c r="N971" s="21"/>
    </row>
    <row r="972" spans="1:14" ht="16.5" customHeight="1" x14ac:dyDescent="0.15">
      <c r="A972" s="20">
        <v>967</v>
      </c>
      <c r="B972" s="21" t="s">
        <v>3563</v>
      </c>
      <c r="C972" s="21" t="s">
        <v>1866</v>
      </c>
      <c r="D972" s="21">
        <v>3</v>
      </c>
      <c r="E972" s="21" t="s">
        <v>5193</v>
      </c>
      <c r="F972" s="40" t="s">
        <v>3684</v>
      </c>
      <c r="G972" s="21" t="s">
        <v>191</v>
      </c>
      <c r="H972" s="21" t="s">
        <v>22</v>
      </c>
      <c r="I972" s="22">
        <v>30000000</v>
      </c>
      <c r="J972" s="22">
        <v>0</v>
      </c>
      <c r="K972" s="22">
        <v>0</v>
      </c>
      <c r="L972" s="22">
        <f t="shared" si="48"/>
        <v>30000000</v>
      </c>
      <c r="M972" s="30"/>
      <c r="N972" s="21"/>
    </row>
    <row r="973" spans="1:14" ht="16.5" customHeight="1" x14ac:dyDescent="0.15">
      <c r="A973" s="20">
        <v>968</v>
      </c>
      <c r="B973" s="21" t="s">
        <v>3563</v>
      </c>
      <c r="C973" s="21" t="s">
        <v>1866</v>
      </c>
      <c r="D973" s="21">
        <v>3</v>
      </c>
      <c r="E973" s="21" t="s">
        <v>5193</v>
      </c>
      <c r="F973" s="40" t="s">
        <v>3685</v>
      </c>
      <c r="G973" s="21" t="s">
        <v>191</v>
      </c>
      <c r="H973" s="21" t="s">
        <v>22</v>
      </c>
      <c r="I973" s="22">
        <v>30000000</v>
      </c>
      <c r="J973" s="22">
        <v>0</v>
      </c>
      <c r="K973" s="22">
        <v>0</v>
      </c>
      <c r="L973" s="22">
        <f t="shared" si="48"/>
        <v>30000000</v>
      </c>
      <c r="M973" s="30"/>
      <c r="N973" s="21"/>
    </row>
    <row r="974" spans="1:14" ht="16.5" customHeight="1" x14ac:dyDescent="0.15">
      <c r="A974" s="20">
        <v>969</v>
      </c>
      <c r="B974" s="21" t="s">
        <v>3563</v>
      </c>
      <c r="C974" s="21" t="s">
        <v>1866</v>
      </c>
      <c r="D974" s="21">
        <v>3</v>
      </c>
      <c r="E974" s="21" t="s">
        <v>5193</v>
      </c>
      <c r="F974" s="40" t="s">
        <v>3686</v>
      </c>
      <c r="G974" s="21" t="s">
        <v>191</v>
      </c>
      <c r="H974" s="21" t="s">
        <v>22</v>
      </c>
      <c r="I974" s="22">
        <v>30000000</v>
      </c>
      <c r="J974" s="22">
        <v>0</v>
      </c>
      <c r="K974" s="22">
        <v>0</v>
      </c>
      <c r="L974" s="22">
        <f t="shared" si="48"/>
        <v>30000000</v>
      </c>
      <c r="M974" s="30"/>
      <c r="N974" s="21"/>
    </row>
    <row r="975" spans="1:14" ht="16.5" customHeight="1" x14ac:dyDescent="0.15">
      <c r="A975" s="20">
        <v>970</v>
      </c>
      <c r="B975" s="21" t="s">
        <v>3563</v>
      </c>
      <c r="C975" s="21" t="s">
        <v>1866</v>
      </c>
      <c r="D975" s="21">
        <v>3</v>
      </c>
      <c r="E975" s="21" t="s">
        <v>5193</v>
      </c>
      <c r="F975" s="40" t="s">
        <v>3687</v>
      </c>
      <c r="G975" s="21" t="s">
        <v>191</v>
      </c>
      <c r="H975" s="21" t="s">
        <v>22</v>
      </c>
      <c r="I975" s="22">
        <v>300000000</v>
      </c>
      <c r="J975" s="22">
        <v>0</v>
      </c>
      <c r="K975" s="22">
        <v>0</v>
      </c>
      <c r="L975" s="22">
        <f t="shared" si="48"/>
        <v>300000000</v>
      </c>
      <c r="M975" s="30"/>
      <c r="N975" s="21"/>
    </row>
    <row r="976" spans="1:14" ht="16.5" customHeight="1" x14ac:dyDescent="0.15">
      <c r="A976" s="20">
        <v>971</v>
      </c>
      <c r="B976" s="21" t="s">
        <v>3563</v>
      </c>
      <c r="C976" s="21" t="s">
        <v>1866</v>
      </c>
      <c r="D976" s="21">
        <v>3</v>
      </c>
      <c r="E976" s="21" t="s">
        <v>5193</v>
      </c>
      <c r="F976" s="40" t="s">
        <v>3688</v>
      </c>
      <c r="G976" s="21" t="s">
        <v>193</v>
      </c>
      <c r="H976" s="21" t="s">
        <v>22</v>
      </c>
      <c r="I976" s="22">
        <v>50000000</v>
      </c>
      <c r="J976" s="22">
        <v>0</v>
      </c>
      <c r="K976" s="22">
        <v>0</v>
      </c>
      <c r="L976" s="22">
        <f t="shared" si="48"/>
        <v>50000000</v>
      </c>
      <c r="M976" s="30"/>
      <c r="N976" s="21"/>
    </row>
    <row r="977" spans="1:14" ht="16.5" customHeight="1" x14ac:dyDescent="0.15">
      <c r="A977" s="20">
        <v>972</v>
      </c>
      <c r="B977" s="21" t="s">
        <v>3563</v>
      </c>
      <c r="C977" s="21" t="s">
        <v>1866</v>
      </c>
      <c r="D977" s="21">
        <v>3</v>
      </c>
      <c r="E977" s="21" t="s">
        <v>5193</v>
      </c>
      <c r="F977" s="40" t="s">
        <v>3689</v>
      </c>
      <c r="G977" s="21" t="s">
        <v>191</v>
      </c>
      <c r="H977" s="21" t="s">
        <v>22</v>
      </c>
      <c r="I977" s="22">
        <v>50000000</v>
      </c>
      <c r="J977" s="22">
        <v>0</v>
      </c>
      <c r="K977" s="22">
        <v>0</v>
      </c>
      <c r="L977" s="22">
        <f t="shared" si="48"/>
        <v>50000000</v>
      </c>
      <c r="M977" s="30"/>
      <c r="N977" s="21"/>
    </row>
    <row r="978" spans="1:14" ht="16.5" customHeight="1" x14ac:dyDescent="0.15">
      <c r="A978" s="20">
        <v>973</v>
      </c>
      <c r="B978" s="21" t="s">
        <v>3563</v>
      </c>
      <c r="C978" s="21" t="s">
        <v>1866</v>
      </c>
      <c r="D978" s="21">
        <v>3</v>
      </c>
      <c r="E978" s="21" t="s">
        <v>5193</v>
      </c>
      <c r="F978" s="40" t="s">
        <v>3690</v>
      </c>
      <c r="G978" s="21" t="s">
        <v>191</v>
      </c>
      <c r="H978" s="21" t="s">
        <v>22</v>
      </c>
      <c r="I978" s="22">
        <v>50000000</v>
      </c>
      <c r="J978" s="22">
        <v>0</v>
      </c>
      <c r="K978" s="22">
        <v>0</v>
      </c>
      <c r="L978" s="22">
        <f t="shared" si="48"/>
        <v>50000000</v>
      </c>
      <c r="M978" s="30"/>
      <c r="N978" s="21"/>
    </row>
    <row r="979" spans="1:14" ht="16.5" customHeight="1" x14ac:dyDescent="0.15">
      <c r="A979" s="20">
        <v>974</v>
      </c>
      <c r="B979" s="21" t="s">
        <v>3563</v>
      </c>
      <c r="C979" s="21" t="s">
        <v>1866</v>
      </c>
      <c r="D979" s="21">
        <v>3</v>
      </c>
      <c r="E979" s="21" t="s">
        <v>5193</v>
      </c>
      <c r="F979" s="40" t="s">
        <v>3691</v>
      </c>
      <c r="G979" s="21" t="s">
        <v>191</v>
      </c>
      <c r="H979" s="21" t="s">
        <v>22</v>
      </c>
      <c r="I979" s="22">
        <v>500000000</v>
      </c>
      <c r="J979" s="22">
        <v>0</v>
      </c>
      <c r="K979" s="22">
        <v>0</v>
      </c>
      <c r="L979" s="22">
        <f t="shared" si="48"/>
        <v>500000000</v>
      </c>
      <c r="M979" s="30"/>
      <c r="N979" s="21"/>
    </row>
    <row r="980" spans="1:14" ht="16.5" customHeight="1" x14ac:dyDescent="0.15">
      <c r="A980" s="20">
        <v>975</v>
      </c>
      <c r="B980" s="21" t="s">
        <v>3563</v>
      </c>
      <c r="C980" s="21" t="s">
        <v>1866</v>
      </c>
      <c r="D980" s="21">
        <v>3</v>
      </c>
      <c r="E980" s="21" t="s">
        <v>5193</v>
      </c>
      <c r="F980" s="40" t="s">
        <v>3692</v>
      </c>
      <c r="G980" s="21" t="s">
        <v>193</v>
      </c>
      <c r="H980" s="21" t="s">
        <v>22</v>
      </c>
      <c r="I980" s="22">
        <v>13000000</v>
      </c>
      <c r="J980" s="22">
        <v>0</v>
      </c>
      <c r="K980" s="22">
        <v>0</v>
      </c>
      <c r="L980" s="22">
        <f t="shared" si="48"/>
        <v>13000000</v>
      </c>
      <c r="M980" s="30"/>
      <c r="N980" s="21"/>
    </row>
    <row r="981" spans="1:14" ht="16.5" customHeight="1" x14ac:dyDescent="0.15">
      <c r="A981" s="20">
        <v>976</v>
      </c>
      <c r="B981" s="21" t="s">
        <v>3563</v>
      </c>
      <c r="C981" s="21" t="s">
        <v>1866</v>
      </c>
      <c r="D981" s="21">
        <v>3</v>
      </c>
      <c r="E981" s="21" t="s">
        <v>5193</v>
      </c>
      <c r="F981" s="40" t="s">
        <v>3693</v>
      </c>
      <c r="G981" s="21" t="s">
        <v>191</v>
      </c>
      <c r="H981" s="21" t="s">
        <v>22</v>
      </c>
      <c r="I981" s="22">
        <v>100000000</v>
      </c>
      <c r="J981" s="22">
        <v>0</v>
      </c>
      <c r="K981" s="22">
        <v>0</v>
      </c>
      <c r="L981" s="22">
        <f t="shared" si="48"/>
        <v>100000000</v>
      </c>
      <c r="M981" s="30"/>
      <c r="N981" s="21"/>
    </row>
    <row r="982" spans="1:14" ht="16.5" customHeight="1" x14ac:dyDescent="0.15">
      <c r="A982" s="20">
        <v>977</v>
      </c>
      <c r="B982" s="21" t="s">
        <v>3563</v>
      </c>
      <c r="C982" s="21" t="s">
        <v>1866</v>
      </c>
      <c r="D982" s="21">
        <v>3</v>
      </c>
      <c r="E982" s="21" t="s">
        <v>5193</v>
      </c>
      <c r="F982" s="40" t="s">
        <v>3694</v>
      </c>
      <c r="G982" s="21" t="s">
        <v>191</v>
      </c>
      <c r="H982" s="21" t="s">
        <v>22</v>
      </c>
      <c r="I982" s="22">
        <v>34500000</v>
      </c>
      <c r="J982" s="22">
        <v>0</v>
      </c>
      <c r="K982" s="22">
        <v>0</v>
      </c>
      <c r="L982" s="22">
        <f t="shared" si="48"/>
        <v>34500000</v>
      </c>
      <c r="M982" s="30"/>
      <c r="N982" s="21"/>
    </row>
    <row r="983" spans="1:14" ht="16.5" customHeight="1" x14ac:dyDescent="0.15">
      <c r="A983" s="20">
        <v>978</v>
      </c>
      <c r="B983" s="21" t="s">
        <v>3563</v>
      </c>
      <c r="C983" s="21" t="s">
        <v>1866</v>
      </c>
      <c r="D983" s="21">
        <v>3</v>
      </c>
      <c r="E983" s="21" t="s">
        <v>5193</v>
      </c>
      <c r="F983" s="40" t="s">
        <v>3710</v>
      </c>
      <c r="G983" s="21" t="s">
        <v>5273</v>
      </c>
      <c r="H983" s="21" t="s">
        <v>22</v>
      </c>
      <c r="I983" s="22">
        <v>80000000</v>
      </c>
      <c r="J983" s="22">
        <v>0</v>
      </c>
      <c r="K983" s="22">
        <v>0</v>
      </c>
      <c r="L983" s="22">
        <f t="shared" si="48"/>
        <v>80000000</v>
      </c>
      <c r="M983" s="30"/>
      <c r="N983" s="21"/>
    </row>
    <row r="984" spans="1:14" ht="16.5" customHeight="1" x14ac:dyDescent="0.15">
      <c r="A984" s="20">
        <v>979</v>
      </c>
      <c r="B984" s="21" t="s">
        <v>3563</v>
      </c>
      <c r="C984" s="21" t="s">
        <v>1866</v>
      </c>
      <c r="D984" s="21">
        <v>3</v>
      </c>
      <c r="E984" s="21" t="s">
        <v>5193</v>
      </c>
      <c r="F984" s="40" t="s">
        <v>3711</v>
      </c>
      <c r="G984" s="21" t="s">
        <v>5273</v>
      </c>
      <c r="H984" s="21" t="s">
        <v>22</v>
      </c>
      <c r="I984" s="22">
        <v>20000000</v>
      </c>
      <c r="J984" s="22">
        <v>0</v>
      </c>
      <c r="K984" s="22">
        <v>0</v>
      </c>
      <c r="L984" s="22">
        <f t="shared" si="48"/>
        <v>20000000</v>
      </c>
      <c r="M984" s="30"/>
      <c r="N984" s="21"/>
    </row>
    <row r="985" spans="1:14" ht="16.5" customHeight="1" x14ac:dyDescent="0.15">
      <c r="A985" s="20">
        <v>980</v>
      </c>
      <c r="B985" s="21" t="s">
        <v>3563</v>
      </c>
      <c r="C985" s="21" t="s">
        <v>3642</v>
      </c>
      <c r="D985" s="21">
        <v>3</v>
      </c>
      <c r="E985" s="21" t="s">
        <v>5193</v>
      </c>
      <c r="F985" s="40" t="s">
        <v>3717</v>
      </c>
      <c r="G985" s="21" t="s">
        <v>191</v>
      </c>
      <c r="H985" s="21" t="s">
        <v>22</v>
      </c>
      <c r="I985" s="22">
        <v>300000000</v>
      </c>
      <c r="J985" s="22">
        <f>J988</f>
        <v>0</v>
      </c>
      <c r="K985" s="22">
        <v>0</v>
      </c>
      <c r="L985" s="22">
        <f t="shared" si="48"/>
        <v>300000000</v>
      </c>
      <c r="M985" s="30"/>
      <c r="N985" s="21"/>
    </row>
    <row r="986" spans="1:14" ht="16.5" customHeight="1" x14ac:dyDescent="0.15">
      <c r="A986" s="20">
        <v>981</v>
      </c>
      <c r="B986" s="21" t="s">
        <v>3563</v>
      </c>
      <c r="C986" s="21" t="s">
        <v>3646</v>
      </c>
      <c r="D986" s="21">
        <v>3</v>
      </c>
      <c r="E986" s="21" t="s">
        <v>5193</v>
      </c>
      <c r="F986" s="40" t="s">
        <v>3724</v>
      </c>
      <c r="G986" s="21" t="s">
        <v>191</v>
      </c>
      <c r="H986" s="21" t="s">
        <v>15</v>
      </c>
      <c r="I986" s="22">
        <v>100000000</v>
      </c>
      <c r="J986" s="22">
        <f>J989</f>
        <v>0</v>
      </c>
      <c r="K986" s="22">
        <v>0</v>
      </c>
      <c r="L986" s="22">
        <f t="shared" si="48"/>
        <v>100000000</v>
      </c>
      <c r="M986" s="30"/>
      <c r="N986" s="21"/>
    </row>
    <row r="987" spans="1:14" ht="16.5" customHeight="1" x14ac:dyDescent="0.15">
      <c r="A987" s="20">
        <v>982</v>
      </c>
      <c r="B987" s="21" t="s">
        <v>3563</v>
      </c>
      <c r="C987" s="21" t="s">
        <v>3654</v>
      </c>
      <c r="D987" s="21">
        <v>3</v>
      </c>
      <c r="E987" s="21" t="s">
        <v>5193</v>
      </c>
      <c r="F987" s="40" t="s">
        <v>3742</v>
      </c>
      <c r="G987" s="21" t="s">
        <v>193</v>
      </c>
      <c r="H987" s="21" t="s">
        <v>22</v>
      </c>
      <c r="I987" s="22">
        <v>70000000</v>
      </c>
      <c r="J987" s="22">
        <f>J990</f>
        <v>0</v>
      </c>
      <c r="K987" s="22">
        <f>K990</f>
        <v>0</v>
      </c>
      <c r="L987" s="22">
        <f t="shared" si="48"/>
        <v>70000000</v>
      </c>
      <c r="M987" s="30"/>
      <c r="N987" s="21"/>
    </row>
    <row r="988" spans="1:14" ht="16.5" customHeight="1" x14ac:dyDescent="0.15">
      <c r="A988" s="20">
        <v>983</v>
      </c>
      <c r="B988" s="21" t="s">
        <v>3758</v>
      </c>
      <c r="C988" s="21" t="s">
        <v>3759</v>
      </c>
      <c r="D988" s="21">
        <v>3</v>
      </c>
      <c r="E988" s="21" t="s">
        <v>5193</v>
      </c>
      <c r="F988" s="40" t="s">
        <v>3760</v>
      </c>
      <c r="G988" s="21" t="s">
        <v>193</v>
      </c>
      <c r="H988" s="21" t="s">
        <v>22</v>
      </c>
      <c r="I988" s="22">
        <v>18000000</v>
      </c>
      <c r="J988" s="22">
        <v>0</v>
      </c>
      <c r="K988" s="22">
        <v>0</v>
      </c>
      <c r="L988" s="22">
        <f t="shared" si="48"/>
        <v>18000000</v>
      </c>
      <c r="M988" s="30"/>
      <c r="N988" s="21"/>
    </row>
    <row r="989" spans="1:14" ht="16.5" customHeight="1" x14ac:dyDescent="0.15">
      <c r="A989" s="20">
        <v>984</v>
      </c>
      <c r="B989" s="21" t="s">
        <v>3780</v>
      </c>
      <c r="C989" s="21" t="s">
        <v>3787</v>
      </c>
      <c r="D989" s="21">
        <v>3</v>
      </c>
      <c r="E989" s="21" t="s">
        <v>5193</v>
      </c>
      <c r="F989" s="40" t="s">
        <v>3925</v>
      </c>
      <c r="G989" s="21" t="s">
        <v>191</v>
      </c>
      <c r="H989" s="21" t="s">
        <v>22</v>
      </c>
      <c r="I989" s="22">
        <v>30000000</v>
      </c>
      <c r="J989" s="22">
        <f>J992</f>
        <v>0</v>
      </c>
      <c r="K989" s="22">
        <v>0</v>
      </c>
      <c r="L989" s="22">
        <f t="shared" si="48"/>
        <v>30000000</v>
      </c>
      <c r="M989" s="30"/>
      <c r="N989" s="21"/>
    </row>
    <row r="990" spans="1:14" ht="16.5" customHeight="1" x14ac:dyDescent="0.15">
      <c r="A990" s="20">
        <v>985</v>
      </c>
      <c r="B990" s="21" t="s">
        <v>3780</v>
      </c>
      <c r="C990" s="21" t="s">
        <v>3794</v>
      </c>
      <c r="D990" s="21">
        <v>3</v>
      </c>
      <c r="E990" s="21" t="s">
        <v>5193</v>
      </c>
      <c r="F990" s="40" t="s">
        <v>3930</v>
      </c>
      <c r="G990" s="21" t="s">
        <v>191</v>
      </c>
      <c r="H990" s="21" t="s">
        <v>22</v>
      </c>
      <c r="I990" s="22">
        <v>179064032</v>
      </c>
      <c r="J990" s="22">
        <v>0</v>
      </c>
      <c r="K990" s="22">
        <v>0</v>
      </c>
      <c r="L990" s="22">
        <f t="shared" si="48"/>
        <v>179064032</v>
      </c>
      <c r="M990" s="30"/>
      <c r="N990" s="21"/>
    </row>
    <row r="991" spans="1:14" ht="16.5" customHeight="1" x14ac:dyDescent="0.15">
      <c r="A991" s="20">
        <v>986</v>
      </c>
      <c r="B991" s="21" t="s">
        <v>3780</v>
      </c>
      <c r="C991" s="21" t="s">
        <v>3794</v>
      </c>
      <c r="D991" s="21">
        <v>3</v>
      </c>
      <c r="E991" s="21" t="s">
        <v>5193</v>
      </c>
      <c r="F991" s="40" t="s">
        <v>3931</v>
      </c>
      <c r="G991" s="21" t="s">
        <v>191</v>
      </c>
      <c r="H991" s="21" t="s">
        <v>22</v>
      </c>
      <c r="I991" s="22">
        <v>80744169</v>
      </c>
      <c r="J991" s="22">
        <v>0</v>
      </c>
      <c r="K991" s="22">
        <v>0</v>
      </c>
      <c r="L991" s="22">
        <f t="shared" si="48"/>
        <v>80744169</v>
      </c>
      <c r="M991" s="30"/>
      <c r="N991" s="21"/>
    </row>
    <row r="992" spans="1:14" ht="16.5" customHeight="1" x14ac:dyDescent="0.15">
      <c r="A992" s="20">
        <v>987</v>
      </c>
      <c r="B992" s="21" t="s">
        <v>3780</v>
      </c>
      <c r="C992" s="21" t="s">
        <v>3794</v>
      </c>
      <c r="D992" s="21">
        <v>3</v>
      </c>
      <c r="E992" s="21" t="s">
        <v>5193</v>
      </c>
      <c r="F992" s="40" t="s">
        <v>3932</v>
      </c>
      <c r="G992" s="21" t="s">
        <v>191</v>
      </c>
      <c r="H992" s="21" t="s">
        <v>22</v>
      </c>
      <c r="I992" s="22">
        <v>45000000</v>
      </c>
      <c r="J992" s="22">
        <v>0</v>
      </c>
      <c r="K992" s="22">
        <v>0</v>
      </c>
      <c r="L992" s="22">
        <f t="shared" si="48"/>
        <v>45000000</v>
      </c>
      <c r="M992" s="30"/>
      <c r="N992" s="21"/>
    </row>
    <row r="993" spans="1:14" ht="16.5" customHeight="1" x14ac:dyDescent="0.15">
      <c r="A993" s="20">
        <v>988</v>
      </c>
      <c r="B993" s="21" t="s">
        <v>3780</v>
      </c>
      <c r="C993" s="21" t="s">
        <v>3794</v>
      </c>
      <c r="D993" s="21">
        <v>3</v>
      </c>
      <c r="E993" s="21" t="s">
        <v>5193</v>
      </c>
      <c r="F993" s="40" t="s">
        <v>3933</v>
      </c>
      <c r="G993" s="21" t="s">
        <v>191</v>
      </c>
      <c r="H993" s="21" t="s">
        <v>22</v>
      </c>
      <c r="I993" s="22">
        <v>59000000</v>
      </c>
      <c r="J993" s="22">
        <v>0</v>
      </c>
      <c r="K993" s="22">
        <v>0</v>
      </c>
      <c r="L993" s="22">
        <f t="shared" si="48"/>
        <v>59000000</v>
      </c>
      <c r="M993" s="30"/>
      <c r="N993" s="21"/>
    </row>
    <row r="994" spans="1:14" ht="16.5" customHeight="1" x14ac:dyDescent="0.15">
      <c r="A994" s="20">
        <v>989</v>
      </c>
      <c r="B994" s="21" t="s">
        <v>3780</v>
      </c>
      <c r="C994" s="21" t="s">
        <v>3794</v>
      </c>
      <c r="D994" s="21">
        <v>3</v>
      </c>
      <c r="E994" s="21" t="s">
        <v>5193</v>
      </c>
      <c r="F994" s="40" t="s">
        <v>3934</v>
      </c>
      <c r="G994" s="21" t="s">
        <v>191</v>
      </c>
      <c r="H994" s="21" t="s">
        <v>22</v>
      </c>
      <c r="I994" s="22">
        <v>600000000</v>
      </c>
      <c r="J994" s="22">
        <f>J997</f>
        <v>0</v>
      </c>
      <c r="K994" s="22">
        <v>0</v>
      </c>
      <c r="L994" s="22">
        <f t="shared" si="48"/>
        <v>600000000</v>
      </c>
      <c r="M994" s="30"/>
      <c r="N994" s="21"/>
    </row>
    <row r="995" spans="1:14" ht="16.5" customHeight="1" x14ac:dyDescent="0.15">
      <c r="A995" s="20">
        <v>990</v>
      </c>
      <c r="B995" s="21" t="s">
        <v>3780</v>
      </c>
      <c r="C995" s="21" t="s">
        <v>3794</v>
      </c>
      <c r="D995" s="21">
        <v>3</v>
      </c>
      <c r="E995" s="21" t="s">
        <v>5193</v>
      </c>
      <c r="F995" s="40" t="s">
        <v>3935</v>
      </c>
      <c r="G995" s="21" t="s">
        <v>191</v>
      </c>
      <c r="H995" s="21" t="s">
        <v>22</v>
      </c>
      <c r="I995" s="22">
        <v>49990000</v>
      </c>
      <c r="J995" s="22">
        <v>0</v>
      </c>
      <c r="K995" s="22">
        <v>0</v>
      </c>
      <c r="L995" s="22">
        <f t="shared" si="48"/>
        <v>49990000</v>
      </c>
      <c r="M995" s="30"/>
      <c r="N995" s="21"/>
    </row>
    <row r="996" spans="1:14" ht="16.5" customHeight="1" x14ac:dyDescent="0.15">
      <c r="A996" s="20">
        <v>991</v>
      </c>
      <c r="B996" s="21" t="s">
        <v>3780</v>
      </c>
      <c r="C996" s="21" t="s">
        <v>3794</v>
      </c>
      <c r="D996" s="21">
        <v>3</v>
      </c>
      <c r="E996" s="21" t="s">
        <v>5193</v>
      </c>
      <c r="F996" s="40" t="s">
        <v>3936</v>
      </c>
      <c r="G996" s="21" t="s">
        <v>191</v>
      </c>
      <c r="H996" s="21" t="s">
        <v>22</v>
      </c>
      <c r="I996" s="22">
        <v>30000000</v>
      </c>
      <c r="J996" s="22">
        <v>0</v>
      </c>
      <c r="K996" s="22">
        <v>0</v>
      </c>
      <c r="L996" s="22">
        <f t="shared" si="48"/>
        <v>30000000</v>
      </c>
      <c r="M996" s="30"/>
      <c r="N996" s="21"/>
    </row>
    <row r="997" spans="1:14" ht="16.5" customHeight="1" x14ac:dyDescent="0.15">
      <c r="A997" s="20">
        <v>992</v>
      </c>
      <c r="B997" s="21" t="s">
        <v>3780</v>
      </c>
      <c r="C997" s="21" t="s">
        <v>3811</v>
      </c>
      <c r="D997" s="21">
        <v>3</v>
      </c>
      <c r="E997" s="21" t="s">
        <v>5193</v>
      </c>
      <c r="F997" s="40" t="s">
        <v>3944</v>
      </c>
      <c r="G997" s="21" t="s">
        <v>191</v>
      </c>
      <c r="H997" s="21" t="s">
        <v>22</v>
      </c>
      <c r="I997" s="22">
        <v>25000000</v>
      </c>
      <c r="J997" s="22">
        <v>0</v>
      </c>
      <c r="K997" s="22">
        <v>0</v>
      </c>
      <c r="L997" s="22">
        <f t="shared" si="48"/>
        <v>25000000</v>
      </c>
      <c r="M997" s="30"/>
      <c r="N997" s="21"/>
    </row>
    <row r="998" spans="1:14" ht="16.5" customHeight="1" x14ac:dyDescent="0.15">
      <c r="A998" s="20">
        <v>993</v>
      </c>
      <c r="B998" s="21" t="s">
        <v>3780</v>
      </c>
      <c r="C998" s="21" t="s">
        <v>3811</v>
      </c>
      <c r="D998" s="21">
        <v>3</v>
      </c>
      <c r="E998" s="21" t="s">
        <v>5193</v>
      </c>
      <c r="F998" s="40" t="s">
        <v>3946</v>
      </c>
      <c r="G998" s="21" t="s">
        <v>191</v>
      </c>
      <c r="H998" s="21" t="s">
        <v>22</v>
      </c>
      <c r="I998" s="22">
        <v>20000000</v>
      </c>
      <c r="J998" s="22">
        <v>0</v>
      </c>
      <c r="K998" s="22">
        <v>0</v>
      </c>
      <c r="L998" s="22">
        <f t="shared" si="48"/>
        <v>20000000</v>
      </c>
      <c r="M998" s="30"/>
      <c r="N998" s="21"/>
    </row>
    <row r="999" spans="1:14" ht="16.5" customHeight="1" x14ac:dyDescent="0.15">
      <c r="A999" s="20">
        <v>994</v>
      </c>
      <c r="B999" s="21" t="s">
        <v>3780</v>
      </c>
      <c r="C999" s="21" t="s">
        <v>3835</v>
      </c>
      <c r="D999" s="21">
        <v>3</v>
      </c>
      <c r="E999" s="21" t="s">
        <v>5193</v>
      </c>
      <c r="F999" s="40" t="s">
        <v>3953</v>
      </c>
      <c r="G999" s="21" t="s">
        <v>191</v>
      </c>
      <c r="H999" s="21" t="s">
        <v>22</v>
      </c>
      <c r="I999" s="22">
        <v>165000000</v>
      </c>
      <c r="J999" s="22">
        <v>5000000</v>
      </c>
      <c r="K999" s="22">
        <v>0</v>
      </c>
      <c r="L999" s="22">
        <f t="shared" si="48"/>
        <v>170000000</v>
      </c>
      <c r="M999" s="30"/>
      <c r="N999" s="21"/>
    </row>
    <row r="1000" spans="1:14" ht="16.5" customHeight="1" x14ac:dyDescent="0.15">
      <c r="A1000" s="20">
        <v>995</v>
      </c>
      <c r="B1000" s="21" t="s">
        <v>3780</v>
      </c>
      <c r="C1000" s="21" t="s">
        <v>3835</v>
      </c>
      <c r="D1000" s="21">
        <v>3</v>
      </c>
      <c r="E1000" s="21" t="s">
        <v>5193</v>
      </c>
      <c r="F1000" s="40" t="s">
        <v>3954</v>
      </c>
      <c r="G1000" s="21" t="s">
        <v>191</v>
      </c>
      <c r="H1000" s="21" t="s">
        <v>22</v>
      </c>
      <c r="I1000" s="22">
        <v>100000000</v>
      </c>
      <c r="J1000" s="22">
        <v>0</v>
      </c>
      <c r="K1000" s="22">
        <v>0</v>
      </c>
      <c r="L1000" s="22">
        <f t="shared" si="48"/>
        <v>100000000</v>
      </c>
      <c r="M1000" s="30"/>
      <c r="N1000" s="21"/>
    </row>
    <row r="1001" spans="1:14" ht="16.5" customHeight="1" x14ac:dyDescent="0.15">
      <c r="A1001" s="20">
        <v>996</v>
      </c>
      <c r="B1001" s="21" t="s">
        <v>3780</v>
      </c>
      <c r="C1001" s="21" t="s">
        <v>3835</v>
      </c>
      <c r="D1001" s="21">
        <v>3</v>
      </c>
      <c r="E1001" s="21" t="s">
        <v>5193</v>
      </c>
      <c r="F1001" s="40" t="s">
        <v>3958</v>
      </c>
      <c r="G1001" s="21" t="s">
        <v>191</v>
      </c>
      <c r="H1001" s="21" t="s">
        <v>22</v>
      </c>
      <c r="I1001" s="22">
        <v>150000000</v>
      </c>
      <c r="J1001" s="22">
        <v>0</v>
      </c>
      <c r="K1001" s="22">
        <v>0</v>
      </c>
      <c r="L1001" s="22">
        <f t="shared" si="48"/>
        <v>150000000</v>
      </c>
      <c r="M1001" s="30"/>
      <c r="N1001" s="21"/>
    </row>
    <row r="1002" spans="1:14" ht="16.5" customHeight="1" x14ac:dyDescent="0.15">
      <c r="A1002" s="20">
        <v>997</v>
      </c>
      <c r="B1002" s="21" t="s">
        <v>3780</v>
      </c>
      <c r="C1002" s="21" t="s">
        <v>3835</v>
      </c>
      <c r="D1002" s="21">
        <v>3</v>
      </c>
      <c r="E1002" s="21" t="s">
        <v>5193</v>
      </c>
      <c r="F1002" s="40" t="s">
        <v>3959</v>
      </c>
      <c r="G1002" s="21" t="s">
        <v>191</v>
      </c>
      <c r="H1002" s="21" t="s">
        <v>22</v>
      </c>
      <c r="I1002" s="22">
        <v>177607976</v>
      </c>
      <c r="J1002" s="22">
        <v>0</v>
      </c>
      <c r="K1002" s="22">
        <v>0</v>
      </c>
      <c r="L1002" s="22">
        <f t="shared" si="48"/>
        <v>177607976</v>
      </c>
      <c r="M1002" s="30"/>
      <c r="N1002" s="21"/>
    </row>
    <row r="1003" spans="1:14" ht="16.5" customHeight="1" x14ac:dyDescent="0.15">
      <c r="A1003" s="20">
        <v>998</v>
      </c>
      <c r="B1003" s="21" t="s">
        <v>3780</v>
      </c>
      <c r="C1003" s="21" t="s">
        <v>3835</v>
      </c>
      <c r="D1003" s="21">
        <v>3</v>
      </c>
      <c r="E1003" s="21" t="s">
        <v>5193</v>
      </c>
      <c r="F1003" s="40" t="s">
        <v>3961</v>
      </c>
      <c r="G1003" s="21" t="s">
        <v>191</v>
      </c>
      <c r="H1003" s="21" t="s">
        <v>22</v>
      </c>
      <c r="I1003" s="22">
        <v>35000000</v>
      </c>
      <c r="J1003" s="22">
        <v>0</v>
      </c>
      <c r="K1003" s="22">
        <v>0</v>
      </c>
      <c r="L1003" s="22">
        <f t="shared" si="48"/>
        <v>35000000</v>
      </c>
      <c r="M1003" s="30"/>
      <c r="N1003" s="21"/>
    </row>
    <row r="1004" spans="1:14" ht="16.5" customHeight="1" x14ac:dyDescent="0.15">
      <c r="A1004" s="20">
        <v>999</v>
      </c>
      <c r="B1004" s="21" t="s">
        <v>3780</v>
      </c>
      <c r="C1004" s="21" t="s">
        <v>3835</v>
      </c>
      <c r="D1004" s="21">
        <v>3</v>
      </c>
      <c r="E1004" s="21" t="s">
        <v>5193</v>
      </c>
      <c r="F1004" s="40" t="s">
        <v>3962</v>
      </c>
      <c r="G1004" s="21" t="s">
        <v>191</v>
      </c>
      <c r="H1004" s="21" t="s">
        <v>22</v>
      </c>
      <c r="I1004" s="22">
        <v>55000000</v>
      </c>
      <c r="J1004" s="22">
        <v>0</v>
      </c>
      <c r="K1004" s="22">
        <v>0</v>
      </c>
      <c r="L1004" s="22">
        <f t="shared" si="48"/>
        <v>55000000</v>
      </c>
      <c r="M1004" s="30"/>
      <c r="N1004" s="21"/>
    </row>
    <row r="1005" spans="1:14" ht="16.5" customHeight="1" x14ac:dyDescent="0.15">
      <c r="A1005" s="20">
        <v>1000</v>
      </c>
      <c r="B1005" s="21" t="s">
        <v>3780</v>
      </c>
      <c r="C1005" s="21" t="s">
        <v>5204</v>
      </c>
      <c r="D1005" s="21">
        <v>3</v>
      </c>
      <c r="E1005" s="21" t="s">
        <v>5193</v>
      </c>
      <c r="F1005" s="40" t="s">
        <v>3997</v>
      </c>
      <c r="G1005" s="21" t="s">
        <v>191</v>
      </c>
      <c r="H1005" s="21" t="s">
        <v>15</v>
      </c>
      <c r="I1005" s="22">
        <v>189963581</v>
      </c>
      <c r="J1005" s="22">
        <f>J1008</f>
        <v>0</v>
      </c>
      <c r="K1005" s="22">
        <v>0</v>
      </c>
      <c r="L1005" s="22">
        <f t="shared" si="48"/>
        <v>189963581</v>
      </c>
      <c r="M1005" s="30"/>
      <c r="N1005" s="21"/>
    </row>
    <row r="1006" spans="1:14" ht="16.5" customHeight="1" x14ac:dyDescent="0.15">
      <c r="A1006" s="20">
        <v>1001</v>
      </c>
      <c r="B1006" s="21" t="s">
        <v>3780</v>
      </c>
      <c r="C1006" s="21" t="s">
        <v>5204</v>
      </c>
      <c r="D1006" s="21">
        <v>3</v>
      </c>
      <c r="E1006" s="21" t="s">
        <v>5193</v>
      </c>
      <c r="F1006" s="40" t="s">
        <v>3998</v>
      </c>
      <c r="G1006" s="21" t="s">
        <v>191</v>
      </c>
      <c r="H1006" s="21" t="s">
        <v>15</v>
      </c>
      <c r="I1006" s="22">
        <v>44833369</v>
      </c>
      <c r="J1006" s="22">
        <v>941055</v>
      </c>
      <c r="K1006" s="22">
        <v>3020730</v>
      </c>
      <c r="L1006" s="22">
        <f t="shared" si="48"/>
        <v>48795154</v>
      </c>
      <c r="M1006" s="30"/>
      <c r="N1006" s="21"/>
    </row>
    <row r="1007" spans="1:14" ht="16.5" customHeight="1" x14ac:dyDescent="0.15">
      <c r="A1007" s="20">
        <v>1002</v>
      </c>
      <c r="B1007" s="21" t="s">
        <v>3780</v>
      </c>
      <c r="C1007" s="21" t="s">
        <v>5205</v>
      </c>
      <c r="D1007" s="21">
        <v>3</v>
      </c>
      <c r="E1007" s="21" t="s">
        <v>5193</v>
      </c>
      <c r="F1007" s="40" t="s">
        <v>4004</v>
      </c>
      <c r="G1007" s="21" t="s">
        <v>191</v>
      </c>
      <c r="H1007" s="21" t="s">
        <v>22</v>
      </c>
      <c r="I1007" s="22">
        <v>40000000</v>
      </c>
      <c r="J1007" s="22">
        <v>0</v>
      </c>
      <c r="K1007" s="22">
        <v>0</v>
      </c>
      <c r="L1007" s="22">
        <f t="shared" si="48"/>
        <v>40000000</v>
      </c>
      <c r="M1007" s="30"/>
      <c r="N1007" s="21"/>
    </row>
    <row r="1008" spans="1:14" ht="16.5" customHeight="1" x14ac:dyDescent="0.15">
      <c r="A1008" s="20">
        <v>1003</v>
      </c>
      <c r="B1008" s="21" t="s">
        <v>3780</v>
      </c>
      <c r="C1008" s="21" t="s">
        <v>3919</v>
      </c>
      <c r="D1008" s="21">
        <v>3</v>
      </c>
      <c r="E1008" s="21" t="s">
        <v>5193</v>
      </c>
      <c r="F1008" s="40" t="s">
        <v>4010</v>
      </c>
      <c r="G1008" s="21" t="s">
        <v>191</v>
      </c>
      <c r="H1008" s="21" t="s">
        <v>22</v>
      </c>
      <c r="I1008" s="22">
        <v>50000000</v>
      </c>
      <c r="J1008" s="22">
        <f>J1011</f>
        <v>0</v>
      </c>
      <c r="K1008" s="22">
        <v>0</v>
      </c>
      <c r="L1008" s="22">
        <f t="shared" si="48"/>
        <v>50000000</v>
      </c>
      <c r="M1008" s="30"/>
      <c r="N1008" s="21"/>
    </row>
    <row r="1009" spans="1:14" ht="16.5" customHeight="1" x14ac:dyDescent="0.15">
      <c r="A1009" s="20">
        <v>1004</v>
      </c>
      <c r="B1009" s="21" t="s">
        <v>3780</v>
      </c>
      <c r="C1009" s="21" t="s">
        <v>3919</v>
      </c>
      <c r="D1009" s="21">
        <v>3</v>
      </c>
      <c r="E1009" s="21" t="s">
        <v>5193</v>
      </c>
      <c r="F1009" s="40" t="s">
        <v>4011</v>
      </c>
      <c r="G1009" s="21" t="s">
        <v>191</v>
      </c>
      <c r="H1009" s="21" t="s">
        <v>22</v>
      </c>
      <c r="I1009" s="22">
        <v>25000000</v>
      </c>
      <c r="J1009" s="22">
        <f>J1012</f>
        <v>0</v>
      </c>
      <c r="K1009" s="22">
        <f>K1012</f>
        <v>0</v>
      </c>
      <c r="L1009" s="22">
        <f t="shared" si="48"/>
        <v>25000000</v>
      </c>
      <c r="M1009" s="30"/>
      <c r="N1009" s="21"/>
    </row>
    <row r="1010" spans="1:14" ht="16.5" customHeight="1" x14ac:dyDescent="0.15">
      <c r="A1010" s="20">
        <v>1005</v>
      </c>
      <c r="B1010" s="21" t="s">
        <v>3780</v>
      </c>
      <c r="C1010" s="21" t="s">
        <v>3919</v>
      </c>
      <c r="D1010" s="21">
        <v>3</v>
      </c>
      <c r="E1010" s="21" t="s">
        <v>5193</v>
      </c>
      <c r="F1010" s="40" t="s">
        <v>4012</v>
      </c>
      <c r="G1010" s="21" t="s">
        <v>191</v>
      </c>
      <c r="H1010" s="21" t="s">
        <v>22</v>
      </c>
      <c r="I1010" s="22">
        <v>48000000</v>
      </c>
      <c r="J1010" s="22">
        <f>J1013</f>
        <v>0</v>
      </c>
      <c r="K1010" s="22">
        <v>0</v>
      </c>
      <c r="L1010" s="22">
        <f t="shared" si="48"/>
        <v>48000000</v>
      </c>
      <c r="M1010" s="30"/>
      <c r="N1010" s="21"/>
    </row>
    <row r="1011" spans="1:14" ht="16.5" customHeight="1" x14ac:dyDescent="0.15">
      <c r="A1011" s="20">
        <v>1006</v>
      </c>
      <c r="B1011" s="21" t="s">
        <v>3780</v>
      </c>
      <c r="C1011" s="21" t="s">
        <v>3919</v>
      </c>
      <c r="D1011" s="21">
        <v>3</v>
      </c>
      <c r="E1011" s="21" t="s">
        <v>5193</v>
      </c>
      <c r="F1011" s="40" t="s">
        <v>4014</v>
      </c>
      <c r="G1011" s="21" t="s">
        <v>191</v>
      </c>
      <c r="H1011" s="21" t="s">
        <v>15</v>
      </c>
      <c r="I1011" s="22">
        <v>12000000</v>
      </c>
      <c r="J1011" s="22">
        <v>0</v>
      </c>
      <c r="K1011" s="22">
        <v>0</v>
      </c>
      <c r="L1011" s="22">
        <f t="shared" si="48"/>
        <v>12000000</v>
      </c>
      <c r="M1011" s="30"/>
      <c r="N1011" s="21"/>
    </row>
    <row r="1012" spans="1:14" ht="16.5" customHeight="1" x14ac:dyDescent="0.15">
      <c r="A1012" s="20">
        <v>1007</v>
      </c>
      <c r="B1012" s="21" t="s">
        <v>3780</v>
      </c>
      <c r="C1012" s="21" t="s">
        <v>3919</v>
      </c>
      <c r="D1012" s="21">
        <v>3</v>
      </c>
      <c r="E1012" s="21" t="s">
        <v>5193</v>
      </c>
      <c r="F1012" s="40" t="s">
        <v>4015</v>
      </c>
      <c r="G1012" s="21" t="s">
        <v>191</v>
      </c>
      <c r="H1012" s="21" t="s">
        <v>15</v>
      </c>
      <c r="I1012" s="22">
        <v>45000000</v>
      </c>
      <c r="J1012" s="22">
        <v>0</v>
      </c>
      <c r="K1012" s="22">
        <v>0</v>
      </c>
      <c r="L1012" s="22">
        <f t="shared" si="48"/>
        <v>45000000</v>
      </c>
      <c r="M1012" s="30"/>
      <c r="N1012" s="21"/>
    </row>
    <row r="1013" spans="1:14" ht="16.5" customHeight="1" x14ac:dyDescent="0.15">
      <c r="A1013" s="20">
        <v>1008</v>
      </c>
      <c r="B1013" s="21" t="s">
        <v>3780</v>
      </c>
      <c r="C1013" s="21" t="s">
        <v>3919</v>
      </c>
      <c r="D1013" s="21">
        <v>3</v>
      </c>
      <c r="E1013" s="21" t="s">
        <v>5193</v>
      </c>
      <c r="F1013" s="40" t="s">
        <v>4016</v>
      </c>
      <c r="G1013" s="21" t="s">
        <v>191</v>
      </c>
      <c r="H1013" s="21" t="s">
        <v>15</v>
      </c>
      <c r="I1013" s="22">
        <v>87000000</v>
      </c>
      <c r="J1013" s="22">
        <v>0</v>
      </c>
      <c r="K1013" s="22">
        <v>0</v>
      </c>
      <c r="L1013" s="22">
        <f t="shared" si="48"/>
        <v>87000000</v>
      </c>
      <c r="M1013" s="30"/>
      <c r="N1013" s="21"/>
    </row>
    <row r="1014" spans="1:14" ht="16.5" customHeight="1" x14ac:dyDescent="0.15">
      <c r="A1014" s="20">
        <v>1009</v>
      </c>
      <c r="B1014" s="21" t="s">
        <v>3780</v>
      </c>
      <c r="C1014" s="21" t="s">
        <v>3919</v>
      </c>
      <c r="D1014" s="21">
        <v>3</v>
      </c>
      <c r="E1014" s="21" t="s">
        <v>5193</v>
      </c>
      <c r="F1014" s="40" t="s">
        <v>4017</v>
      </c>
      <c r="G1014" s="21" t="s">
        <v>191</v>
      </c>
      <c r="H1014" s="21" t="s">
        <v>15</v>
      </c>
      <c r="I1014" s="22">
        <v>85000000</v>
      </c>
      <c r="J1014" s="22">
        <v>0</v>
      </c>
      <c r="K1014" s="22">
        <v>0</v>
      </c>
      <c r="L1014" s="22">
        <f t="shared" si="48"/>
        <v>85000000</v>
      </c>
      <c r="M1014" s="30"/>
      <c r="N1014" s="21"/>
    </row>
    <row r="1015" spans="1:14" ht="16.5" customHeight="1" x14ac:dyDescent="0.15">
      <c r="A1015" s="20">
        <v>1010</v>
      </c>
      <c r="B1015" s="21" t="s">
        <v>3780</v>
      </c>
      <c r="C1015" s="21" t="s">
        <v>3919</v>
      </c>
      <c r="D1015" s="21">
        <v>3</v>
      </c>
      <c r="E1015" s="21" t="s">
        <v>5193</v>
      </c>
      <c r="F1015" s="40" t="s">
        <v>4018</v>
      </c>
      <c r="G1015" s="21" t="s">
        <v>191</v>
      </c>
      <c r="H1015" s="21" t="s">
        <v>15</v>
      </c>
      <c r="I1015" s="22">
        <v>14000000</v>
      </c>
      <c r="J1015" s="22">
        <v>0</v>
      </c>
      <c r="K1015" s="22">
        <v>0</v>
      </c>
      <c r="L1015" s="22">
        <f t="shared" si="48"/>
        <v>14000000</v>
      </c>
      <c r="M1015" s="30"/>
      <c r="N1015" s="21"/>
    </row>
    <row r="1016" spans="1:14" ht="16.5" customHeight="1" x14ac:dyDescent="0.15">
      <c r="A1016" s="20">
        <v>1011</v>
      </c>
      <c r="B1016" s="21" t="s">
        <v>4019</v>
      </c>
      <c r="C1016" s="21" t="s">
        <v>4020</v>
      </c>
      <c r="D1016" s="21">
        <v>3</v>
      </c>
      <c r="E1016" s="21" t="s">
        <v>5193</v>
      </c>
      <c r="F1016" s="40" t="s">
        <v>4021</v>
      </c>
      <c r="G1016" s="21" t="s">
        <v>52</v>
      </c>
      <c r="H1016" s="21" t="s">
        <v>16</v>
      </c>
      <c r="I1016" s="22">
        <v>3500000000</v>
      </c>
      <c r="J1016" s="22">
        <v>0</v>
      </c>
      <c r="K1016" s="22">
        <v>0</v>
      </c>
      <c r="L1016" s="22">
        <f t="shared" si="48"/>
        <v>3500000000</v>
      </c>
      <c r="M1016" s="30" t="s">
        <v>4022</v>
      </c>
      <c r="N1016" s="21"/>
    </row>
    <row r="1017" spans="1:14" ht="16.5" customHeight="1" x14ac:dyDescent="0.15">
      <c r="A1017" s="20">
        <v>1012</v>
      </c>
      <c r="B1017" s="21" t="s">
        <v>5135</v>
      </c>
      <c r="C1017" s="21" t="s">
        <v>5148</v>
      </c>
      <c r="D1017" s="21">
        <v>3</v>
      </c>
      <c r="E1017" s="21" t="s">
        <v>5193</v>
      </c>
      <c r="F1017" s="40" t="s">
        <v>5149</v>
      </c>
      <c r="G1017" s="21" t="s">
        <v>191</v>
      </c>
      <c r="H1017" s="21" t="s">
        <v>15</v>
      </c>
      <c r="I1017" s="22">
        <v>620000000</v>
      </c>
      <c r="J1017" s="22">
        <f>J1020</f>
        <v>0</v>
      </c>
      <c r="K1017" s="22">
        <v>0</v>
      </c>
      <c r="L1017" s="22">
        <f t="shared" si="48"/>
        <v>620000000</v>
      </c>
      <c r="M1017" s="30"/>
      <c r="N1017" s="21"/>
    </row>
    <row r="1018" spans="1:14" ht="16.5" customHeight="1" x14ac:dyDescent="0.15">
      <c r="A1018" s="20">
        <v>1013</v>
      </c>
      <c r="B1018" s="21" t="s">
        <v>5135</v>
      </c>
      <c r="C1018" s="21" t="s">
        <v>5148</v>
      </c>
      <c r="D1018" s="21">
        <v>3</v>
      </c>
      <c r="E1018" s="21" t="s">
        <v>5193</v>
      </c>
      <c r="F1018" s="40" t="s">
        <v>5150</v>
      </c>
      <c r="G1018" s="21" t="s">
        <v>2067</v>
      </c>
      <c r="H1018" s="21" t="s">
        <v>22</v>
      </c>
      <c r="I1018" s="22">
        <v>200000000</v>
      </c>
      <c r="J1018" s="22">
        <f>J1021</f>
        <v>0</v>
      </c>
      <c r="K1018" s="22">
        <f>K1021</f>
        <v>0</v>
      </c>
      <c r="L1018" s="22">
        <f t="shared" si="48"/>
        <v>200000000</v>
      </c>
      <c r="M1018" s="30"/>
      <c r="N1018" s="21"/>
    </row>
    <row r="1019" spans="1:14" ht="16.5" customHeight="1" x14ac:dyDescent="0.15">
      <c r="A1019" s="20">
        <v>1014</v>
      </c>
      <c r="B1019" s="21" t="s">
        <v>4025</v>
      </c>
      <c r="C1019" s="21" t="s">
        <v>4050</v>
      </c>
      <c r="D1019" s="21">
        <v>3</v>
      </c>
      <c r="E1019" s="21" t="s">
        <v>5193</v>
      </c>
      <c r="F1019" s="40" t="s">
        <v>4079</v>
      </c>
      <c r="G1019" s="21" t="s">
        <v>191</v>
      </c>
      <c r="H1019" s="21" t="s">
        <v>15</v>
      </c>
      <c r="I1019" s="22">
        <v>300000000</v>
      </c>
      <c r="J1019" s="22">
        <v>0</v>
      </c>
      <c r="K1019" s="22">
        <v>0</v>
      </c>
      <c r="L1019" s="22">
        <f t="shared" si="48"/>
        <v>300000000</v>
      </c>
      <c r="M1019" s="30"/>
      <c r="N1019" s="21"/>
    </row>
    <row r="1020" spans="1:14" ht="16.5" customHeight="1" x14ac:dyDescent="0.15">
      <c r="A1020" s="20">
        <v>1015</v>
      </c>
      <c r="B1020" s="21" t="s">
        <v>4025</v>
      </c>
      <c r="C1020" s="21" t="s">
        <v>4050</v>
      </c>
      <c r="D1020" s="21">
        <v>3</v>
      </c>
      <c r="E1020" s="21" t="s">
        <v>5193</v>
      </c>
      <c r="F1020" s="40" t="s">
        <v>4080</v>
      </c>
      <c r="G1020" s="21" t="s">
        <v>191</v>
      </c>
      <c r="H1020" s="21" t="s">
        <v>15</v>
      </c>
      <c r="I1020" s="22">
        <v>950000000</v>
      </c>
      <c r="J1020" s="22">
        <v>0</v>
      </c>
      <c r="K1020" s="22">
        <v>0</v>
      </c>
      <c r="L1020" s="22">
        <f t="shared" si="48"/>
        <v>950000000</v>
      </c>
      <c r="M1020" s="30"/>
      <c r="N1020" s="21"/>
    </row>
    <row r="1021" spans="1:14" ht="16.5" customHeight="1" x14ac:dyDescent="0.15">
      <c r="A1021" s="20">
        <v>1016</v>
      </c>
      <c r="B1021" s="21" t="s">
        <v>4025</v>
      </c>
      <c r="C1021" s="21" t="s">
        <v>4050</v>
      </c>
      <c r="D1021" s="21">
        <v>3</v>
      </c>
      <c r="E1021" s="21" t="s">
        <v>5193</v>
      </c>
      <c r="F1021" s="40" t="s">
        <v>4081</v>
      </c>
      <c r="G1021" s="21" t="s">
        <v>191</v>
      </c>
      <c r="H1021" s="21" t="s">
        <v>15</v>
      </c>
      <c r="I1021" s="22">
        <v>350000000</v>
      </c>
      <c r="J1021" s="22">
        <v>0</v>
      </c>
      <c r="K1021" s="22">
        <v>0</v>
      </c>
      <c r="L1021" s="22">
        <f t="shared" si="48"/>
        <v>350000000</v>
      </c>
      <c r="M1021" s="30"/>
      <c r="N1021" s="21"/>
    </row>
    <row r="1022" spans="1:14" ht="16.5" customHeight="1" x14ac:dyDescent="0.15">
      <c r="A1022" s="20">
        <v>1017</v>
      </c>
      <c r="B1022" s="21" t="s">
        <v>4025</v>
      </c>
      <c r="C1022" s="21" t="s">
        <v>4050</v>
      </c>
      <c r="D1022" s="21">
        <v>3</v>
      </c>
      <c r="E1022" s="21" t="s">
        <v>5193</v>
      </c>
      <c r="F1022" s="40" t="s">
        <v>4082</v>
      </c>
      <c r="G1022" s="21" t="s">
        <v>73</v>
      </c>
      <c r="H1022" s="21" t="s">
        <v>15</v>
      </c>
      <c r="I1022" s="22">
        <v>664000000</v>
      </c>
      <c r="J1022" s="22">
        <v>0</v>
      </c>
      <c r="K1022" s="22">
        <v>0</v>
      </c>
      <c r="L1022" s="22">
        <f t="shared" si="48"/>
        <v>664000000</v>
      </c>
      <c r="M1022" s="30"/>
      <c r="N1022" s="21"/>
    </row>
    <row r="1023" spans="1:14" ht="16.5" customHeight="1" x14ac:dyDescent="0.15">
      <c r="A1023" s="20">
        <v>1018</v>
      </c>
      <c r="B1023" s="21" t="s">
        <v>4025</v>
      </c>
      <c r="C1023" s="21" t="s">
        <v>4075</v>
      </c>
      <c r="D1023" s="21">
        <v>3</v>
      </c>
      <c r="E1023" s="21" t="s">
        <v>5193</v>
      </c>
      <c r="F1023" s="40" t="s">
        <v>4083</v>
      </c>
      <c r="G1023" s="21" t="s">
        <v>2067</v>
      </c>
      <c r="H1023" s="21" t="s">
        <v>15</v>
      </c>
      <c r="I1023" s="22">
        <v>150000000</v>
      </c>
      <c r="J1023" s="22">
        <v>0</v>
      </c>
      <c r="K1023" s="22">
        <v>0</v>
      </c>
      <c r="L1023" s="22">
        <f t="shared" si="48"/>
        <v>150000000</v>
      </c>
      <c r="M1023" s="30"/>
      <c r="N1023" s="21"/>
    </row>
    <row r="1024" spans="1:14" ht="16.5" customHeight="1" x14ac:dyDescent="0.15">
      <c r="A1024" s="20">
        <v>1019</v>
      </c>
      <c r="B1024" s="21" t="s">
        <v>4025</v>
      </c>
      <c r="C1024" s="21" t="s">
        <v>4075</v>
      </c>
      <c r="D1024" s="21">
        <v>3</v>
      </c>
      <c r="E1024" s="21" t="s">
        <v>5193</v>
      </c>
      <c r="F1024" s="40" t="s">
        <v>4084</v>
      </c>
      <c r="G1024" s="21" t="s">
        <v>191</v>
      </c>
      <c r="H1024" s="21" t="s">
        <v>15</v>
      </c>
      <c r="I1024" s="22">
        <v>320000000</v>
      </c>
      <c r="J1024" s="22">
        <v>0</v>
      </c>
      <c r="K1024" s="22">
        <v>0</v>
      </c>
      <c r="L1024" s="22">
        <f t="shared" si="48"/>
        <v>320000000</v>
      </c>
      <c r="M1024" s="30"/>
      <c r="N1024" s="21"/>
    </row>
    <row r="1025" spans="1:14" ht="16.5" customHeight="1" x14ac:dyDescent="0.15">
      <c r="A1025" s="20">
        <v>1020</v>
      </c>
      <c r="B1025" s="21" t="s">
        <v>4025</v>
      </c>
      <c r="C1025" s="21" t="s">
        <v>4075</v>
      </c>
      <c r="D1025" s="21">
        <v>3</v>
      </c>
      <c r="E1025" s="21" t="s">
        <v>5193</v>
      </c>
      <c r="F1025" s="40" t="s">
        <v>4085</v>
      </c>
      <c r="G1025" s="21" t="s">
        <v>191</v>
      </c>
      <c r="H1025" s="21" t="s">
        <v>15</v>
      </c>
      <c r="I1025" s="22">
        <v>250000000</v>
      </c>
      <c r="J1025" s="22">
        <v>0</v>
      </c>
      <c r="K1025" s="22">
        <v>0</v>
      </c>
      <c r="L1025" s="22">
        <f t="shared" si="48"/>
        <v>250000000</v>
      </c>
      <c r="M1025" s="30"/>
      <c r="N1025" s="21"/>
    </row>
    <row r="1026" spans="1:14" ht="16.5" customHeight="1" x14ac:dyDescent="0.15">
      <c r="A1026" s="20">
        <v>1021</v>
      </c>
      <c r="B1026" s="21" t="s">
        <v>4025</v>
      </c>
      <c r="C1026" s="21" t="s">
        <v>4075</v>
      </c>
      <c r="D1026" s="21">
        <v>3</v>
      </c>
      <c r="E1026" s="21" t="s">
        <v>5193</v>
      </c>
      <c r="F1026" s="40" t="s">
        <v>4086</v>
      </c>
      <c r="G1026" s="21" t="s">
        <v>2067</v>
      </c>
      <c r="H1026" s="21" t="s">
        <v>15</v>
      </c>
      <c r="I1026" s="22">
        <v>180000000</v>
      </c>
      <c r="J1026" s="22">
        <v>0</v>
      </c>
      <c r="K1026" s="22">
        <v>0</v>
      </c>
      <c r="L1026" s="22">
        <f t="shared" si="48"/>
        <v>180000000</v>
      </c>
      <c r="M1026" s="30"/>
      <c r="N1026" s="21"/>
    </row>
    <row r="1027" spans="1:14" ht="16.5" customHeight="1" x14ac:dyDescent="0.15">
      <c r="A1027" s="20">
        <v>1022</v>
      </c>
      <c r="B1027" s="21" t="s">
        <v>4025</v>
      </c>
      <c r="C1027" s="21" t="s">
        <v>4075</v>
      </c>
      <c r="D1027" s="21">
        <v>3</v>
      </c>
      <c r="E1027" s="21" t="s">
        <v>5193</v>
      </c>
      <c r="F1027" s="40" t="s">
        <v>4087</v>
      </c>
      <c r="G1027" s="21" t="s">
        <v>2067</v>
      </c>
      <c r="H1027" s="21" t="s">
        <v>15</v>
      </c>
      <c r="I1027" s="22">
        <v>370000000</v>
      </c>
      <c r="J1027" s="22">
        <v>0</v>
      </c>
      <c r="K1027" s="22">
        <v>0</v>
      </c>
      <c r="L1027" s="22">
        <f t="shared" si="48"/>
        <v>370000000</v>
      </c>
      <c r="M1027" s="30"/>
      <c r="N1027" s="21"/>
    </row>
    <row r="1028" spans="1:14" ht="16.5" customHeight="1" x14ac:dyDescent="0.15">
      <c r="A1028" s="20">
        <v>1023</v>
      </c>
      <c r="B1028" s="21" t="s">
        <v>4025</v>
      </c>
      <c r="C1028" s="21" t="s">
        <v>4045</v>
      </c>
      <c r="D1028" s="21">
        <v>3</v>
      </c>
      <c r="E1028" s="21" t="s">
        <v>5193</v>
      </c>
      <c r="F1028" s="40" t="s">
        <v>4088</v>
      </c>
      <c r="G1028" s="21" t="s">
        <v>52</v>
      </c>
      <c r="H1028" s="21" t="s">
        <v>22</v>
      </c>
      <c r="I1028" s="22">
        <v>138810618</v>
      </c>
      <c r="J1028" s="22">
        <v>0</v>
      </c>
      <c r="K1028" s="22">
        <v>0</v>
      </c>
      <c r="L1028" s="22">
        <f t="shared" si="48"/>
        <v>138810618</v>
      </c>
      <c r="M1028" s="30"/>
      <c r="N1028" s="21"/>
    </row>
    <row r="1029" spans="1:14" ht="16.5" customHeight="1" x14ac:dyDescent="0.15">
      <c r="A1029" s="20">
        <v>1024</v>
      </c>
      <c r="B1029" s="21" t="s">
        <v>4025</v>
      </c>
      <c r="C1029" s="21" t="s">
        <v>4045</v>
      </c>
      <c r="D1029" s="21">
        <v>3</v>
      </c>
      <c r="E1029" s="21" t="s">
        <v>5193</v>
      </c>
      <c r="F1029" s="40" t="s">
        <v>4089</v>
      </c>
      <c r="G1029" s="21" t="s">
        <v>191</v>
      </c>
      <c r="H1029" s="21" t="s">
        <v>15</v>
      </c>
      <c r="I1029" s="22">
        <v>100000000</v>
      </c>
      <c r="J1029" s="22">
        <v>0</v>
      </c>
      <c r="K1029" s="22">
        <v>0</v>
      </c>
      <c r="L1029" s="22">
        <f t="shared" si="48"/>
        <v>100000000</v>
      </c>
      <c r="M1029" s="30"/>
      <c r="N1029" s="21"/>
    </row>
    <row r="1030" spans="1:14" ht="16.5" customHeight="1" x14ac:dyDescent="0.15">
      <c r="A1030" s="20">
        <v>1025</v>
      </c>
      <c r="B1030" s="21" t="s">
        <v>4025</v>
      </c>
      <c r="C1030" s="21" t="s">
        <v>4056</v>
      </c>
      <c r="D1030" s="21">
        <v>3</v>
      </c>
      <c r="E1030" s="21" t="s">
        <v>5193</v>
      </c>
      <c r="F1030" s="40" t="s">
        <v>4090</v>
      </c>
      <c r="G1030" s="21" t="s">
        <v>73</v>
      </c>
      <c r="H1030" s="21" t="s">
        <v>22</v>
      </c>
      <c r="I1030" s="22">
        <v>986568000</v>
      </c>
      <c r="J1030" s="22">
        <v>0</v>
      </c>
      <c r="K1030" s="22">
        <v>0</v>
      </c>
      <c r="L1030" s="22">
        <f t="shared" si="48"/>
        <v>986568000</v>
      </c>
      <c r="M1030" s="30"/>
      <c r="N1030" s="21"/>
    </row>
    <row r="1031" spans="1:14" ht="16.5" customHeight="1" x14ac:dyDescent="0.15">
      <c r="A1031" s="20">
        <v>1026</v>
      </c>
      <c r="B1031" s="21" t="s">
        <v>4025</v>
      </c>
      <c r="C1031" s="21" t="s">
        <v>4056</v>
      </c>
      <c r="D1031" s="21">
        <v>3</v>
      </c>
      <c r="E1031" s="21" t="s">
        <v>5193</v>
      </c>
      <c r="F1031" s="40" t="s">
        <v>4091</v>
      </c>
      <c r="G1031" s="21" t="s">
        <v>191</v>
      </c>
      <c r="H1031" s="21" t="s">
        <v>15</v>
      </c>
      <c r="I1031" s="22">
        <v>45000000</v>
      </c>
      <c r="J1031" s="22">
        <v>0</v>
      </c>
      <c r="K1031" s="22">
        <v>0</v>
      </c>
      <c r="L1031" s="22">
        <f t="shared" si="48"/>
        <v>45000000</v>
      </c>
      <c r="M1031" s="30"/>
      <c r="N1031" s="21"/>
    </row>
    <row r="1032" spans="1:14" ht="16.5" customHeight="1" x14ac:dyDescent="0.15">
      <c r="A1032" s="20">
        <v>1027</v>
      </c>
      <c r="B1032" s="21" t="s">
        <v>4025</v>
      </c>
      <c r="C1032" s="21" t="s">
        <v>4056</v>
      </c>
      <c r="D1032" s="21">
        <v>3</v>
      </c>
      <c r="E1032" s="21" t="s">
        <v>5193</v>
      </c>
      <c r="F1032" s="40" t="s">
        <v>4092</v>
      </c>
      <c r="G1032" s="21" t="s">
        <v>191</v>
      </c>
      <c r="H1032" s="21" t="s">
        <v>15</v>
      </c>
      <c r="I1032" s="22">
        <v>940000000</v>
      </c>
      <c r="J1032" s="22">
        <v>0</v>
      </c>
      <c r="K1032" s="22">
        <v>0</v>
      </c>
      <c r="L1032" s="22">
        <f t="shared" ref="L1032:L1095" si="49">I1032+J1032+K1032</f>
        <v>940000000</v>
      </c>
      <c r="M1032" s="30"/>
      <c r="N1032" s="21"/>
    </row>
    <row r="1033" spans="1:14" ht="16.5" customHeight="1" x14ac:dyDescent="0.15">
      <c r="A1033" s="20">
        <v>1028</v>
      </c>
      <c r="B1033" s="21" t="s">
        <v>4025</v>
      </c>
      <c r="C1033" s="21" t="s">
        <v>4056</v>
      </c>
      <c r="D1033" s="21">
        <v>3</v>
      </c>
      <c r="E1033" s="21" t="s">
        <v>5193</v>
      </c>
      <c r="F1033" s="40" t="s">
        <v>4093</v>
      </c>
      <c r="G1033" s="21" t="s">
        <v>191</v>
      </c>
      <c r="H1033" s="21" t="s">
        <v>15</v>
      </c>
      <c r="I1033" s="22">
        <v>200000000</v>
      </c>
      <c r="J1033" s="22">
        <v>0</v>
      </c>
      <c r="K1033" s="22">
        <v>0</v>
      </c>
      <c r="L1033" s="22">
        <f t="shared" si="49"/>
        <v>200000000</v>
      </c>
      <c r="M1033" s="30"/>
      <c r="N1033" s="21"/>
    </row>
    <row r="1034" spans="1:14" ht="16.5" customHeight="1" x14ac:dyDescent="0.15">
      <c r="A1034" s="20">
        <v>1029</v>
      </c>
      <c r="B1034" s="21" t="s">
        <v>4025</v>
      </c>
      <c r="C1034" s="21" t="s">
        <v>4036</v>
      </c>
      <c r="D1034" s="21">
        <v>3</v>
      </c>
      <c r="E1034" s="21" t="s">
        <v>5193</v>
      </c>
      <c r="F1034" s="40" t="s">
        <v>4094</v>
      </c>
      <c r="G1034" s="21" t="s">
        <v>193</v>
      </c>
      <c r="H1034" s="21" t="s">
        <v>15</v>
      </c>
      <c r="I1034" s="22">
        <v>250000000</v>
      </c>
      <c r="J1034" s="22">
        <v>0</v>
      </c>
      <c r="K1034" s="22">
        <v>0</v>
      </c>
      <c r="L1034" s="22">
        <f t="shared" si="49"/>
        <v>250000000</v>
      </c>
      <c r="M1034" s="30"/>
      <c r="N1034" s="21"/>
    </row>
    <row r="1035" spans="1:14" ht="16.5" customHeight="1" x14ac:dyDescent="0.15">
      <c r="A1035" s="20">
        <v>1030</v>
      </c>
      <c r="B1035" s="21" t="s">
        <v>4025</v>
      </c>
      <c r="C1035" s="21" t="s">
        <v>4036</v>
      </c>
      <c r="D1035" s="21">
        <v>3</v>
      </c>
      <c r="E1035" s="21" t="s">
        <v>5193</v>
      </c>
      <c r="F1035" s="40" t="s">
        <v>4095</v>
      </c>
      <c r="G1035" s="21" t="s">
        <v>193</v>
      </c>
      <c r="H1035" s="21" t="s">
        <v>15</v>
      </c>
      <c r="I1035" s="22">
        <v>45000000</v>
      </c>
      <c r="J1035" s="22">
        <v>0</v>
      </c>
      <c r="K1035" s="22">
        <v>0</v>
      </c>
      <c r="L1035" s="22">
        <f t="shared" si="49"/>
        <v>45000000</v>
      </c>
      <c r="M1035" s="30"/>
      <c r="N1035" s="21"/>
    </row>
    <row r="1036" spans="1:14" ht="16.5" customHeight="1" x14ac:dyDescent="0.15">
      <c r="A1036" s="20">
        <v>1031</v>
      </c>
      <c r="B1036" s="21" t="s">
        <v>4025</v>
      </c>
      <c r="C1036" s="21" t="s">
        <v>4060</v>
      </c>
      <c r="D1036" s="21">
        <v>3</v>
      </c>
      <c r="E1036" s="21" t="s">
        <v>5193</v>
      </c>
      <c r="F1036" s="40" t="s">
        <v>4096</v>
      </c>
      <c r="G1036" s="21" t="s">
        <v>191</v>
      </c>
      <c r="H1036" s="21" t="s">
        <v>15</v>
      </c>
      <c r="I1036" s="22">
        <v>190000000</v>
      </c>
      <c r="J1036" s="22">
        <v>0</v>
      </c>
      <c r="K1036" s="22">
        <v>0</v>
      </c>
      <c r="L1036" s="22">
        <f t="shared" si="49"/>
        <v>190000000</v>
      </c>
      <c r="M1036" s="30"/>
      <c r="N1036" s="21"/>
    </row>
    <row r="1037" spans="1:14" ht="16.5" customHeight="1" x14ac:dyDescent="0.15">
      <c r="A1037" s="20">
        <v>1032</v>
      </c>
      <c r="B1037" s="21" t="s">
        <v>4025</v>
      </c>
      <c r="C1037" s="21" t="s">
        <v>4060</v>
      </c>
      <c r="D1037" s="21">
        <v>3</v>
      </c>
      <c r="E1037" s="21" t="s">
        <v>5193</v>
      </c>
      <c r="F1037" s="40" t="s">
        <v>4097</v>
      </c>
      <c r="G1037" s="21" t="s">
        <v>191</v>
      </c>
      <c r="H1037" s="21" t="s">
        <v>22</v>
      </c>
      <c r="I1037" s="22">
        <v>100000000</v>
      </c>
      <c r="J1037" s="22">
        <v>0</v>
      </c>
      <c r="K1037" s="22">
        <v>0</v>
      </c>
      <c r="L1037" s="22">
        <f t="shared" si="49"/>
        <v>100000000</v>
      </c>
      <c r="M1037" s="30"/>
      <c r="N1037" s="21"/>
    </row>
    <row r="1038" spans="1:14" ht="16.5" customHeight="1" x14ac:dyDescent="0.15">
      <c r="A1038" s="20">
        <v>1033</v>
      </c>
      <c r="B1038" s="21" t="s">
        <v>4025</v>
      </c>
      <c r="C1038" s="21" t="s">
        <v>4098</v>
      </c>
      <c r="D1038" s="21">
        <v>3</v>
      </c>
      <c r="E1038" s="21" t="s">
        <v>5193</v>
      </c>
      <c r="F1038" s="40" t="s">
        <v>4099</v>
      </c>
      <c r="G1038" s="21" t="s">
        <v>2067</v>
      </c>
      <c r="H1038" s="21" t="s">
        <v>22</v>
      </c>
      <c r="I1038" s="22">
        <v>160000000</v>
      </c>
      <c r="J1038" s="22">
        <v>0</v>
      </c>
      <c r="K1038" s="22">
        <v>0</v>
      </c>
      <c r="L1038" s="22">
        <f t="shared" si="49"/>
        <v>160000000</v>
      </c>
      <c r="M1038" s="30"/>
      <c r="N1038" s="21"/>
    </row>
    <row r="1039" spans="1:14" ht="16.5" customHeight="1" x14ac:dyDescent="0.15">
      <c r="A1039" s="20">
        <v>1034</v>
      </c>
      <c r="B1039" s="21" t="s">
        <v>4025</v>
      </c>
      <c r="C1039" s="21" t="s">
        <v>4098</v>
      </c>
      <c r="D1039" s="21">
        <v>3</v>
      </c>
      <c r="E1039" s="21" t="s">
        <v>5193</v>
      </c>
      <c r="F1039" s="40" t="s">
        <v>4100</v>
      </c>
      <c r="G1039" s="21" t="s">
        <v>2067</v>
      </c>
      <c r="H1039" s="21" t="s">
        <v>22</v>
      </c>
      <c r="I1039" s="22">
        <v>150000000</v>
      </c>
      <c r="J1039" s="22">
        <v>0</v>
      </c>
      <c r="K1039" s="22">
        <v>0</v>
      </c>
      <c r="L1039" s="22">
        <f t="shared" si="49"/>
        <v>150000000</v>
      </c>
      <c r="M1039" s="30"/>
      <c r="N1039" s="21"/>
    </row>
    <row r="1040" spans="1:14" ht="16.5" customHeight="1" x14ac:dyDescent="0.15">
      <c r="A1040" s="20">
        <v>1035</v>
      </c>
      <c r="B1040" s="21" t="s">
        <v>4025</v>
      </c>
      <c r="C1040" s="21" t="s">
        <v>4098</v>
      </c>
      <c r="D1040" s="21">
        <v>3</v>
      </c>
      <c r="E1040" s="21" t="s">
        <v>5193</v>
      </c>
      <c r="F1040" s="40" t="s">
        <v>4101</v>
      </c>
      <c r="G1040" s="21" t="s">
        <v>2067</v>
      </c>
      <c r="H1040" s="21" t="s">
        <v>22</v>
      </c>
      <c r="I1040" s="22">
        <v>100000000</v>
      </c>
      <c r="J1040" s="22">
        <v>0</v>
      </c>
      <c r="K1040" s="22">
        <v>0</v>
      </c>
      <c r="L1040" s="22">
        <f t="shared" si="49"/>
        <v>100000000</v>
      </c>
      <c r="M1040" s="30"/>
      <c r="N1040" s="21"/>
    </row>
    <row r="1041" spans="1:14" ht="16.5" customHeight="1" x14ac:dyDescent="0.15">
      <c r="A1041" s="20">
        <v>1036</v>
      </c>
      <c r="B1041" s="21" t="s">
        <v>4025</v>
      </c>
      <c r="C1041" s="21" t="s">
        <v>4029</v>
      </c>
      <c r="D1041" s="21">
        <v>3</v>
      </c>
      <c r="E1041" s="21" t="s">
        <v>5193</v>
      </c>
      <c r="F1041" s="40" t="s">
        <v>4102</v>
      </c>
      <c r="G1041" s="21" t="s">
        <v>73</v>
      </c>
      <c r="H1041" s="21" t="s">
        <v>22</v>
      </c>
      <c r="I1041" s="22">
        <v>600000000</v>
      </c>
      <c r="J1041" s="22">
        <v>0</v>
      </c>
      <c r="K1041" s="22">
        <v>0</v>
      </c>
      <c r="L1041" s="22">
        <f t="shared" si="49"/>
        <v>600000000</v>
      </c>
      <c r="M1041" s="30"/>
      <c r="N1041" s="21"/>
    </row>
    <row r="1042" spans="1:14" ht="16.5" customHeight="1" x14ac:dyDescent="0.15">
      <c r="A1042" s="20">
        <v>1037</v>
      </c>
      <c r="B1042" s="21" t="s">
        <v>4025</v>
      </c>
      <c r="C1042" s="21" t="s">
        <v>4029</v>
      </c>
      <c r="D1042" s="21">
        <v>3</v>
      </c>
      <c r="E1042" s="21" t="s">
        <v>5193</v>
      </c>
      <c r="F1042" s="40" t="s">
        <v>4103</v>
      </c>
      <c r="G1042" s="21" t="s">
        <v>191</v>
      </c>
      <c r="H1042" s="21" t="s">
        <v>22</v>
      </c>
      <c r="I1042" s="22">
        <v>300000000</v>
      </c>
      <c r="J1042" s="22">
        <v>0</v>
      </c>
      <c r="K1042" s="22">
        <v>0</v>
      </c>
      <c r="L1042" s="22">
        <f t="shared" si="49"/>
        <v>300000000</v>
      </c>
      <c r="M1042" s="30"/>
      <c r="N1042" s="21"/>
    </row>
    <row r="1043" spans="1:14" ht="16.5" customHeight="1" x14ac:dyDescent="0.15">
      <c r="A1043" s="20">
        <v>1038</v>
      </c>
      <c r="B1043" s="21" t="s">
        <v>4170</v>
      </c>
      <c r="C1043" s="21" t="s">
        <v>4171</v>
      </c>
      <c r="D1043" s="21">
        <v>3</v>
      </c>
      <c r="E1043" s="21" t="s">
        <v>5193</v>
      </c>
      <c r="F1043" s="40" t="s">
        <v>4281</v>
      </c>
      <c r="G1043" s="21" t="s">
        <v>191</v>
      </c>
      <c r="H1043" s="21" t="s">
        <v>22</v>
      </c>
      <c r="I1043" s="22">
        <v>216000000</v>
      </c>
      <c r="J1043" s="22">
        <v>0</v>
      </c>
      <c r="K1043" s="22">
        <v>0</v>
      </c>
      <c r="L1043" s="22">
        <f t="shared" si="49"/>
        <v>216000000</v>
      </c>
      <c r="M1043" s="30"/>
      <c r="N1043" s="21"/>
    </row>
    <row r="1044" spans="1:14" ht="16.5" customHeight="1" x14ac:dyDescent="0.15">
      <c r="A1044" s="20">
        <v>1039</v>
      </c>
      <c r="B1044" s="21" t="s">
        <v>4170</v>
      </c>
      <c r="C1044" s="21" t="s">
        <v>1866</v>
      </c>
      <c r="D1044" s="21">
        <v>3</v>
      </c>
      <c r="E1044" s="21" t="s">
        <v>5193</v>
      </c>
      <c r="F1044" s="40" t="s">
        <v>4289</v>
      </c>
      <c r="G1044" s="21" t="s">
        <v>191</v>
      </c>
      <c r="H1044" s="21" t="s">
        <v>15</v>
      </c>
      <c r="I1044" s="22">
        <v>21804705</v>
      </c>
      <c r="J1044" s="22">
        <v>0</v>
      </c>
      <c r="K1044" s="22">
        <v>0</v>
      </c>
      <c r="L1044" s="22">
        <f t="shared" si="49"/>
        <v>21804705</v>
      </c>
      <c r="M1044" s="30"/>
      <c r="N1044" s="21"/>
    </row>
    <row r="1045" spans="1:14" ht="16.5" customHeight="1" x14ac:dyDescent="0.15">
      <c r="A1045" s="20">
        <v>1040</v>
      </c>
      <c r="B1045" s="21" t="s">
        <v>4170</v>
      </c>
      <c r="C1045" s="21" t="s">
        <v>700</v>
      </c>
      <c r="D1045" s="21">
        <v>3</v>
      </c>
      <c r="E1045" s="21" t="s">
        <v>5193</v>
      </c>
      <c r="F1045" s="40" t="s">
        <v>4290</v>
      </c>
      <c r="G1045" s="21" t="s">
        <v>191</v>
      </c>
      <c r="H1045" s="21" t="s">
        <v>22</v>
      </c>
      <c r="I1045" s="22">
        <v>130000000</v>
      </c>
      <c r="J1045" s="22">
        <v>0</v>
      </c>
      <c r="K1045" s="22">
        <v>0</v>
      </c>
      <c r="L1045" s="22">
        <f t="shared" si="49"/>
        <v>130000000</v>
      </c>
      <c r="M1045" s="30"/>
      <c r="N1045" s="21"/>
    </row>
    <row r="1046" spans="1:14" ht="16.5" customHeight="1" x14ac:dyDescent="0.15">
      <c r="A1046" s="20">
        <v>1041</v>
      </c>
      <c r="B1046" s="21" t="s">
        <v>4170</v>
      </c>
      <c r="C1046" s="21" t="s">
        <v>700</v>
      </c>
      <c r="D1046" s="21">
        <v>3</v>
      </c>
      <c r="E1046" s="21" t="s">
        <v>5193</v>
      </c>
      <c r="F1046" s="40" t="s">
        <v>973</v>
      </c>
      <c r="G1046" s="21" t="s">
        <v>191</v>
      </c>
      <c r="H1046" s="21" t="s">
        <v>22</v>
      </c>
      <c r="I1046" s="22">
        <v>12000000</v>
      </c>
      <c r="J1046" s="22">
        <v>0</v>
      </c>
      <c r="K1046" s="22">
        <v>0</v>
      </c>
      <c r="L1046" s="22">
        <f t="shared" si="49"/>
        <v>12000000</v>
      </c>
      <c r="M1046" s="30"/>
      <c r="N1046" s="21"/>
    </row>
    <row r="1047" spans="1:14" ht="16.5" customHeight="1" x14ac:dyDescent="0.15">
      <c r="A1047" s="20">
        <v>1042</v>
      </c>
      <c r="B1047" s="21" t="s">
        <v>4170</v>
      </c>
      <c r="C1047" s="21" t="s">
        <v>4219</v>
      </c>
      <c r="D1047" s="21">
        <v>3</v>
      </c>
      <c r="E1047" s="21" t="s">
        <v>5193</v>
      </c>
      <c r="F1047" s="40" t="s">
        <v>4316</v>
      </c>
      <c r="G1047" s="21" t="s">
        <v>5183</v>
      </c>
      <c r="H1047" s="21" t="s">
        <v>15</v>
      </c>
      <c r="I1047" s="22">
        <v>53110207</v>
      </c>
      <c r="J1047" s="22">
        <v>0</v>
      </c>
      <c r="K1047" s="22">
        <v>0</v>
      </c>
      <c r="L1047" s="22">
        <f t="shared" si="49"/>
        <v>53110207</v>
      </c>
      <c r="M1047" s="30"/>
      <c r="N1047" s="21"/>
    </row>
    <row r="1048" spans="1:14" ht="16.5" customHeight="1" x14ac:dyDescent="0.15">
      <c r="A1048" s="20">
        <v>1043</v>
      </c>
      <c r="B1048" s="21" t="s">
        <v>4170</v>
      </c>
      <c r="C1048" s="21" t="s">
        <v>4223</v>
      </c>
      <c r="D1048" s="21">
        <v>3</v>
      </c>
      <c r="E1048" s="21" t="s">
        <v>5193</v>
      </c>
      <c r="F1048" s="40" t="s">
        <v>4324</v>
      </c>
      <c r="G1048" s="21" t="s">
        <v>191</v>
      </c>
      <c r="H1048" s="21" t="s">
        <v>22</v>
      </c>
      <c r="I1048" s="22">
        <v>48269433</v>
      </c>
      <c r="J1048" s="22">
        <f t="shared" ref="J1048:K1051" si="50">J1051</f>
        <v>0</v>
      </c>
      <c r="K1048" s="22">
        <f t="shared" si="50"/>
        <v>0</v>
      </c>
      <c r="L1048" s="22">
        <f t="shared" si="49"/>
        <v>48269433</v>
      </c>
      <c r="M1048" s="30"/>
      <c r="N1048" s="21"/>
    </row>
    <row r="1049" spans="1:14" ht="16.5" customHeight="1" x14ac:dyDescent="0.15">
      <c r="A1049" s="20">
        <v>1044</v>
      </c>
      <c r="B1049" s="21" t="s">
        <v>4170</v>
      </c>
      <c r="C1049" s="21" t="s">
        <v>4223</v>
      </c>
      <c r="D1049" s="21">
        <v>3</v>
      </c>
      <c r="E1049" s="21" t="s">
        <v>5193</v>
      </c>
      <c r="F1049" s="40" t="s">
        <v>4325</v>
      </c>
      <c r="G1049" s="21" t="s">
        <v>191</v>
      </c>
      <c r="H1049" s="21" t="s">
        <v>22</v>
      </c>
      <c r="I1049" s="22">
        <v>51383589</v>
      </c>
      <c r="J1049" s="22">
        <f t="shared" si="50"/>
        <v>0</v>
      </c>
      <c r="K1049" s="22">
        <f t="shared" si="50"/>
        <v>0</v>
      </c>
      <c r="L1049" s="22">
        <f t="shared" si="49"/>
        <v>51383589</v>
      </c>
      <c r="M1049" s="30"/>
      <c r="N1049" s="21"/>
    </row>
    <row r="1050" spans="1:14" ht="16.5" customHeight="1" x14ac:dyDescent="0.15">
      <c r="A1050" s="20">
        <v>1045</v>
      </c>
      <c r="B1050" s="21" t="s">
        <v>4170</v>
      </c>
      <c r="C1050" s="21" t="s">
        <v>4223</v>
      </c>
      <c r="D1050" s="21">
        <v>3</v>
      </c>
      <c r="E1050" s="21" t="s">
        <v>5193</v>
      </c>
      <c r="F1050" s="40" t="s">
        <v>4326</v>
      </c>
      <c r="G1050" s="21" t="s">
        <v>191</v>
      </c>
      <c r="H1050" s="21" t="s">
        <v>15</v>
      </c>
      <c r="I1050" s="22">
        <v>70000000</v>
      </c>
      <c r="J1050" s="22">
        <f t="shared" si="50"/>
        <v>0</v>
      </c>
      <c r="K1050" s="22">
        <f t="shared" si="50"/>
        <v>0</v>
      </c>
      <c r="L1050" s="22">
        <f t="shared" si="49"/>
        <v>70000000</v>
      </c>
      <c r="M1050" s="30"/>
      <c r="N1050" s="21"/>
    </row>
    <row r="1051" spans="1:14" ht="16.5" customHeight="1" x14ac:dyDescent="0.15">
      <c r="A1051" s="20">
        <v>1046</v>
      </c>
      <c r="B1051" s="21" t="s">
        <v>4170</v>
      </c>
      <c r="C1051" s="21" t="s">
        <v>4233</v>
      </c>
      <c r="D1051" s="21">
        <v>3</v>
      </c>
      <c r="E1051" s="21" t="s">
        <v>5193</v>
      </c>
      <c r="F1051" s="40" t="s">
        <v>4331</v>
      </c>
      <c r="G1051" s="21" t="s">
        <v>191</v>
      </c>
      <c r="H1051" s="21" t="s">
        <v>15</v>
      </c>
      <c r="I1051" s="22">
        <v>625000000</v>
      </c>
      <c r="J1051" s="22">
        <f t="shared" si="50"/>
        <v>0</v>
      </c>
      <c r="K1051" s="22">
        <f t="shared" si="50"/>
        <v>0</v>
      </c>
      <c r="L1051" s="22">
        <f t="shared" si="49"/>
        <v>625000000</v>
      </c>
      <c r="M1051" s="30"/>
      <c r="N1051" s="21"/>
    </row>
    <row r="1052" spans="1:14" ht="16.5" customHeight="1" x14ac:dyDescent="0.15">
      <c r="A1052" s="20">
        <v>1047</v>
      </c>
      <c r="B1052" s="21" t="s">
        <v>4170</v>
      </c>
      <c r="C1052" s="21" t="s">
        <v>4246</v>
      </c>
      <c r="D1052" s="21">
        <v>3</v>
      </c>
      <c r="E1052" s="21" t="s">
        <v>5193</v>
      </c>
      <c r="F1052" s="40" t="s">
        <v>4339</v>
      </c>
      <c r="G1052" s="21" t="s">
        <v>191</v>
      </c>
      <c r="H1052" s="21" t="s">
        <v>22</v>
      </c>
      <c r="I1052" s="22">
        <v>150000000</v>
      </c>
      <c r="J1052" s="22">
        <v>0</v>
      </c>
      <c r="K1052" s="22">
        <v>0</v>
      </c>
      <c r="L1052" s="22">
        <f t="shared" si="49"/>
        <v>150000000</v>
      </c>
      <c r="M1052" s="30"/>
      <c r="N1052" s="21"/>
    </row>
    <row r="1053" spans="1:14" ht="16.5" customHeight="1" x14ac:dyDescent="0.15">
      <c r="A1053" s="20">
        <v>1048</v>
      </c>
      <c r="B1053" s="21" t="s">
        <v>4170</v>
      </c>
      <c r="C1053" s="21" t="s">
        <v>4340</v>
      </c>
      <c r="D1053" s="21">
        <v>3</v>
      </c>
      <c r="E1053" s="21" t="s">
        <v>5193</v>
      </c>
      <c r="F1053" s="40" t="s">
        <v>4341</v>
      </c>
      <c r="G1053" s="21" t="s">
        <v>191</v>
      </c>
      <c r="H1053" s="21" t="s">
        <v>15</v>
      </c>
      <c r="I1053" s="22">
        <v>26000000</v>
      </c>
      <c r="J1053" s="22">
        <v>0</v>
      </c>
      <c r="K1053" s="22">
        <v>0</v>
      </c>
      <c r="L1053" s="22">
        <f t="shared" si="49"/>
        <v>26000000</v>
      </c>
      <c r="M1053" s="30"/>
      <c r="N1053" s="21"/>
    </row>
    <row r="1054" spans="1:14" ht="16.5" customHeight="1" x14ac:dyDescent="0.15">
      <c r="A1054" s="20">
        <v>1049</v>
      </c>
      <c r="B1054" s="21" t="s">
        <v>4170</v>
      </c>
      <c r="C1054" s="21" t="s">
        <v>4340</v>
      </c>
      <c r="D1054" s="21">
        <v>3</v>
      </c>
      <c r="E1054" s="21" t="s">
        <v>5193</v>
      </c>
      <c r="F1054" s="40" t="s">
        <v>4342</v>
      </c>
      <c r="G1054" s="21" t="s">
        <v>191</v>
      </c>
      <c r="H1054" s="21" t="s">
        <v>15</v>
      </c>
      <c r="I1054" s="22">
        <v>21000000</v>
      </c>
      <c r="J1054" s="22">
        <v>0</v>
      </c>
      <c r="K1054" s="22">
        <v>0</v>
      </c>
      <c r="L1054" s="22">
        <f t="shared" si="49"/>
        <v>21000000</v>
      </c>
      <c r="M1054" s="30"/>
      <c r="N1054" s="21"/>
    </row>
    <row r="1055" spans="1:14" ht="16.5" customHeight="1" x14ac:dyDescent="0.15">
      <c r="A1055" s="20">
        <v>1050</v>
      </c>
      <c r="B1055" s="21" t="s">
        <v>4170</v>
      </c>
      <c r="C1055" s="21" t="s">
        <v>4340</v>
      </c>
      <c r="D1055" s="21">
        <v>3</v>
      </c>
      <c r="E1055" s="21" t="s">
        <v>5193</v>
      </c>
      <c r="F1055" s="40" t="s">
        <v>4343</v>
      </c>
      <c r="G1055" s="21" t="s">
        <v>191</v>
      </c>
      <c r="H1055" s="21" t="s">
        <v>15</v>
      </c>
      <c r="I1055" s="22">
        <v>21000000</v>
      </c>
      <c r="J1055" s="22">
        <v>0</v>
      </c>
      <c r="K1055" s="22">
        <v>0</v>
      </c>
      <c r="L1055" s="22">
        <f t="shared" si="49"/>
        <v>21000000</v>
      </c>
      <c r="M1055" s="30"/>
      <c r="N1055" s="21"/>
    </row>
    <row r="1056" spans="1:14" ht="16.5" customHeight="1" x14ac:dyDescent="0.15">
      <c r="A1056" s="20">
        <v>1051</v>
      </c>
      <c r="B1056" s="21" t="s">
        <v>4170</v>
      </c>
      <c r="C1056" s="21" t="s">
        <v>67</v>
      </c>
      <c r="D1056" s="21">
        <v>3</v>
      </c>
      <c r="E1056" s="21" t="s">
        <v>5193</v>
      </c>
      <c r="F1056" s="40" t="s">
        <v>4357</v>
      </c>
      <c r="G1056" s="21" t="s">
        <v>191</v>
      </c>
      <c r="H1056" s="21" t="s">
        <v>15</v>
      </c>
      <c r="I1056" s="22">
        <v>430000000</v>
      </c>
      <c r="J1056" s="22">
        <v>0</v>
      </c>
      <c r="K1056" s="22">
        <v>0</v>
      </c>
      <c r="L1056" s="22">
        <f t="shared" si="49"/>
        <v>430000000</v>
      </c>
      <c r="M1056" s="30"/>
      <c r="N1056" s="21"/>
    </row>
    <row r="1057" spans="1:14" ht="16.5" customHeight="1" x14ac:dyDescent="0.15">
      <c r="A1057" s="20">
        <v>1052</v>
      </c>
      <c r="B1057" s="21" t="s">
        <v>4170</v>
      </c>
      <c r="C1057" s="21" t="s">
        <v>67</v>
      </c>
      <c r="D1057" s="21">
        <v>3</v>
      </c>
      <c r="E1057" s="21" t="s">
        <v>5193</v>
      </c>
      <c r="F1057" s="40" t="s">
        <v>4358</v>
      </c>
      <c r="G1057" s="21" t="s">
        <v>191</v>
      </c>
      <c r="H1057" s="21" t="s">
        <v>15</v>
      </c>
      <c r="I1057" s="22">
        <v>1000000000</v>
      </c>
      <c r="J1057" s="22">
        <v>0</v>
      </c>
      <c r="K1057" s="22">
        <v>0</v>
      </c>
      <c r="L1057" s="22">
        <f t="shared" si="49"/>
        <v>1000000000</v>
      </c>
      <c r="M1057" s="30"/>
      <c r="N1057" s="21"/>
    </row>
    <row r="1058" spans="1:14" ht="16.5" customHeight="1" x14ac:dyDescent="0.15">
      <c r="A1058" s="20">
        <v>1053</v>
      </c>
      <c r="B1058" s="21" t="s">
        <v>4170</v>
      </c>
      <c r="C1058" s="21" t="s">
        <v>67</v>
      </c>
      <c r="D1058" s="21">
        <v>3</v>
      </c>
      <c r="E1058" s="21" t="s">
        <v>5193</v>
      </c>
      <c r="F1058" s="40" t="s">
        <v>4359</v>
      </c>
      <c r="G1058" s="21" t="s">
        <v>191</v>
      </c>
      <c r="H1058" s="21" t="s">
        <v>15</v>
      </c>
      <c r="I1058" s="22">
        <v>250000000</v>
      </c>
      <c r="J1058" s="22">
        <v>0</v>
      </c>
      <c r="K1058" s="22">
        <v>0</v>
      </c>
      <c r="L1058" s="22">
        <f t="shared" si="49"/>
        <v>250000000</v>
      </c>
      <c r="M1058" s="30"/>
      <c r="N1058" s="21"/>
    </row>
    <row r="1059" spans="1:14" ht="16.5" customHeight="1" x14ac:dyDescent="0.15">
      <c r="A1059" s="20">
        <v>1054</v>
      </c>
      <c r="B1059" s="21" t="s">
        <v>4365</v>
      </c>
      <c r="C1059" s="21" t="s">
        <v>4375</v>
      </c>
      <c r="D1059" s="21">
        <v>3</v>
      </c>
      <c r="E1059" s="21" t="s">
        <v>5193</v>
      </c>
      <c r="F1059" s="40" t="s">
        <v>4422</v>
      </c>
      <c r="G1059" s="21" t="s">
        <v>191</v>
      </c>
      <c r="H1059" s="21" t="s">
        <v>22</v>
      </c>
      <c r="I1059" s="22">
        <v>200000000</v>
      </c>
      <c r="J1059" s="22">
        <v>0</v>
      </c>
      <c r="K1059" s="22">
        <v>0</v>
      </c>
      <c r="L1059" s="22">
        <f t="shared" si="49"/>
        <v>200000000</v>
      </c>
      <c r="M1059" s="30"/>
      <c r="N1059" s="21"/>
    </row>
    <row r="1060" spans="1:14" ht="16.5" customHeight="1" x14ac:dyDescent="0.15">
      <c r="A1060" s="20">
        <v>1055</v>
      </c>
      <c r="B1060" s="21" t="s">
        <v>4365</v>
      </c>
      <c r="C1060" s="21" t="s">
        <v>700</v>
      </c>
      <c r="D1060" s="21">
        <v>3</v>
      </c>
      <c r="E1060" s="21" t="s">
        <v>5193</v>
      </c>
      <c r="F1060" s="40" t="s">
        <v>4426</v>
      </c>
      <c r="G1060" s="21" t="s">
        <v>191</v>
      </c>
      <c r="H1060" s="21" t="s">
        <v>22</v>
      </c>
      <c r="I1060" s="22">
        <v>57000000</v>
      </c>
      <c r="J1060" s="22">
        <v>0</v>
      </c>
      <c r="K1060" s="22">
        <v>0</v>
      </c>
      <c r="L1060" s="22">
        <f t="shared" si="49"/>
        <v>57000000</v>
      </c>
      <c r="M1060" s="30"/>
      <c r="N1060" s="21"/>
    </row>
    <row r="1061" spans="1:14" ht="16.5" customHeight="1" x14ac:dyDescent="0.15">
      <c r="A1061" s="20">
        <v>1056</v>
      </c>
      <c r="B1061" s="21" t="s">
        <v>4365</v>
      </c>
      <c r="C1061" s="21" t="s">
        <v>167</v>
      </c>
      <c r="D1061" s="21">
        <v>3</v>
      </c>
      <c r="E1061" s="21" t="s">
        <v>5193</v>
      </c>
      <c r="F1061" s="40" t="s">
        <v>4433</v>
      </c>
      <c r="G1061" s="21" t="s">
        <v>5183</v>
      </c>
      <c r="H1061" s="21" t="s">
        <v>22</v>
      </c>
      <c r="I1061" s="22">
        <v>17699128</v>
      </c>
      <c r="J1061" s="22">
        <f>J1064</f>
        <v>0</v>
      </c>
      <c r="K1061" s="22">
        <f>K1064</f>
        <v>0</v>
      </c>
      <c r="L1061" s="22">
        <f t="shared" si="49"/>
        <v>17699128</v>
      </c>
      <c r="M1061" s="30"/>
      <c r="N1061" s="21"/>
    </row>
    <row r="1062" spans="1:14" ht="16.5" customHeight="1" x14ac:dyDescent="0.15">
      <c r="A1062" s="20">
        <v>1057</v>
      </c>
      <c r="B1062" s="21" t="s">
        <v>4365</v>
      </c>
      <c r="C1062" s="21" t="s">
        <v>4411</v>
      </c>
      <c r="D1062" s="21">
        <v>3</v>
      </c>
      <c r="E1062" s="21" t="s">
        <v>5193</v>
      </c>
      <c r="F1062" s="40" t="s">
        <v>4437</v>
      </c>
      <c r="G1062" s="21" t="s">
        <v>191</v>
      </c>
      <c r="H1062" s="21" t="s">
        <v>22</v>
      </c>
      <c r="I1062" s="22">
        <v>25000000</v>
      </c>
      <c r="J1062" s="22">
        <f>J1065</f>
        <v>4000000</v>
      </c>
      <c r="K1062" s="22">
        <f>K1065</f>
        <v>0</v>
      </c>
      <c r="L1062" s="22">
        <f t="shared" si="49"/>
        <v>29000000</v>
      </c>
      <c r="M1062" s="30"/>
      <c r="N1062" s="21"/>
    </row>
    <row r="1063" spans="1:14" ht="16.5" customHeight="1" x14ac:dyDescent="0.15">
      <c r="A1063" s="20">
        <v>1058</v>
      </c>
      <c r="B1063" s="21" t="s">
        <v>4446</v>
      </c>
      <c r="C1063" s="21" t="s">
        <v>1737</v>
      </c>
      <c r="D1063" s="21">
        <v>3</v>
      </c>
      <c r="E1063" s="21" t="s">
        <v>5193</v>
      </c>
      <c r="F1063" s="40" t="s">
        <v>4667</v>
      </c>
      <c r="G1063" s="21" t="s">
        <v>5183</v>
      </c>
      <c r="H1063" s="21" t="s">
        <v>15</v>
      </c>
      <c r="I1063" s="22">
        <v>800000000</v>
      </c>
      <c r="J1063" s="22">
        <f t="shared" ref="J1063:J1076" si="51">J1066</f>
        <v>4000000</v>
      </c>
      <c r="K1063" s="22">
        <v>0</v>
      </c>
      <c r="L1063" s="22">
        <f t="shared" si="49"/>
        <v>804000000</v>
      </c>
      <c r="M1063" s="30"/>
      <c r="N1063" s="21"/>
    </row>
    <row r="1064" spans="1:14" ht="16.5" customHeight="1" x14ac:dyDescent="0.15">
      <c r="A1064" s="20">
        <v>1059</v>
      </c>
      <c r="B1064" s="21" t="s">
        <v>4446</v>
      </c>
      <c r="C1064" s="21" t="s">
        <v>1743</v>
      </c>
      <c r="D1064" s="21">
        <v>3</v>
      </c>
      <c r="E1064" s="21" t="s">
        <v>5193</v>
      </c>
      <c r="F1064" s="40" t="s">
        <v>4675</v>
      </c>
      <c r="G1064" s="21" t="s">
        <v>5183</v>
      </c>
      <c r="H1064" s="21" t="s">
        <v>15</v>
      </c>
      <c r="I1064" s="22">
        <v>250000000</v>
      </c>
      <c r="J1064" s="22">
        <f t="shared" si="51"/>
        <v>0</v>
      </c>
      <c r="K1064" s="22">
        <v>0</v>
      </c>
      <c r="L1064" s="22">
        <f t="shared" si="49"/>
        <v>250000000</v>
      </c>
      <c r="M1064" s="30"/>
      <c r="N1064" s="21"/>
    </row>
    <row r="1065" spans="1:14" ht="16.5" customHeight="1" x14ac:dyDescent="0.15">
      <c r="A1065" s="20">
        <v>1060</v>
      </c>
      <c r="B1065" s="21" t="s">
        <v>4446</v>
      </c>
      <c r="C1065" s="21" t="s">
        <v>1743</v>
      </c>
      <c r="D1065" s="21">
        <v>3</v>
      </c>
      <c r="E1065" s="21" t="s">
        <v>5193</v>
      </c>
      <c r="F1065" s="40" t="s">
        <v>4683</v>
      </c>
      <c r="G1065" s="21" t="s">
        <v>5183</v>
      </c>
      <c r="H1065" s="21" t="s">
        <v>22</v>
      </c>
      <c r="I1065" s="22">
        <v>60000000</v>
      </c>
      <c r="J1065" s="22">
        <f t="shared" si="51"/>
        <v>4000000</v>
      </c>
      <c r="K1065" s="22">
        <f t="shared" ref="K1065:K1072" si="52">K1068</f>
        <v>0</v>
      </c>
      <c r="L1065" s="22">
        <f t="shared" si="49"/>
        <v>64000000</v>
      </c>
      <c r="M1065" s="30"/>
      <c r="N1065" s="21"/>
    </row>
    <row r="1066" spans="1:14" ht="16.5" customHeight="1" x14ac:dyDescent="0.15">
      <c r="A1066" s="20">
        <v>1061</v>
      </c>
      <c r="B1066" s="21" t="s">
        <v>4446</v>
      </c>
      <c r="C1066" s="21" t="s">
        <v>1529</v>
      </c>
      <c r="D1066" s="21">
        <v>3</v>
      </c>
      <c r="E1066" s="21" t="s">
        <v>5193</v>
      </c>
      <c r="F1066" s="40" t="s">
        <v>4693</v>
      </c>
      <c r="G1066" s="21" t="s">
        <v>191</v>
      </c>
      <c r="H1066" s="21" t="s">
        <v>22</v>
      </c>
      <c r="I1066" s="22">
        <v>44757000</v>
      </c>
      <c r="J1066" s="22">
        <f t="shared" si="51"/>
        <v>4000000</v>
      </c>
      <c r="K1066" s="22">
        <f t="shared" si="52"/>
        <v>0</v>
      </c>
      <c r="L1066" s="22">
        <f t="shared" si="49"/>
        <v>48757000</v>
      </c>
      <c r="M1066" s="30"/>
      <c r="N1066" s="21"/>
    </row>
    <row r="1067" spans="1:14" ht="16.5" customHeight="1" x14ac:dyDescent="0.15">
      <c r="A1067" s="20">
        <v>1062</v>
      </c>
      <c r="B1067" s="21" t="s">
        <v>4446</v>
      </c>
      <c r="C1067" s="21" t="s">
        <v>1536</v>
      </c>
      <c r="D1067" s="21">
        <v>3</v>
      </c>
      <c r="E1067" s="21" t="s">
        <v>5193</v>
      </c>
      <c r="F1067" s="40" t="s">
        <v>4699</v>
      </c>
      <c r="G1067" s="21" t="s">
        <v>191</v>
      </c>
      <c r="H1067" s="21" t="s">
        <v>15</v>
      </c>
      <c r="I1067" s="22">
        <v>1207109400</v>
      </c>
      <c r="J1067" s="22">
        <f t="shared" si="51"/>
        <v>0</v>
      </c>
      <c r="K1067" s="22">
        <f t="shared" si="52"/>
        <v>0</v>
      </c>
      <c r="L1067" s="22">
        <f t="shared" si="49"/>
        <v>1207109400</v>
      </c>
      <c r="M1067" s="30"/>
      <c r="N1067" s="21"/>
    </row>
    <row r="1068" spans="1:14" ht="16.5" customHeight="1" x14ac:dyDescent="0.15">
      <c r="A1068" s="20">
        <v>1063</v>
      </c>
      <c r="B1068" s="21" t="s">
        <v>4446</v>
      </c>
      <c r="C1068" s="21" t="s">
        <v>1536</v>
      </c>
      <c r="D1068" s="21">
        <v>3</v>
      </c>
      <c r="E1068" s="21" t="s">
        <v>5193</v>
      </c>
      <c r="F1068" s="40" t="s">
        <v>4700</v>
      </c>
      <c r="G1068" s="21" t="s">
        <v>191</v>
      </c>
      <c r="H1068" s="21" t="s">
        <v>22</v>
      </c>
      <c r="I1068" s="22">
        <v>15000000</v>
      </c>
      <c r="J1068" s="22">
        <f t="shared" si="51"/>
        <v>4000000</v>
      </c>
      <c r="K1068" s="22">
        <f t="shared" si="52"/>
        <v>0</v>
      </c>
      <c r="L1068" s="22">
        <f t="shared" si="49"/>
        <v>19000000</v>
      </c>
      <c r="M1068" s="30"/>
      <c r="N1068" s="21"/>
    </row>
    <row r="1069" spans="1:14" ht="16.5" customHeight="1" x14ac:dyDescent="0.15">
      <c r="A1069" s="20">
        <v>1064</v>
      </c>
      <c r="B1069" s="21" t="s">
        <v>4446</v>
      </c>
      <c r="C1069" s="21" t="s">
        <v>1536</v>
      </c>
      <c r="D1069" s="21">
        <v>3</v>
      </c>
      <c r="E1069" s="21" t="s">
        <v>5193</v>
      </c>
      <c r="F1069" s="40" t="s">
        <v>4701</v>
      </c>
      <c r="G1069" s="21" t="s">
        <v>191</v>
      </c>
      <c r="H1069" s="21" t="s">
        <v>22</v>
      </c>
      <c r="I1069" s="22">
        <v>33207188</v>
      </c>
      <c r="J1069" s="22">
        <f t="shared" si="51"/>
        <v>4000000</v>
      </c>
      <c r="K1069" s="22">
        <f t="shared" si="52"/>
        <v>0</v>
      </c>
      <c r="L1069" s="22">
        <f t="shared" si="49"/>
        <v>37207188</v>
      </c>
      <c r="M1069" s="30"/>
      <c r="N1069" s="21"/>
    </row>
    <row r="1070" spans="1:14" ht="16.5" customHeight="1" x14ac:dyDescent="0.15">
      <c r="A1070" s="20">
        <v>1065</v>
      </c>
      <c r="B1070" s="21" t="s">
        <v>4446</v>
      </c>
      <c r="C1070" s="21" t="s">
        <v>1536</v>
      </c>
      <c r="D1070" s="21">
        <v>3</v>
      </c>
      <c r="E1070" s="21" t="s">
        <v>5193</v>
      </c>
      <c r="F1070" s="40" t="s">
        <v>4702</v>
      </c>
      <c r="G1070" s="21" t="s">
        <v>191</v>
      </c>
      <c r="H1070" s="21" t="s">
        <v>22</v>
      </c>
      <c r="I1070" s="22">
        <v>80858680</v>
      </c>
      <c r="J1070" s="22">
        <f t="shared" si="51"/>
        <v>0</v>
      </c>
      <c r="K1070" s="22">
        <f t="shared" si="52"/>
        <v>0</v>
      </c>
      <c r="L1070" s="22">
        <f t="shared" si="49"/>
        <v>80858680</v>
      </c>
      <c r="M1070" s="30"/>
      <c r="N1070" s="21"/>
    </row>
    <row r="1071" spans="1:14" ht="16.5" customHeight="1" x14ac:dyDescent="0.15">
      <c r="A1071" s="20">
        <v>1066</v>
      </c>
      <c r="B1071" s="21" t="s">
        <v>4446</v>
      </c>
      <c r="C1071" s="21" t="s">
        <v>1536</v>
      </c>
      <c r="D1071" s="21">
        <v>3</v>
      </c>
      <c r="E1071" s="21" t="s">
        <v>5193</v>
      </c>
      <c r="F1071" s="40" t="s">
        <v>4703</v>
      </c>
      <c r="G1071" s="21" t="s">
        <v>191</v>
      </c>
      <c r="H1071" s="21" t="s">
        <v>22</v>
      </c>
      <c r="I1071" s="22">
        <v>35611280</v>
      </c>
      <c r="J1071" s="22">
        <f t="shared" si="51"/>
        <v>4000000</v>
      </c>
      <c r="K1071" s="22">
        <f t="shared" si="52"/>
        <v>0</v>
      </c>
      <c r="L1071" s="22">
        <f t="shared" si="49"/>
        <v>39611280</v>
      </c>
      <c r="M1071" s="30"/>
      <c r="N1071" s="21"/>
    </row>
    <row r="1072" spans="1:14" ht="16.5" customHeight="1" x14ac:dyDescent="0.15">
      <c r="A1072" s="20">
        <v>1067</v>
      </c>
      <c r="B1072" s="21" t="s">
        <v>4446</v>
      </c>
      <c r="C1072" s="21" t="s">
        <v>1536</v>
      </c>
      <c r="D1072" s="21">
        <v>3</v>
      </c>
      <c r="E1072" s="21" t="s">
        <v>5193</v>
      </c>
      <c r="F1072" s="40" t="s">
        <v>4704</v>
      </c>
      <c r="G1072" s="21" t="s">
        <v>191</v>
      </c>
      <c r="H1072" s="21" t="s">
        <v>15</v>
      </c>
      <c r="I1072" s="22">
        <v>517000000</v>
      </c>
      <c r="J1072" s="22">
        <f t="shared" si="51"/>
        <v>4000000</v>
      </c>
      <c r="K1072" s="22">
        <f t="shared" si="52"/>
        <v>0</v>
      </c>
      <c r="L1072" s="22">
        <f t="shared" si="49"/>
        <v>521000000</v>
      </c>
      <c r="M1072" s="30"/>
      <c r="N1072" s="21"/>
    </row>
    <row r="1073" spans="1:14" ht="16.5" customHeight="1" x14ac:dyDescent="0.15">
      <c r="A1073" s="20">
        <v>1068</v>
      </c>
      <c r="B1073" s="21" t="s">
        <v>4446</v>
      </c>
      <c r="C1073" s="21" t="s">
        <v>1536</v>
      </c>
      <c r="D1073" s="21">
        <v>3</v>
      </c>
      <c r="E1073" s="21" t="s">
        <v>5193</v>
      </c>
      <c r="F1073" s="40" t="s">
        <v>4705</v>
      </c>
      <c r="G1073" s="21" t="s">
        <v>191</v>
      </c>
      <c r="H1073" s="21" t="s">
        <v>15</v>
      </c>
      <c r="I1073" s="22">
        <v>2641456800</v>
      </c>
      <c r="J1073" s="22">
        <f t="shared" si="51"/>
        <v>0</v>
      </c>
      <c r="K1073" s="22">
        <v>0</v>
      </c>
      <c r="L1073" s="22">
        <f t="shared" si="49"/>
        <v>2641456800</v>
      </c>
      <c r="M1073" s="30"/>
      <c r="N1073" s="21"/>
    </row>
    <row r="1074" spans="1:14" ht="16.5" customHeight="1" x14ac:dyDescent="0.15">
      <c r="A1074" s="20">
        <v>1069</v>
      </c>
      <c r="B1074" s="21" t="s">
        <v>4446</v>
      </c>
      <c r="C1074" s="21" t="s">
        <v>1536</v>
      </c>
      <c r="D1074" s="21">
        <v>3</v>
      </c>
      <c r="E1074" s="21" t="s">
        <v>5193</v>
      </c>
      <c r="F1074" s="40" t="s">
        <v>4706</v>
      </c>
      <c r="G1074" s="21" t="s">
        <v>191</v>
      </c>
      <c r="H1074" s="21" t="s">
        <v>15</v>
      </c>
      <c r="I1074" s="22">
        <v>83437200</v>
      </c>
      <c r="J1074" s="22">
        <f t="shared" si="51"/>
        <v>4000000</v>
      </c>
      <c r="K1074" s="22">
        <f t="shared" ref="K1074:K1080" si="53">K1077</f>
        <v>0</v>
      </c>
      <c r="L1074" s="22">
        <f t="shared" si="49"/>
        <v>87437200</v>
      </c>
      <c r="M1074" s="30"/>
      <c r="N1074" s="21"/>
    </row>
    <row r="1075" spans="1:14" ht="16.5" customHeight="1" x14ac:dyDescent="0.15">
      <c r="A1075" s="20">
        <v>1070</v>
      </c>
      <c r="B1075" s="21" t="s">
        <v>4446</v>
      </c>
      <c r="C1075" s="21" t="s">
        <v>1536</v>
      </c>
      <c r="D1075" s="21">
        <v>3</v>
      </c>
      <c r="E1075" s="21" t="s">
        <v>5193</v>
      </c>
      <c r="F1075" s="40" t="s">
        <v>4707</v>
      </c>
      <c r="G1075" s="21" t="s">
        <v>191</v>
      </c>
      <c r="H1075" s="21" t="s">
        <v>15</v>
      </c>
      <c r="I1075" s="22">
        <v>50000000</v>
      </c>
      <c r="J1075" s="22">
        <f t="shared" si="51"/>
        <v>4000000</v>
      </c>
      <c r="K1075" s="22">
        <f t="shared" si="53"/>
        <v>0</v>
      </c>
      <c r="L1075" s="22">
        <f t="shared" si="49"/>
        <v>54000000</v>
      </c>
      <c r="M1075" s="30"/>
      <c r="N1075" s="21"/>
    </row>
    <row r="1076" spans="1:14" ht="16.5" customHeight="1" x14ac:dyDescent="0.15">
      <c r="A1076" s="20">
        <v>1071</v>
      </c>
      <c r="B1076" s="21" t="s">
        <v>4446</v>
      </c>
      <c r="C1076" s="21" t="s">
        <v>1536</v>
      </c>
      <c r="D1076" s="21">
        <v>3</v>
      </c>
      <c r="E1076" s="21" t="s">
        <v>5193</v>
      </c>
      <c r="F1076" s="40" t="s">
        <v>4708</v>
      </c>
      <c r="G1076" s="21" t="s">
        <v>191</v>
      </c>
      <c r="H1076" s="21" t="s">
        <v>15</v>
      </c>
      <c r="I1076" s="22">
        <v>25000000</v>
      </c>
      <c r="J1076" s="22">
        <f t="shared" si="51"/>
        <v>0</v>
      </c>
      <c r="K1076" s="22">
        <f t="shared" si="53"/>
        <v>0</v>
      </c>
      <c r="L1076" s="22">
        <f t="shared" si="49"/>
        <v>25000000</v>
      </c>
      <c r="M1076" s="30"/>
      <c r="N1076" s="21"/>
    </row>
    <row r="1077" spans="1:14" ht="16.5" customHeight="1" x14ac:dyDescent="0.15">
      <c r="A1077" s="20">
        <v>1072</v>
      </c>
      <c r="B1077" s="21" t="s">
        <v>4446</v>
      </c>
      <c r="C1077" s="21" t="s">
        <v>1538</v>
      </c>
      <c r="D1077" s="21">
        <v>3</v>
      </c>
      <c r="E1077" s="21" t="s">
        <v>5193</v>
      </c>
      <c r="F1077" s="40" t="s">
        <v>4724</v>
      </c>
      <c r="G1077" s="21" t="s">
        <v>191</v>
      </c>
      <c r="H1077" s="21" t="s">
        <v>22</v>
      </c>
      <c r="I1077" s="22">
        <v>100000000</v>
      </c>
      <c r="J1077" s="22">
        <v>4000000</v>
      </c>
      <c r="K1077" s="22">
        <f t="shared" si="53"/>
        <v>0</v>
      </c>
      <c r="L1077" s="22">
        <f t="shared" si="49"/>
        <v>104000000</v>
      </c>
      <c r="M1077" s="30"/>
      <c r="N1077" s="21"/>
    </row>
    <row r="1078" spans="1:14" ht="16.5" customHeight="1" x14ac:dyDescent="0.15">
      <c r="A1078" s="20">
        <v>1073</v>
      </c>
      <c r="B1078" s="21" t="s">
        <v>4446</v>
      </c>
      <c r="C1078" s="21" t="s">
        <v>1538</v>
      </c>
      <c r="D1078" s="21">
        <v>3</v>
      </c>
      <c r="E1078" s="21" t="s">
        <v>5193</v>
      </c>
      <c r="F1078" s="40" t="s">
        <v>4725</v>
      </c>
      <c r="G1078" s="21" t="s">
        <v>191</v>
      </c>
      <c r="H1078" s="21" t="s">
        <v>22</v>
      </c>
      <c r="I1078" s="22">
        <v>120000000</v>
      </c>
      <c r="J1078" s="22">
        <v>4000000</v>
      </c>
      <c r="K1078" s="22">
        <f t="shared" si="53"/>
        <v>0</v>
      </c>
      <c r="L1078" s="22">
        <f t="shared" si="49"/>
        <v>124000000</v>
      </c>
      <c r="M1078" s="30"/>
      <c r="N1078" s="21"/>
    </row>
    <row r="1079" spans="1:14" ht="16.5" customHeight="1" x14ac:dyDescent="0.15">
      <c r="A1079" s="20">
        <v>1074</v>
      </c>
      <c r="B1079" s="21" t="s">
        <v>4446</v>
      </c>
      <c r="C1079" s="21" t="s">
        <v>4449</v>
      </c>
      <c r="D1079" s="21">
        <v>3</v>
      </c>
      <c r="E1079" s="21" t="s">
        <v>5193</v>
      </c>
      <c r="F1079" s="40" t="s">
        <v>4729</v>
      </c>
      <c r="G1079" s="21" t="s">
        <v>191</v>
      </c>
      <c r="H1079" s="21" t="s">
        <v>22</v>
      </c>
      <c r="I1079" s="22">
        <v>40000000</v>
      </c>
      <c r="J1079" s="22">
        <f>J1082</f>
        <v>0</v>
      </c>
      <c r="K1079" s="22">
        <f t="shared" si="53"/>
        <v>0</v>
      </c>
      <c r="L1079" s="22">
        <f t="shared" si="49"/>
        <v>40000000</v>
      </c>
      <c r="M1079" s="30"/>
      <c r="N1079" s="21"/>
    </row>
    <row r="1080" spans="1:14" ht="16.5" customHeight="1" x14ac:dyDescent="0.15">
      <c r="A1080" s="20">
        <v>1075</v>
      </c>
      <c r="B1080" s="21" t="s">
        <v>4446</v>
      </c>
      <c r="C1080" s="21" t="s">
        <v>4449</v>
      </c>
      <c r="D1080" s="21">
        <v>3</v>
      </c>
      <c r="E1080" s="21" t="s">
        <v>5193</v>
      </c>
      <c r="F1080" s="40" t="s">
        <v>4730</v>
      </c>
      <c r="G1080" s="21" t="s">
        <v>191</v>
      </c>
      <c r="H1080" s="21" t="s">
        <v>22</v>
      </c>
      <c r="I1080" s="22">
        <v>40000000</v>
      </c>
      <c r="J1080" s="22">
        <f>J1083</f>
        <v>0</v>
      </c>
      <c r="K1080" s="22">
        <f t="shared" si="53"/>
        <v>0</v>
      </c>
      <c r="L1080" s="22">
        <f t="shared" si="49"/>
        <v>40000000</v>
      </c>
      <c r="M1080" s="30"/>
      <c r="N1080" s="21"/>
    </row>
    <row r="1081" spans="1:14" ht="16.5" customHeight="1" x14ac:dyDescent="0.15">
      <c r="A1081" s="20">
        <v>1076</v>
      </c>
      <c r="B1081" s="21" t="s">
        <v>4446</v>
      </c>
      <c r="C1081" s="21" t="s">
        <v>4452</v>
      </c>
      <c r="D1081" s="21">
        <v>3</v>
      </c>
      <c r="E1081" s="21" t="s">
        <v>5193</v>
      </c>
      <c r="F1081" s="40" t="s">
        <v>4737</v>
      </c>
      <c r="G1081" s="21" t="s">
        <v>191</v>
      </c>
      <c r="H1081" s="21" t="s">
        <v>22</v>
      </c>
      <c r="I1081" s="22">
        <v>2800000000</v>
      </c>
      <c r="J1081" s="22">
        <v>0</v>
      </c>
      <c r="K1081" s="22">
        <v>0</v>
      </c>
      <c r="L1081" s="22">
        <f t="shared" si="49"/>
        <v>2800000000</v>
      </c>
      <c r="M1081" s="30"/>
      <c r="N1081" s="21"/>
    </row>
    <row r="1082" spans="1:14" ht="16.5" customHeight="1" x14ac:dyDescent="0.15">
      <c r="A1082" s="20">
        <v>1077</v>
      </c>
      <c r="B1082" s="21" t="s">
        <v>4446</v>
      </c>
      <c r="C1082" s="21" t="s">
        <v>4452</v>
      </c>
      <c r="D1082" s="21">
        <v>3</v>
      </c>
      <c r="E1082" s="21" t="s">
        <v>5193</v>
      </c>
      <c r="F1082" s="40" t="s">
        <v>4758</v>
      </c>
      <c r="G1082" s="21" t="s">
        <v>191</v>
      </c>
      <c r="H1082" s="21" t="s">
        <v>15</v>
      </c>
      <c r="I1082" s="22">
        <v>1200000000</v>
      </c>
      <c r="J1082" s="22">
        <f>J1085</f>
        <v>0</v>
      </c>
      <c r="K1082" s="22">
        <f>K1085</f>
        <v>0</v>
      </c>
      <c r="L1082" s="22">
        <f t="shared" si="49"/>
        <v>1200000000</v>
      </c>
      <c r="M1082" s="30"/>
      <c r="N1082" s="21"/>
    </row>
    <row r="1083" spans="1:14" ht="16.5" customHeight="1" x14ac:dyDescent="0.15">
      <c r="A1083" s="20">
        <v>1078</v>
      </c>
      <c r="B1083" s="21" t="s">
        <v>4446</v>
      </c>
      <c r="C1083" s="21" t="s">
        <v>4452</v>
      </c>
      <c r="D1083" s="21">
        <v>3</v>
      </c>
      <c r="E1083" s="21" t="s">
        <v>5193</v>
      </c>
      <c r="F1083" s="40" t="s">
        <v>4761</v>
      </c>
      <c r="G1083" s="21" t="s">
        <v>191</v>
      </c>
      <c r="H1083" s="21" t="s">
        <v>15</v>
      </c>
      <c r="I1083" s="22">
        <v>10000000</v>
      </c>
      <c r="J1083" s="22">
        <v>0</v>
      </c>
      <c r="K1083" s="22">
        <f>K1086</f>
        <v>0</v>
      </c>
      <c r="L1083" s="22">
        <f t="shared" si="49"/>
        <v>10000000</v>
      </c>
      <c r="M1083" s="30"/>
      <c r="N1083" s="21"/>
    </row>
    <row r="1084" spans="1:14" ht="16.5" customHeight="1" x14ac:dyDescent="0.15">
      <c r="A1084" s="20">
        <v>1079</v>
      </c>
      <c r="B1084" s="21" t="s">
        <v>4446</v>
      </c>
      <c r="C1084" s="21" t="s">
        <v>4453</v>
      </c>
      <c r="D1084" s="21">
        <v>3</v>
      </c>
      <c r="E1084" s="21" t="s">
        <v>5193</v>
      </c>
      <c r="F1084" s="40" t="s">
        <v>4768</v>
      </c>
      <c r="G1084" s="21" t="s">
        <v>191</v>
      </c>
      <c r="H1084" s="21" t="s">
        <v>22</v>
      </c>
      <c r="I1084" s="22">
        <v>228000000</v>
      </c>
      <c r="J1084" s="22">
        <v>0</v>
      </c>
      <c r="K1084" s="22">
        <v>0</v>
      </c>
      <c r="L1084" s="22">
        <f t="shared" si="49"/>
        <v>228000000</v>
      </c>
      <c r="M1084" s="30"/>
      <c r="N1084" s="21"/>
    </row>
    <row r="1085" spans="1:14" ht="16.5" customHeight="1" x14ac:dyDescent="0.15">
      <c r="A1085" s="20">
        <v>1080</v>
      </c>
      <c r="B1085" s="21" t="s">
        <v>4446</v>
      </c>
      <c r="C1085" s="21" t="s">
        <v>4453</v>
      </c>
      <c r="D1085" s="21">
        <v>3</v>
      </c>
      <c r="E1085" s="21" t="s">
        <v>5193</v>
      </c>
      <c r="F1085" s="40" t="s">
        <v>4782</v>
      </c>
      <c r="G1085" s="21" t="s">
        <v>191</v>
      </c>
      <c r="H1085" s="21" t="s">
        <v>22</v>
      </c>
      <c r="I1085" s="22">
        <v>15000000</v>
      </c>
      <c r="J1085" s="22">
        <v>0</v>
      </c>
      <c r="K1085" s="22">
        <v>0</v>
      </c>
      <c r="L1085" s="22">
        <f t="shared" si="49"/>
        <v>15000000</v>
      </c>
      <c r="M1085" s="30"/>
      <c r="N1085" s="21"/>
    </row>
    <row r="1086" spans="1:14" ht="16.5" customHeight="1" x14ac:dyDescent="0.15">
      <c r="A1086" s="20">
        <v>1081</v>
      </c>
      <c r="B1086" s="21" t="s">
        <v>4446</v>
      </c>
      <c r="C1086" s="21" t="s">
        <v>4456</v>
      </c>
      <c r="D1086" s="21">
        <v>3</v>
      </c>
      <c r="E1086" s="21" t="s">
        <v>5193</v>
      </c>
      <c r="F1086" s="40" t="s">
        <v>4788</v>
      </c>
      <c r="G1086" s="21" t="s">
        <v>191</v>
      </c>
      <c r="H1086" s="21" t="s">
        <v>22</v>
      </c>
      <c r="I1086" s="22">
        <v>77000000</v>
      </c>
      <c r="J1086" s="22">
        <v>0</v>
      </c>
      <c r="K1086" s="22">
        <v>0</v>
      </c>
      <c r="L1086" s="22">
        <f t="shared" si="49"/>
        <v>77000000</v>
      </c>
      <c r="M1086" s="30"/>
      <c r="N1086" s="21"/>
    </row>
    <row r="1087" spans="1:14" ht="16.5" customHeight="1" x14ac:dyDescent="0.15">
      <c r="A1087" s="20">
        <v>1082</v>
      </c>
      <c r="B1087" s="21" t="s">
        <v>4446</v>
      </c>
      <c r="C1087" s="21" t="s">
        <v>4456</v>
      </c>
      <c r="D1087" s="21">
        <v>3</v>
      </c>
      <c r="E1087" s="21" t="s">
        <v>5193</v>
      </c>
      <c r="F1087" s="40" t="s">
        <v>4792</v>
      </c>
      <c r="G1087" s="21" t="s">
        <v>5183</v>
      </c>
      <c r="H1087" s="21" t="s">
        <v>22</v>
      </c>
      <c r="I1087" s="22">
        <v>560000000</v>
      </c>
      <c r="J1087" s="22">
        <v>0</v>
      </c>
      <c r="K1087" s="22">
        <v>0</v>
      </c>
      <c r="L1087" s="22">
        <f t="shared" si="49"/>
        <v>560000000</v>
      </c>
      <c r="M1087" s="30"/>
      <c r="N1087" s="21"/>
    </row>
    <row r="1088" spans="1:14" ht="16.5" customHeight="1" x14ac:dyDescent="0.15">
      <c r="A1088" s="20">
        <v>1083</v>
      </c>
      <c r="B1088" s="21" t="s">
        <v>4446</v>
      </c>
      <c r="C1088" s="21" t="s">
        <v>4456</v>
      </c>
      <c r="D1088" s="21">
        <v>3</v>
      </c>
      <c r="E1088" s="21" t="s">
        <v>5193</v>
      </c>
      <c r="F1088" s="40" t="s">
        <v>4793</v>
      </c>
      <c r="G1088" s="21" t="s">
        <v>5183</v>
      </c>
      <c r="H1088" s="21" t="s">
        <v>22</v>
      </c>
      <c r="I1088" s="22">
        <v>44000000</v>
      </c>
      <c r="J1088" s="22">
        <v>0</v>
      </c>
      <c r="K1088" s="22">
        <v>0</v>
      </c>
      <c r="L1088" s="22">
        <f t="shared" si="49"/>
        <v>44000000</v>
      </c>
      <c r="M1088" s="30"/>
      <c r="N1088" s="21"/>
    </row>
    <row r="1089" spans="1:14" ht="16.5" customHeight="1" x14ac:dyDescent="0.15">
      <c r="A1089" s="20">
        <v>1084</v>
      </c>
      <c r="B1089" s="21" t="s">
        <v>4824</v>
      </c>
      <c r="C1089" s="21" t="s">
        <v>158</v>
      </c>
      <c r="D1089" s="21">
        <v>3</v>
      </c>
      <c r="E1089" s="21" t="s">
        <v>5193</v>
      </c>
      <c r="F1089" s="40" t="s">
        <v>4968</v>
      </c>
      <c r="G1089" s="21" t="s">
        <v>191</v>
      </c>
      <c r="H1089" s="21" t="s">
        <v>22</v>
      </c>
      <c r="I1089" s="22">
        <v>455768857</v>
      </c>
      <c r="J1089" s="22">
        <v>0</v>
      </c>
      <c r="K1089" s="22">
        <v>0</v>
      </c>
      <c r="L1089" s="22">
        <f t="shared" si="49"/>
        <v>455768857</v>
      </c>
      <c r="M1089" s="30"/>
      <c r="N1089" s="21"/>
    </row>
    <row r="1090" spans="1:14" ht="16.5" customHeight="1" x14ac:dyDescent="0.15">
      <c r="A1090" s="20">
        <v>1085</v>
      </c>
      <c r="B1090" s="21" t="s">
        <v>4824</v>
      </c>
      <c r="C1090" s="21" t="s">
        <v>158</v>
      </c>
      <c r="D1090" s="21">
        <v>3</v>
      </c>
      <c r="E1090" s="21" t="s">
        <v>5193</v>
      </c>
      <c r="F1090" s="40" t="s">
        <v>4969</v>
      </c>
      <c r="G1090" s="21" t="s">
        <v>191</v>
      </c>
      <c r="H1090" s="21" t="s">
        <v>22</v>
      </c>
      <c r="I1090" s="22">
        <v>369111171</v>
      </c>
      <c r="J1090" s="22">
        <v>0</v>
      </c>
      <c r="K1090" s="22">
        <v>5239970</v>
      </c>
      <c r="L1090" s="22">
        <f t="shared" si="49"/>
        <v>374351141</v>
      </c>
      <c r="M1090" s="30"/>
      <c r="N1090" s="21"/>
    </row>
    <row r="1091" spans="1:14" ht="16.5" customHeight="1" x14ac:dyDescent="0.15">
      <c r="A1091" s="20">
        <v>1086</v>
      </c>
      <c r="B1091" s="21" t="s">
        <v>4824</v>
      </c>
      <c r="C1091" s="21" t="s">
        <v>158</v>
      </c>
      <c r="D1091" s="21">
        <v>3</v>
      </c>
      <c r="E1091" s="21" t="s">
        <v>5193</v>
      </c>
      <c r="F1091" s="40" t="s">
        <v>4970</v>
      </c>
      <c r="G1091" s="21" t="s">
        <v>191</v>
      </c>
      <c r="H1091" s="21" t="s">
        <v>22</v>
      </c>
      <c r="I1091" s="22">
        <v>104183331</v>
      </c>
      <c r="J1091" s="22">
        <v>0</v>
      </c>
      <c r="K1091" s="22">
        <v>0</v>
      </c>
      <c r="L1091" s="22">
        <f t="shared" si="49"/>
        <v>104183331</v>
      </c>
      <c r="M1091" s="30"/>
      <c r="N1091" s="21"/>
    </row>
    <row r="1092" spans="1:14" ht="16.5" customHeight="1" x14ac:dyDescent="0.15">
      <c r="A1092" s="20">
        <v>1087</v>
      </c>
      <c r="B1092" s="21" t="s">
        <v>4824</v>
      </c>
      <c r="C1092" s="21" t="s">
        <v>158</v>
      </c>
      <c r="D1092" s="21">
        <v>3</v>
      </c>
      <c r="E1092" s="21" t="s">
        <v>5193</v>
      </c>
      <c r="F1092" s="40" t="s">
        <v>4983</v>
      </c>
      <c r="G1092" s="21" t="s">
        <v>191</v>
      </c>
      <c r="H1092" s="21" t="s">
        <v>22</v>
      </c>
      <c r="I1092" s="22">
        <v>110000000</v>
      </c>
      <c r="J1092" s="22">
        <v>0</v>
      </c>
      <c r="K1092" s="22">
        <v>0</v>
      </c>
      <c r="L1092" s="22">
        <f t="shared" si="49"/>
        <v>110000000</v>
      </c>
      <c r="M1092" s="30"/>
      <c r="N1092" s="21"/>
    </row>
    <row r="1093" spans="1:14" ht="16.5" customHeight="1" x14ac:dyDescent="0.15">
      <c r="A1093" s="20">
        <v>1088</v>
      </c>
      <c r="B1093" s="21" t="s">
        <v>4824</v>
      </c>
      <c r="C1093" s="21" t="s">
        <v>158</v>
      </c>
      <c r="D1093" s="21">
        <v>3</v>
      </c>
      <c r="E1093" s="21" t="s">
        <v>5193</v>
      </c>
      <c r="F1093" s="40" t="s">
        <v>4984</v>
      </c>
      <c r="G1093" s="21" t="s">
        <v>191</v>
      </c>
      <c r="H1093" s="21" t="s">
        <v>22</v>
      </c>
      <c r="I1093" s="22">
        <v>130000000</v>
      </c>
      <c r="J1093" s="22">
        <v>0</v>
      </c>
      <c r="K1093" s="22">
        <v>2800000</v>
      </c>
      <c r="L1093" s="22">
        <f t="shared" si="49"/>
        <v>132800000</v>
      </c>
      <c r="M1093" s="30"/>
      <c r="N1093" s="21"/>
    </row>
    <row r="1094" spans="1:14" ht="16.5" customHeight="1" x14ac:dyDescent="0.15">
      <c r="A1094" s="20">
        <v>1089</v>
      </c>
      <c r="B1094" s="21" t="s">
        <v>4824</v>
      </c>
      <c r="C1094" s="21" t="s">
        <v>158</v>
      </c>
      <c r="D1094" s="21">
        <v>3</v>
      </c>
      <c r="E1094" s="21" t="s">
        <v>5193</v>
      </c>
      <c r="F1094" s="40" t="s">
        <v>4991</v>
      </c>
      <c r="G1094" s="21" t="s">
        <v>193</v>
      </c>
      <c r="H1094" s="21" t="s">
        <v>22</v>
      </c>
      <c r="I1094" s="22">
        <v>82212000</v>
      </c>
      <c r="J1094" s="22">
        <v>0</v>
      </c>
      <c r="K1094" s="22">
        <v>0</v>
      </c>
      <c r="L1094" s="22">
        <f t="shared" si="49"/>
        <v>82212000</v>
      </c>
      <c r="M1094" s="30"/>
      <c r="N1094" s="21"/>
    </row>
    <row r="1095" spans="1:14" ht="16.5" customHeight="1" x14ac:dyDescent="0.15">
      <c r="A1095" s="20">
        <v>1090</v>
      </c>
      <c r="B1095" s="21" t="s">
        <v>4824</v>
      </c>
      <c r="C1095" s="21" t="s">
        <v>158</v>
      </c>
      <c r="D1095" s="21">
        <v>3</v>
      </c>
      <c r="E1095" s="21" t="s">
        <v>5193</v>
      </c>
      <c r="F1095" s="40" t="s">
        <v>4992</v>
      </c>
      <c r="G1095" s="21" t="s">
        <v>191</v>
      </c>
      <c r="H1095" s="21" t="s">
        <v>22</v>
      </c>
      <c r="I1095" s="22">
        <v>380765000</v>
      </c>
      <c r="J1095" s="22">
        <v>15735000</v>
      </c>
      <c r="K1095" s="22">
        <v>0</v>
      </c>
      <c r="L1095" s="22">
        <f t="shared" si="49"/>
        <v>396500000</v>
      </c>
      <c r="M1095" s="30"/>
      <c r="N1095" s="21"/>
    </row>
    <row r="1096" spans="1:14" ht="16.5" customHeight="1" x14ac:dyDescent="0.15">
      <c r="A1096" s="20">
        <v>1091</v>
      </c>
      <c r="B1096" s="21" t="s">
        <v>4824</v>
      </c>
      <c r="C1096" s="21" t="s">
        <v>158</v>
      </c>
      <c r="D1096" s="21">
        <v>3</v>
      </c>
      <c r="E1096" s="21" t="s">
        <v>5193</v>
      </c>
      <c r="F1096" s="40" t="s">
        <v>4993</v>
      </c>
      <c r="G1096" s="21" t="s">
        <v>191</v>
      </c>
      <c r="H1096" s="21" t="s">
        <v>22</v>
      </c>
      <c r="I1096" s="22">
        <v>147582500</v>
      </c>
      <c r="J1096" s="22">
        <v>0</v>
      </c>
      <c r="K1096" s="22">
        <v>0</v>
      </c>
      <c r="L1096" s="22">
        <f t="shared" ref="L1096:L1160" si="54">I1096+J1096+K1096</f>
        <v>147582500</v>
      </c>
      <c r="M1096" s="30"/>
      <c r="N1096" s="21"/>
    </row>
    <row r="1097" spans="1:14" ht="16.5" customHeight="1" x14ac:dyDescent="0.15">
      <c r="A1097" s="20">
        <v>1092</v>
      </c>
      <c r="B1097" s="21" t="s">
        <v>4824</v>
      </c>
      <c r="C1097" s="21" t="s">
        <v>167</v>
      </c>
      <c r="D1097" s="21">
        <v>3</v>
      </c>
      <c r="E1097" s="21" t="s">
        <v>5193</v>
      </c>
      <c r="F1097" s="40" t="s">
        <v>5004</v>
      </c>
      <c r="G1097" s="21" t="s">
        <v>191</v>
      </c>
      <c r="H1097" s="21" t="s">
        <v>15</v>
      </c>
      <c r="I1097" s="22">
        <v>30000000</v>
      </c>
      <c r="J1097" s="22">
        <v>0</v>
      </c>
      <c r="K1097" s="22">
        <v>0</v>
      </c>
      <c r="L1097" s="22">
        <f t="shared" si="54"/>
        <v>30000000</v>
      </c>
      <c r="M1097" s="30"/>
      <c r="N1097" s="21"/>
    </row>
    <row r="1098" spans="1:14" ht="16.5" customHeight="1" x14ac:dyDescent="0.15">
      <c r="A1098" s="20">
        <v>1093</v>
      </c>
      <c r="B1098" s="21" t="s">
        <v>4824</v>
      </c>
      <c r="C1098" s="21" t="s">
        <v>126</v>
      </c>
      <c r="D1098" s="21">
        <v>3</v>
      </c>
      <c r="E1098" s="21" t="s">
        <v>5193</v>
      </c>
      <c r="F1098" s="40" t="s">
        <v>5010</v>
      </c>
      <c r="G1098" s="21" t="s">
        <v>191</v>
      </c>
      <c r="H1098" s="21" t="s">
        <v>22</v>
      </c>
      <c r="I1098" s="22">
        <v>188000000</v>
      </c>
      <c r="J1098" s="22">
        <v>0</v>
      </c>
      <c r="K1098" s="22">
        <v>0</v>
      </c>
      <c r="L1098" s="22">
        <f t="shared" si="54"/>
        <v>188000000</v>
      </c>
      <c r="M1098" s="30"/>
      <c r="N1098" s="21"/>
    </row>
    <row r="1099" spans="1:14" ht="16.5" customHeight="1" x14ac:dyDescent="0.15">
      <c r="A1099" s="20">
        <v>1094</v>
      </c>
      <c r="B1099" s="21" t="s">
        <v>4824</v>
      </c>
      <c r="C1099" s="21" t="s">
        <v>67</v>
      </c>
      <c r="D1099" s="21">
        <v>3</v>
      </c>
      <c r="E1099" s="21" t="s">
        <v>5193</v>
      </c>
      <c r="F1099" s="40" t="s">
        <v>5011</v>
      </c>
      <c r="G1099" s="21" t="s">
        <v>191</v>
      </c>
      <c r="H1099" s="21" t="s">
        <v>15</v>
      </c>
      <c r="I1099" s="22">
        <v>150000000</v>
      </c>
      <c r="J1099" s="22">
        <v>0</v>
      </c>
      <c r="K1099" s="22">
        <v>0</v>
      </c>
      <c r="L1099" s="22">
        <f t="shared" si="54"/>
        <v>150000000</v>
      </c>
      <c r="M1099" s="30"/>
      <c r="N1099" s="21"/>
    </row>
    <row r="1100" spans="1:14" ht="16.5" customHeight="1" x14ac:dyDescent="0.15">
      <c r="A1100" s="20">
        <v>1095</v>
      </c>
      <c r="B1100" s="21" t="s">
        <v>4824</v>
      </c>
      <c r="C1100" s="21" t="s">
        <v>887</v>
      </c>
      <c r="D1100" s="21">
        <v>3</v>
      </c>
      <c r="E1100" s="21" t="s">
        <v>5193</v>
      </c>
      <c r="F1100" s="40" t="s">
        <v>5013</v>
      </c>
      <c r="G1100" s="21" t="s">
        <v>52</v>
      </c>
      <c r="H1100" s="21" t="s">
        <v>22</v>
      </c>
      <c r="I1100" s="22">
        <v>45000000</v>
      </c>
      <c r="J1100" s="22">
        <v>0</v>
      </c>
      <c r="K1100" s="22">
        <v>0</v>
      </c>
      <c r="L1100" s="22">
        <f t="shared" si="54"/>
        <v>45000000</v>
      </c>
      <c r="M1100" s="30"/>
      <c r="N1100" s="21"/>
    </row>
    <row r="1101" spans="1:14" ht="16.5" customHeight="1" x14ac:dyDescent="0.15">
      <c r="A1101" s="20">
        <v>1096</v>
      </c>
      <c r="B1101" s="21" t="s">
        <v>4824</v>
      </c>
      <c r="C1101" s="21" t="s">
        <v>700</v>
      </c>
      <c r="D1101" s="21">
        <v>3</v>
      </c>
      <c r="E1101" s="21" t="s">
        <v>5193</v>
      </c>
      <c r="F1101" s="40" t="s">
        <v>5022</v>
      </c>
      <c r="G1101" s="21" t="s">
        <v>191</v>
      </c>
      <c r="H1101" s="21" t="s">
        <v>22</v>
      </c>
      <c r="I1101" s="22">
        <v>40000000</v>
      </c>
      <c r="J1101" s="22">
        <v>0</v>
      </c>
      <c r="K1101" s="22">
        <v>0</v>
      </c>
      <c r="L1101" s="22">
        <f t="shared" si="54"/>
        <v>40000000</v>
      </c>
      <c r="M1101" s="30"/>
      <c r="N1101" s="21"/>
    </row>
    <row r="1102" spans="1:14" ht="16.5" customHeight="1" x14ac:dyDescent="0.15">
      <c r="A1102" s="20">
        <v>1097</v>
      </c>
      <c r="B1102" s="21" t="s">
        <v>4824</v>
      </c>
      <c r="C1102" s="21" t="s">
        <v>4848</v>
      </c>
      <c r="D1102" s="21">
        <v>3</v>
      </c>
      <c r="E1102" s="21" t="s">
        <v>5193</v>
      </c>
      <c r="F1102" s="40" t="s">
        <v>4909</v>
      </c>
      <c r="G1102" s="21" t="s">
        <v>191</v>
      </c>
      <c r="H1102" s="21" t="s">
        <v>22</v>
      </c>
      <c r="I1102" s="22">
        <v>199000000</v>
      </c>
      <c r="J1102" s="22">
        <v>0</v>
      </c>
      <c r="K1102" s="22">
        <v>0</v>
      </c>
      <c r="L1102" s="22">
        <f t="shared" si="54"/>
        <v>199000000</v>
      </c>
      <c r="M1102" s="30"/>
      <c r="N1102" s="21"/>
    </row>
    <row r="1103" spans="1:14" ht="16.5" customHeight="1" x14ac:dyDescent="0.15">
      <c r="A1103" s="20">
        <v>1098</v>
      </c>
      <c r="B1103" s="21" t="s">
        <v>4824</v>
      </c>
      <c r="C1103" s="21" t="s">
        <v>4848</v>
      </c>
      <c r="D1103" s="21">
        <v>3</v>
      </c>
      <c r="E1103" s="21" t="s">
        <v>5193</v>
      </c>
      <c r="F1103" s="40" t="s">
        <v>4910</v>
      </c>
      <c r="G1103" s="21" t="s">
        <v>191</v>
      </c>
      <c r="H1103" s="21" t="s">
        <v>22</v>
      </c>
      <c r="I1103" s="22">
        <v>55000000</v>
      </c>
      <c r="J1103" s="22">
        <v>0</v>
      </c>
      <c r="K1103" s="22">
        <v>0</v>
      </c>
      <c r="L1103" s="22">
        <f t="shared" si="54"/>
        <v>55000000</v>
      </c>
      <c r="M1103" s="30"/>
      <c r="N1103" s="21"/>
    </row>
    <row r="1104" spans="1:14" ht="16.5" customHeight="1" x14ac:dyDescent="0.15">
      <c r="A1104" s="20">
        <v>1099</v>
      </c>
      <c r="B1104" s="21" t="s">
        <v>4824</v>
      </c>
      <c r="C1104" s="21" t="s">
        <v>4848</v>
      </c>
      <c r="D1104" s="21">
        <v>3</v>
      </c>
      <c r="E1104" s="21" t="s">
        <v>5193</v>
      </c>
      <c r="F1104" s="40" t="s">
        <v>4911</v>
      </c>
      <c r="G1104" s="21" t="s">
        <v>191</v>
      </c>
      <c r="H1104" s="21" t="s">
        <v>22</v>
      </c>
      <c r="I1104" s="22">
        <v>94000000</v>
      </c>
      <c r="J1104" s="22">
        <v>0</v>
      </c>
      <c r="K1104" s="22">
        <v>0</v>
      </c>
      <c r="L1104" s="22">
        <f t="shared" si="54"/>
        <v>94000000</v>
      </c>
      <c r="M1104" s="30"/>
      <c r="N1104" s="21"/>
    </row>
    <row r="1105" spans="1:14" ht="16.5" customHeight="1" x14ac:dyDescent="0.15">
      <c r="A1105" s="20">
        <v>1100</v>
      </c>
      <c r="B1105" s="21" t="s">
        <v>4824</v>
      </c>
      <c r="C1105" s="21" t="s">
        <v>4850</v>
      </c>
      <c r="D1105" s="21">
        <v>3</v>
      </c>
      <c r="E1105" s="21" t="s">
        <v>5193</v>
      </c>
      <c r="F1105" s="40" t="s">
        <v>5045</v>
      </c>
      <c r="G1105" s="21" t="s">
        <v>191</v>
      </c>
      <c r="H1105" s="21" t="s">
        <v>22</v>
      </c>
      <c r="I1105" s="22">
        <v>34890990</v>
      </c>
      <c r="J1105" s="22">
        <v>0</v>
      </c>
      <c r="K1105" s="22">
        <v>0</v>
      </c>
      <c r="L1105" s="22">
        <f t="shared" si="54"/>
        <v>34890990</v>
      </c>
      <c r="M1105" s="30"/>
      <c r="N1105" s="21"/>
    </row>
    <row r="1106" spans="1:14" ht="16.5" customHeight="1" x14ac:dyDescent="0.15">
      <c r="A1106" s="20">
        <v>1101</v>
      </c>
      <c r="B1106" s="21" t="s">
        <v>4824</v>
      </c>
      <c r="C1106" s="21" t="s">
        <v>4855</v>
      </c>
      <c r="D1106" s="21">
        <v>3</v>
      </c>
      <c r="E1106" s="21" t="s">
        <v>5193</v>
      </c>
      <c r="F1106" s="40" t="s">
        <v>5053</v>
      </c>
      <c r="G1106" s="21" t="s">
        <v>191</v>
      </c>
      <c r="H1106" s="21" t="s">
        <v>22</v>
      </c>
      <c r="I1106" s="22">
        <v>28000000</v>
      </c>
      <c r="J1106" s="22">
        <v>0</v>
      </c>
      <c r="K1106" s="22">
        <v>0</v>
      </c>
      <c r="L1106" s="22">
        <f t="shared" si="54"/>
        <v>28000000</v>
      </c>
      <c r="M1106" s="30"/>
      <c r="N1106" s="21"/>
    </row>
    <row r="1107" spans="1:14" ht="16.5" customHeight="1" x14ac:dyDescent="0.15">
      <c r="A1107" s="20">
        <v>1102</v>
      </c>
      <c r="B1107" s="21" t="s">
        <v>4824</v>
      </c>
      <c r="C1107" s="21" t="s">
        <v>4855</v>
      </c>
      <c r="D1107" s="21">
        <v>3</v>
      </c>
      <c r="E1107" s="21" t="s">
        <v>5193</v>
      </c>
      <c r="F1107" s="40" t="s">
        <v>5059</v>
      </c>
      <c r="G1107" s="21" t="s">
        <v>191</v>
      </c>
      <c r="H1107" s="21" t="s">
        <v>22</v>
      </c>
      <c r="I1107" s="22">
        <v>58200200</v>
      </c>
      <c r="J1107" s="22">
        <v>0</v>
      </c>
      <c r="K1107" s="22">
        <v>0</v>
      </c>
      <c r="L1107" s="22">
        <f t="shared" si="54"/>
        <v>58200200</v>
      </c>
      <c r="M1107" s="30"/>
      <c r="N1107" s="21"/>
    </row>
    <row r="1108" spans="1:14" ht="16.5" customHeight="1" x14ac:dyDescent="0.15">
      <c r="A1108" s="20">
        <v>1103</v>
      </c>
      <c r="B1108" s="21" t="s">
        <v>4824</v>
      </c>
      <c r="C1108" s="21" t="s">
        <v>4855</v>
      </c>
      <c r="D1108" s="21">
        <v>3</v>
      </c>
      <c r="E1108" s="21" t="s">
        <v>5193</v>
      </c>
      <c r="F1108" s="40" t="s">
        <v>5060</v>
      </c>
      <c r="G1108" s="21" t="s">
        <v>191</v>
      </c>
      <c r="H1108" s="21" t="s">
        <v>16</v>
      </c>
      <c r="I1108" s="22">
        <v>2000000</v>
      </c>
      <c r="J1108" s="22">
        <v>0</v>
      </c>
      <c r="K1108" s="22">
        <v>0</v>
      </c>
      <c r="L1108" s="22">
        <f t="shared" si="54"/>
        <v>2000000</v>
      </c>
      <c r="M1108" s="30" t="s">
        <v>570</v>
      </c>
      <c r="N1108" s="21"/>
    </row>
    <row r="1109" spans="1:14" ht="16.5" customHeight="1" x14ac:dyDescent="0.15">
      <c r="A1109" s="20">
        <v>1104</v>
      </c>
      <c r="B1109" s="21" t="s">
        <v>4824</v>
      </c>
      <c r="C1109" s="21" t="s">
        <v>4913</v>
      </c>
      <c r="D1109" s="21">
        <v>3</v>
      </c>
      <c r="E1109" s="21" t="s">
        <v>5193</v>
      </c>
      <c r="F1109" s="40" t="s">
        <v>5061</v>
      </c>
      <c r="G1109" s="21" t="s">
        <v>191</v>
      </c>
      <c r="H1109" s="21" t="s">
        <v>22</v>
      </c>
      <c r="I1109" s="22">
        <v>155707548</v>
      </c>
      <c r="J1109" s="22">
        <v>0</v>
      </c>
      <c r="K1109" s="22">
        <v>0</v>
      </c>
      <c r="L1109" s="22">
        <f t="shared" si="54"/>
        <v>155707548</v>
      </c>
      <c r="M1109" s="30"/>
      <c r="N1109" s="21"/>
    </row>
    <row r="1110" spans="1:14" ht="16.5" customHeight="1" x14ac:dyDescent="0.15">
      <c r="A1110" s="20">
        <v>1105</v>
      </c>
      <c r="B1110" s="21" t="s">
        <v>4824</v>
      </c>
      <c r="C1110" s="21" t="s">
        <v>4913</v>
      </c>
      <c r="D1110" s="21">
        <v>3</v>
      </c>
      <c r="E1110" s="21" t="s">
        <v>5193</v>
      </c>
      <c r="F1110" s="40" t="s">
        <v>5062</v>
      </c>
      <c r="G1110" s="21" t="s">
        <v>191</v>
      </c>
      <c r="H1110" s="21" t="s">
        <v>22</v>
      </c>
      <c r="I1110" s="22">
        <v>185292344</v>
      </c>
      <c r="J1110" s="22">
        <v>0</v>
      </c>
      <c r="K1110" s="22">
        <v>0</v>
      </c>
      <c r="L1110" s="22">
        <f t="shared" si="54"/>
        <v>185292344</v>
      </c>
      <c r="M1110" s="30"/>
      <c r="N1110" s="21"/>
    </row>
    <row r="1111" spans="1:14" ht="16.5" customHeight="1" x14ac:dyDescent="0.15">
      <c r="A1111" s="20">
        <v>1106</v>
      </c>
      <c r="B1111" s="21" t="s">
        <v>4824</v>
      </c>
      <c r="C1111" s="21" t="s">
        <v>4913</v>
      </c>
      <c r="D1111" s="21">
        <v>3</v>
      </c>
      <c r="E1111" s="21" t="s">
        <v>5193</v>
      </c>
      <c r="F1111" s="40" t="s">
        <v>5063</v>
      </c>
      <c r="G1111" s="21" t="s">
        <v>191</v>
      </c>
      <c r="H1111" s="21" t="s">
        <v>22</v>
      </c>
      <c r="I1111" s="22">
        <v>121452124</v>
      </c>
      <c r="J1111" s="22">
        <v>0</v>
      </c>
      <c r="K1111" s="22">
        <v>0</v>
      </c>
      <c r="L1111" s="22">
        <f t="shared" si="54"/>
        <v>121452124</v>
      </c>
      <c r="M1111" s="30"/>
      <c r="N1111" s="21"/>
    </row>
    <row r="1112" spans="1:14" ht="16.5" customHeight="1" x14ac:dyDescent="0.15">
      <c r="A1112" s="20">
        <v>1107</v>
      </c>
      <c r="B1112" s="21" t="s">
        <v>5163</v>
      </c>
      <c r="C1112" s="21" t="s">
        <v>5169</v>
      </c>
      <c r="D1112" s="21">
        <v>3</v>
      </c>
      <c r="E1112" s="21" t="s">
        <v>5193</v>
      </c>
      <c r="F1112" s="40" t="s">
        <v>5173</v>
      </c>
      <c r="G1112" s="21" t="s">
        <v>5171</v>
      </c>
      <c r="H1112" s="21" t="s">
        <v>22</v>
      </c>
      <c r="I1112" s="22">
        <v>290000000</v>
      </c>
      <c r="J1112" s="22">
        <v>0</v>
      </c>
      <c r="K1112" s="22">
        <v>0</v>
      </c>
      <c r="L1112" s="22">
        <f t="shared" si="54"/>
        <v>290000000</v>
      </c>
      <c r="M1112" s="30"/>
      <c r="N1112" s="21"/>
    </row>
    <row r="1113" spans="1:14" ht="16.5" customHeight="1" x14ac:dyDescent="0.15">
      <c r="A1113" s="20">
        <v>1108</v>
      </c>
      <c r="B1113" s="21" t="s">
        <v>1572</v>
      </c>
      <c r="C1113" s="21" t="s">
        <v>1576</v>
      </c>
      <c r="D1113" s="21">
        <v>4</v>
      </c>
      <c r="E1113" s="21" t="s">
        <v>5194</v>
      </c>
      <c r="F1113" s="40" t="s">
        <v>1831</v>
      </c>
      <c r="G1113" s="21" t="s">
        <v>191</v>
      </c>
      <c r="H1113" s="21" t="s">
        <v>22</v>
      </c>
      <c r="I1113" s="22">
        <v>8000000000</v>
      </c>
      <c r="J1113" s="22">
        <v>0</v>
      </c>
      <c r="K1113" s="22">
        <v>0</v>
      </c>
      <c r="L1113" s="22">
        <f t="shared" si="54"/>
        <v>8000000000</v>
      </c>
      <c r="M1113" s="30"/>
      <c r="N1113" s="21"/>
    </row>
    <row r="1114" spans="1:14" ht="16.5" customHeight="1" x14ac:dyDescent="0.15">
      <c r="A1114" s="20">
        <v>1109</v>
      </c>
      <c r="B1114" s="21" t="s">
        <v>1572</v>
      </c>
      <c r="C1114" s="21" t="s">
        <v>1576</v>
      </c>
      <c r="D1114" s="21">
        <v>4</v>
      </c>
      <c r="E1114" s="21" t="s">
        <v>5194</v>
      </c>
      <c r="F1114" s="40" t="s">
        <v>1832</v>
      </c>
      <c r="G1114" s="21" t="s">
        <v>191</v>
      </c>
      <c r="H1114" s="21" t="s">
        <v>22</v>
      </c>
      <c r="I1114" s="22">
        <v>526000000</v>
      </c>
      <c r="J1114" s="22">
        <v>0</v>
      </c>
      <c r="K1114" s="22">
        <v>0</v>
      </c>
      <c r="L1114" s="22">
        <f t="shared" si="54"/>
        <v>526000000</v>
      </c>
      <c r="M1114" s="30"/>
      <c r="N1114" s="21"/>
    </row>
    <row r="1115" spans="1:14" ht="16.5" customHeight="1" x14ac:dyDescent="0.15">
      <c r="A1115" s="20">
        <v>1110</v>
      </c>
      <c r="B1115" s="21" t="s">
        <v>1572</v>
      </c>
      <c r="C1115" s="21" t="s">
        <v>1576</v>
      </c>
      <c r="D1115" s="21">
        <v>4</v>
      </c>
      <c r="E1115" s="21" t="s">
        <v>5194</v>
      </c>
      <c r="F1115" s="40" t="s">
        <v>1833</v>
      </c>
      <c r="G1115" s="21" t="s">
        <v>191</v>
      </c>
      <c r="H1115" s="21" t="s">
        <v>22</v>
      </c>
      <c r="I1115" s="22">
        <v>459000000</v>
      </c>
      <c r="J1115" s="22">
        <v>0</v>
      </c>
      <c r="K1115" s="22">
        <v>0</v>
      </c>
      <c r="L1115" s="22">
        <f t="shared" si="54"/>
        <v>459000000</v>
      </c>
      <c r="M1115" s="30"/>
      <c r="N1115" s="21"/>
    </row>
    <row r="1116" spans="1:14" ht="16.5" customHeight="1" x14ac:dyDescent="0.15">
      <c r="A1116" s="20">
        <v>1111</v>
      </c>
      <c r="B1116" s="21" t="s">
        <v>1572</v>
      </c>
      <c r="C1116" s="21" t="s">
        <v>1576</v>
      </c>
      <c r="D1116" s="21">
        <v>4</v>
      </c>
      <c r="E1116" s="21" t="s">
        <v>5194</v>
      </c>
      <c r="F1116" s="40" t="s">
        <v>1834</v>
      </c>
      <c r="G1116" s="21" t="s">
        <v>191</v>
      </c>
      <c r="H1116" s="21" t="s">
        <v>15</v>
      </c>
      <c r="I1116" s="22">
        <v>1500000000</v>
      </c>
      <c r="J1116" s="22">
        <f>J1120</f>
        <v>0</v>
      </c>
      <c r="K1116" s="22">
        <f>K1120</f>
        <v>0</v>
      </c>
      <c r="L1116" s="22">
        <f t="shared" si="54"/>
        <v>1500000000</v>
      </c>
      <c r="M1116" s="30"/>
      <c r="N1116" s="21"/>
    </row>
    <row r="1117" spans="1:14" ht="16.5" customHeight="1" x14ac:dyDescent="0.15">
      <c r="A1117" s="20">
        <v>1112</v>
      </c>
      <c r="B1117" s="21" t="s">
        <v>1572</v>
      </c>
      <c r="C1117" s="21" t="s">
        <v>1576</v>
      </c>
      <c r="D1117" s="21">
        <v>4</v>
      </c>
      <c r="E1117" s="21" t="s">
        <v>5194</v>
      </c>
      <c r="F1117" s="40" t="s">
        <v>1835</v>
      </c>
      <c r="G1117" s="21" t="s">
        <v>191</v>
      </c>
      <c r="H1117" s="21" t="s">
        <v>15</v>
      </c>
      <c r="I1117" s="22">
        <v>2560000000</v>
      </c>
      <c r="J1117" s="22">
        <v>0</v>
      </c>
      <c r="K1117" s="22">
        <v>0</v>
      </c>
      <c r="L1117" s="22">
        <f t="shared" si="54"/>
        <v>2560000000</v>
      </c>
      <c r="M1117" s="30"/>
      <c r="N1117" s="21"/>
    </row>
    <row r="1118" spans="1:14" ht="16.5" customHeight="1" x14ac:dyDescent="0.15">
      <c r="A1118" s="20">
        <v>1113</v>
      </c>
      <c r="B1118" s="21" t="s">
        <v>5235</v>
      </c>
      <c r="C1118" s="21" t="s">
        <v>5303</v>
      </c>
      <c r="D1118" s="21">
        <v>4</v>
      </c>
      <c r="E1118" s="21" t="s">
        <v>5308</v>
      </c>
      <c r="F1118" s="40" t="s">
        <v>5309</v>
      </c>
      <c r="G1118" s="21" t="s">
        <v>5300</v>
      </c>
      <c r="H1118" s="21" t="s">
        <v>5301</v>
      </c>
      <c r="I1118" s="22">
        <v>200000000</v>
      </c>
      <c r="J1118" s="22">
        <v>0</v>
      </c>
      <c r="K1118" s="22">
        <v>0</v>
      </c>
      <c r="L1118" s="22">
        <f t="shared" si="54"/>
        <v>200000000</v>
      </c>
      <c r="M1118" s="30" t="s">
        <v>5302</v>
      </c>
      <c r="N1118" s="21"/>
    </row>
    <row r="1119" spans="1:14" ht="16.5" customHeight="1" x14ac:dyDescent="0.15">
      <c r="A1119" s="20">
        <v>1114</v>
      </c>
      <c r="B1119" s="21" t="s">
        <v>39</v>
      </c>
      <c r="C1119" s="21" t="s">
        <v>158</v>
      </c>
      <c r="D1119" s="21">
        <v>4</v>
      </c>
      <c r="E1119" s="21" t="s">
        <v>5194</v>
      </c>
      <c r="F1119" s="40" t="s">
        <v>280</v>
      </c>
      <c r="G1119" s="21" t="s">
        <v>191</v>
      </c>
      <c r="H1119" s="21" t="s">
        <v>22</v>
      </c>
      <c r="I1119" s="22">
        <v>50000000</v>
      </c>
      <c r="J1119" s="22">
        <v>0</v>
      </c>
      <c r="K1119" s="22">
        <v>2800000</v>
      </c>
      <c r="L1119" s="22">
        <f t="shared" si="54"/>
        <v>52800000</v>
      </c>
      <c r="M1119" s="30"/>
      <c r="N1119" s="21"/>
    </row>
    <row r="1120" spans="1:14" ht="16.5" customHeight="1" x14ac:dyDescent="0.15">
      <c r="A1120" s="20">
        <v>1115</v>
      </c>
      <c r="B1120" s="21" t="s">
        <v>39</v>
      </c>
      <c r="C1120" s="21" t="s">
        <v>290</v>
      </c>
      <c r="D1120" s="21">
        <v>4</v>
      </c>
      <c r="E1120" s="21" t="s">
        <v>5194</v>
      </c>
      <c r="F1120" s="40" t="s">
        <v>291</v>
      </c>
      <c r="G1120" s="21" t="s">
        <v>52</v>
      </c>
      <c r="H1120" s="21" t="s">
        <v>15</v>
      </c>
      <c r="I1120" s="22">
        <v>433918800</v>
      </c>
      <c r="J1120" s="22">
        <f>J1123</f>
        <v>0</v>
      </c>
      <c r="K1120" s="22">
        <f>K1123</f>
        <v>0</v>
      </c>
      <c r="L1120" s="22">
        <f t="shared" si="54"/>
        <v>433918800</v>
      </c>
      <c r="M1120" s="30"/>
      <c r="N1120" s="21"/>
    </row>
    <row r="1121" spans="1:14" ht="16.5" customHeight="1" x14ac:dyDescent="0.15">
      <c r="A1121" s="20">
        <v>1116</v>
      </c>
      <c r="B1121" s="21" t="s">
        <v>292</v>
      </c>
      <c r="C1121" s="21" t="s">
        <v>389</v>
      </c>
      <c r="D1121" s="21">
        <v>4</v>
      </c>
      <c r="E1121" s="21" t="s">
        <v>5194</v>
      </c>
      <c r="F1121" s="40" t="s">
        <v>613</v>
      </c>
      <c r="G1121" s="21" t="s">
        <v>191</v>
      </c>
      <c r="H1121" s="21" t="s">
        <v>22</v>
      </c>
      <c r="I1121" s="22">
        <v>25000000</v>
      </c>
      <c r="J1121" s="22">
        <v>0</v>
      </c>
      <c r="K1121" s="22">
        <v>0</v>
      </c>
      <c r="L1121" s="22">
        <f t="shared" si="54"/>
        <v>25000000</v>
      </c>
      <c r="M1121" s="30"/>
      <c r="N1121" s="21"/>
    </row>
    <row r="1122" spans="1:14" ht="16.5" customHeight="1" x14ac:dyDescent="0.15">
      <c r="A1122" s="20">
        <v>1117</v>
      </c>
      <c r="B1122" s="21" t="s">
        <v>292</v>
      </c>
      <c r="C1122" s="21" t="s">
        <v>481</v>
      </c>
      <c r="D1122" s="21">
        <v>4</v>
      </c>
      <c r="E1122" s="21" t="s">
        <v>5194</v>
      </c>
      <c r="F1122" s="40" t="s">
        <v>641</v>
      </c>
      <c r="G1122" s="21" t="s">
        <v>191</v>
      </c>
      <c r="H1122" s="21" t="s">
        <v>22</v>
      </c>
      <c r="I1122" s="22">
        <v>40000000</v>
      </c>
      <c r="J1122" s="22">
        <f>J1125</f>
        <v>0</v>
      </c>
      <c r="K1122" s="22">
        <v>0</v>
      </c>
      <c r="L1122" s="22">
        <f t="shared" si="54"/>
        <v>40000000</v>
      </c>
      <c r="M1122" s="30"/>
      <c r="N1122" s="21"/>
    </row>
    <row r="1123" spans="1:14" ht="16.5" customHeight="1" x14ac:dyDescent="0.15">
      <c r="A1123" s="20">
        <v>1118</v>
      </c>
      <c r="B1123" s="21" t="s">
        <v>292</v>
      </c>
      <c r="C1123" s="21" t="s">
        <v>486</v>
      </c>
      <c r="D1123" s="21">
        <v>4</v>
      </c>
      <c r="E1123" s="21" t="s">
        <v>5194</v>
      </c>
      <c r="F1123" s="40" t="s">
        <v>648</v>
      </c>
      <c r="G1123" s="21" t="s">
        <v>191</v>
      </c>
      <c r="H1123" s="21" t="s">
        <v>22</v>
      </c>
      <c r="I1123" s="22">
        <v>95000000</v>
      </c>
      <c r="J1123" s="22">
        <v>0</v>
      </c>
      <c r="K1123" s="22">
        <v>0</v>
      </c>
      <c r="L1123" s="22">
        <f t="shared" si="54"/>
        <v>95000000</v>
      </c>
      <c r="M1123" s="30"/>
      <c r="N1123" s="21"/>
    </row>
    <row r="1124" spans="1:14" ht="16.5" customHeight="1" x14ac:dyDescent="0.15">
      <c r="A1124" s="20">
        <v>1119</v>
      </c>
      <c r="B1124" s="21" t="s">
        <v>292</v>
      </c>
      <c r="C1124" s="21" t="s">
        <v>497</v>
      </c>
      <c r="D1124" s="21">
        <v>4</v>
      </c>
      <c r="E1124" s="21" t="s">
        <v>5194</v>
      </c>
      <c r="F1124" s="40" t="s">
        <v>660</v>
      </c>
      <c r="G1124" s="21" t="s">
        <v>191</v>
      </c>
      <c r="H1124" s="21" t="s">
        <v>22</v>
      </c>
      <c r="I1124" s="22">
        <v>15000000</v>
      </c>
      <c r="J1124" s="22">
        <v>0</v>
      </c>
      <c r="K1124" s="22">
        <v>0</v>
      </c>
      <c r="L1124" s="22">
        <f t="shared" si="54"/>
        <v>15000000</v>
      </c>
      <c r="M1124" s="30"/>
      <c r="N1124" s="21"/>
    </row>
    <row r="1125" spans="1:14" ht="16.5" customHeight="1" x14ac:dyDescent="0.15">
      <c r="A1125" s="20">
        <v>1120</v>
      </c>
      <c r="B1125" s="21" t="s">
        <v>292</v>
      </c>
      <c r="C1125" s="21" t="s">
        <v>94</v>
      </c>
      <c r="D1125" s="21">
        <v>4</v>
      </c>
      <c r="E1125" s="21" t="s">
        <v>5194</v>
      </c>
      <c r="F1125" s="40" t="s">
        <v>674</v>
      </c>
      <c r="G1125" s="21" t="s">
        <v>191</v>
      </c>
      <c r="H1125" s="21" t="s">
        <v>15</v>
      </c>
      <c r="I1125" s="22">
        <v>900000000</v>
      </c>
      <c r="J1125" s="22">
        <f>J1128</f>
        <v>0</v>
      </c>
      <c r="K1125" s="22">
        <v>0</v>
      </c>
      <c r="L1125" s="22">
        <f t="shared" si="54"/>
        <v>900000000</v>
      </c>
      <c r="M1125" s="30"/>
      <c r="N1125" s="21"/>
    </row>
    <row r="1126" spans="1:14" ht="16.5" customHeight="1" x14ac:dyDescent="0.15">
      <c r="A1126" s="20">
        <v>1121</v>
      </c>
      <c r="B1126" s="21" t="s">
        <v>696</v>
      </c>
      <c r="C1126" s="21" t="s">
        <v>158</v>
      </c>
      <c r="D1126" s="21">
        <v>4</v>
      </c>
      <c r="E1126" s="21" t="s">
        <v>5194</v>
      </c>
      <c r="F1126" s="40" t="s">
        <v>920</v>
      </c>
      <c r="G1126" s="21" t="s">
        <v>191</v>
      </c>
      <c r="H1126" s="21" t="s">
        <v>22</v>
      </c>
      <c r="I1126" s="22">
        <v>200000000</v>
      </c>
      <c r="J1126" s="22">
        <v>0</v>
      </c>
      <c r="K1126" s="22">
        <v>0</v>
      </c>
      <c r="L1126" s="22">
        <f t="shared" si="54"/>
        <v>200000000</v>
      </c>
      <c r="M1126" s="30"/>
      <c r="N1126" s="21"/>
    </row>
    <row r="1127" spans="1:14" ht="16.5" customHeight="1" x14ac:dyDescent="0.15">
      <c r="A1127" s="20">
        <v>1122</v>
      </c>
      <c r="B1127" s="21" t="s">
        <v>696</v>
      </c>
      <c r="C1127" s="21" t="s">
        <v>158</v>
      </c>
      <c r="D1127" s="21">
        <v>4</v>
      </c>
      <c r="E1127" s="21" t="s">
        <v>5194</v>
      </c>
      <c r="F1127" s="40" t="s">
        <v>921</v>
      </c>
      <c r="G1127" s="21" t="s">
        <v>191</v>
      </c>
      <c r="H1127" s="21" t="s">
        <v>22</v>
      </c>
      <c r="I1127" s="22">
        <v>80000000</v>
      </c>
      <c r="J1127" s="22">
        <v>0</v>
      </c>
      <c r="K1127" s="22">
        <v>0</v>
      </c>
      <c r="L1127" s="22">
        <f t="shared" si="54"/>
        <v>80000000</v>
      </c>
      <c r="M1127" s="30"/>
      <c r="N1127" s="21"/>
    </row>
    <row r="1128" spans="1:14" ht="16.5" customHeight="1" x14ac:dyDescent="0.15">
      <c r="A1128" s="20">
        <v>1123</v>
      </c>
      <c r="B1128" s="21" t="s">
        <v>696</v>
      </c>
      <c r="C1128" s="21" t="s">
        <v>122</v>
      </c>
      <c r="D1128" s="21">
        <v>4</v>
      </c>
      <c r="E1128" s="21" t="s">
        <v>5194</v>
      </c>
      <c r="F1128" s="40" t="s">
        <v>944</v>
      </c>
      <c r="G1128" s="21" t="s">
        <v>73</v>
      </c>
      <c r="H1128" s="21" t="s">
        <v>22</v>
      </c>
      <c r="I1128" s="22">
        <v>50000000</v>
      </c>
      <c r="J1128" s="22">
        <v>0</v>
      </c>
      <c r="K1128" s="22">
        <v>0</v>
      </c>
      <c r="L1128" s="22">
        <f t="shared" si="54"/>
        <v>50000000</v>
      </c>
      <c r="M1128" s="30"/>
      <c r="N1128" s="21"/>
    </row>
    <row r="1129" spans="1:14" ht="16.5" customHeight="1" x14ac:dyDescent="0.15">
      <c r="A1129" s="20">
        <v>1124</v>
      </c>
      <c r="B1129" s="21" t="s">
        <v>696</v>
      </c>
      <c r="C1129" s="21" t="s">
        <v>94</v>
      </c>
      <c r="D1129" s="21">
        <v>4</v>
      </c>
      <c r="E1129" s="21" t="s">
        <v>5194</v>
      </c>
      <c r="F1129" s="40" t="s">
        <v>955</v>
      </c>
      <c r="G1129" s="21" t="s">
        <v>191</v>
      </c>
      <c r="H1129" s="21" t="s">
        <v>15</v>
      </c>
      <c r="I1129" s="22">
        <v>30000000</v>
      </c>
      <c r="J1129" s="22">
        <v>0</v>
      </c>
      <c r="K1129" s="22">
        <v>0</v>
      </c>
      <c r="L1129" s="22">
        <f t="shared" si="54"/>
        <v>30000000</v>
      </c>
      <c r="M1129" s="30"/>
      <c r="N1129" s="21"/>
    </row>
    <row r="1130" spans="1:14" ht="16.5" customHeight="1" x14ac:dyDescent="0.15">
      <c r="A1130" s="20">
        <v>1125</v>
      </c>
      <c r="B1130" s="21" t="s">
        <v>696</v>
      </c>
      <c r="C1130" s="21" t="s">
        <v>797</v>
      </c>
      <c r="D1130" s="21">
        <v>4</v>
      </c>
      <c r="E1130" s="21" t="s">
        <v>5194</v>
      </c>
      <c r="F1130" s="40" t="s">
        <v>973</v>
      </c>
      <c r="G1130" s="21" t="s">
        <v>191</v>
      </c>
      <c r="H1130" s="21" t="s">
        <v>22</v>
      </c>
      <c r="I1130" s="22">
        <v>35000000</v>
      </c>
      <c r="J1130" s="22">
        <v>0</v>
      </c>
      <c r="K1130" s="22">
        <v>0</v>
      </c>
      <c r="L1130" s="22">
        <f t="shared" si="54"/>
        <v>35000000</v>
      </c>
      <c r="M1130" s="30"/>
      <c r="N1130" s="21"/>
    </row>
    <row r="1131" spans="1:14" ht="16.5" customHeight="1" x14ac:dyDescent="0.15">
      <c r="A1131" s="20">
        <v>1126</v>
      </c>
      <c r="B1131" s="21" t="s">
        <v>696</v>
      </c>
      <c r="C1131" s="21" t="s">
        <v>797</v>
      </c>
      <c r="D1131" s="21">
        <v>4</v>
      </c>
      <c r="E1131" s="21" t="s">
        <v>5194</v>
      </c>
      <c r="F1131" s="40" t="s">
        <v>974</v>
      </c>
      <c r="G1131" s="21" t="s">
        <v>191</v>
      </c>
      <c r="H1131" s="21" t="s">
        <v>22</v>
      </c>
      <c r="I1131" s="22">
        <v>50000000</v>
      </c>
      <c r="J1131" s="22">
        <v>0</v>
      </c>
      <c r="K1131" s="22">
        <v>0</v>
      </c>
      <c r="L1131" s="22">
        <f t="shared" si="54"/>
        <v>50000000</v>
      </c>
      <c r="M1131" s="30"/>
      <c r="N1131" s="21"/>
    </row>
    <row r="1132" spans="1:14" ht="16.5" customHeight="1" x14ac:dyDescent="0.15">
      <c r="A1132" s="20">
        <v>1127</v>
      </c>
      <c r="B1132" s="21" t="s">
        <v>696</v>
      </c>
      <c r="C1132" s="21" t="s">
        <v>824</v>
      </c>
      <c r="D1132" s="21">
        <v>4</v>
      </c>
      <c r="E1132" s="21" t="s">
        <v>5194</v>
      </c>
      <c r="F1132" s="40" t="s">
        <v>993</v>
      </c>
      <c r="G1132" s="21" t="s">
        <v>191</v>
      </c>
      <c r="H1132" s="21" t="s">
        <v>22</v>
      </c>
      <c r="I1132" s="22">
        <v>129570880</v>
      </c>
      <c r="J1132" s="22">
        <v>0</v>
      </c>
      <c r="K1132" s="22">
        <v>0</v>
      </c>
      <c r="L1132" s="22">
        <f t="shared" si="54"/>
        <v>129570880</v>
      </c>
      <c r="M1132" s="30"/>
      <c r="N1132" s="21"/>
    </row>
    <row r="1133" spans="1:14" ht="16.5" customHeight="1" x14ac:dyDescent="0.15">
      <c r="A1133" s="20">
        <v>1128</v>
      </c>
      <c r="B1133" s="21" t="s">
        <v>696</v>
      </c>
      <c r="C1133" s="21" t="s">
        <v>824</v>
      </c>
      <c r="D1133" s="21">
        <v>4</v>
      </c>
      <c r="E1133" s="21" t="s">
        <v>5194</v>
      </c>
      <c r="F1133" s="40" t="s">
        <v>994</v>
      </c>
      <c r="G1133" s="21" t="s">
        <v>191</v>
      </c>
      <c r="H1133" s="21" t="s">
        <v>22</v>
      </c>
      <c r="I1133" s="22">
        <v>30000000</v>
      </c>
      <c r="J1133" s="22">
        <v>0</v>
      </c>
      <c r="K1133" s="22">
        <v>0</v>
      </c>
      <c r="L1133" s="22">
        <f t="shared" si="54"/>
        <v>30000000</v>
      </c>
      <c r="M1133" s="30"/>
      <c r="N1133" s="21"/>
    </row>
    <row r="1134" spans="1:14" ht="16.5" customHeight="1" x14ac:dyDescent="0.15">
      <c r="A1134" s="20">
        <v>1129</v>
      </c>
      <c r="B1134" s="21" t="s">
        <v>696</v>
      </c>
      <c r="C1134" s="21" t="s">
        <v>824</v>
      </c>
      <c r="D1134" s="21">
        <v>4</v>
      </c>
      <c r="E1134" s="21" t="s">
        <v>5194</v>
      </c>
      <c r="F1134" s="40" t="s">
        <v>995</v>
      </c>
      <c r="G1134" s="21" t="s">
        <v>191</v>
      </c>
      <c r="H1134" s="21" t="s">
        <v>22</v>
      </c>
      <c r="I1134" s="22">
        <v>20000000</v>
      </c>
      <c r="J1134" s="22">
        <v>0</v>
      </c>
      <c r="K1134" s="22">
        <v>0</v>
      </c>
      <c r="L1134" s="22">
        <f t="shared" si="54"/>
        <v>20000000</v>
      </c>
      <c r="M1134" s="30"/>
      <c r="N1134" s="21"/>
    </row>
    <row r="1135" spans="1:14" ht="16.5" customHeight="1" x14ac:dyDescent="0.15">
      <c r="A1135" s="20">
        <v>1130</v>
      </c>
      <c r="B1135" s="21" t="s">
        <v>696</v>
      </c>
      <c r="C1135" s="21" t="s">
        <v>847</v>
      </c>
      <c r="D1135" s="21">
        <v>4</v>
      </c>
      <c r="E1135" s="21" t="s">
        <v>5194</v>
      </c>
      <c r="F1135" s="40" t="s">
        <v>1012</v>
      </c>
      <c r="G1135" s="21" t="s">
        <v>191</v>
      </c>
      <c r="H1135" s="21" t="s">
        <v>22</v>
      </c>
      <c r="I1135" s="22">
        <v>42000000</v>
      </c>
      <c r="J1135" s="22">
        <v>0</v>
      </c>
      <c r="K1135" s="22">
        <v>0</v>
      </c>
      <c r="L1135" s="22">
        <f t="shared" si="54"/>
        <v>42000000</v>
      </c>
      <c r="M1135" s="30"/>
      <c r="N1135" s="21"/>
    </row>
    <row r="1136" spans="1:14" ht="16.5" customHeight="1" x14ac:dyDescent="0.15">
      <c r="A1136" s="20">
        <v>1131</v>
      </c>
      <c r="B1136" s="21" t="s">
        <v>696</v>
      </c>
      <c r="C1136" s="21" t="s">
        <v>849</v>
      </c>
      <c r="D1136" s="21">
        <v>4</v>
      </c>
      <c r="E1136" s="21" t="s">
        <v>5194</v>
      </c>
      <c r="F1136" s="40" t="s">
        <v>1016</v>
      </c>
      <c r="G1136" s="21" t="s">
        <v>191</v>
      </c>
      <c r="H1136" s="21" t="s">
        <v>22</v>
      </c>
      <c r="I1136" s="22">
        <v>30000000</v>
      </c>
      <c r="J1136" s="22">
        <v>0</v>
      </c>
      <c r="K1136" s="22">
        <v>0</v>
      </c>
      <c r="L1136" s="22">
        <f t="shared" si="54"/>
        <v>30000000</v>
      </c>
      <c r="M1136" s="30"/>
      <c r="N1136" s="21"/>
    </row>
    <row r="1137" spans="1:14" ht="16.5" customHeight="1" x14ac:dyDescent="0.15">
      <c r="A1137" s="20">
        <v>1132</v>
      </c>
      <c r="B1137" s="21" t="s">
        <v>696</v>
      </c>
      <c r="C1137" s="21" t="s">
        <v>849</v>
      </c>
      <c r="D1137" s="21">
        <v>4</v>
      </c>
      <c r="E1137" s="21" t="s">
        <v>5194</v>
      </c>
      <c r="F1137" s="40" t="s">
        <v>1017</v>
      </c>
      <c r="G1137" s="21" t="s">
        <v>191</v>
      </c>
      <c r="H1137" s="21" t="s">
        <v>22</v>
      </c>
      <c r="I1137" s="22">
        <v>40000000</v>
      </c>
      <c r="J1137" s="22">
        <v>0</v>
      </c>
      <c r="K1137" s="22">
        <v>0</v>
      </c>
      <c r="L1137" s="22">
        <f t="shared" si="54"/>
        <v>40000000</v>
      </c>
      <c r="M1137" s="30"/>
      <c r="N1137" s="21"/>
    </row>
    <row r="1138" spans="1:14" ht="16.5" customHeight="1" x14ac:dyDescent="0.15">
      <c r="A1138" s="20">
        <v>1133</v>
      </c>
      <c r="B1138" s="21" t="s">
        <v>1036</v>
      </c>
      <c r="C1138" s="21" t="s">
        <v>1041</v>
      </c>
      <c r="D1138" s="21">
        <v>4</v>
      </c>
      <c r="E1138" s="21" t="s">
        <v>5194</v>
      </c>
      <c r="F1138" s="40" t="s">
        <v>1181</v>
      </c>
      <c r="G1138" s="21" t="s">
        <v>5183</v>
      </c>
      <c r="H1138" s="21" t="s">
        <v>15</v>
      </c>
      <c r="I1138" s="22">
        <v>45155275</v>
      </c>
      <c r="J1138" s="22">
        <f>J1141</f>
        <v>0</v>
      </c>
      <c r="K1138" s="22">
        <v>4515528</v>
      </c>
      <c r="L1138" s="22">
        <f t="shared" si="54"/>
        <v>49670803</v>
      </c>
      <c r="M1138" s="30"/>
      <c r="N1138" s="21"/>
    </row>
    <row r="1139" spans="1:14" ht="16.5" customHeight="1" x14ac:dyDescent="0.15">
      <c r="A1139" s="20">
        <v>1134</v>
      </c>
      <c r="B1139" s="21" t="s">
        <v>1036</v>
      </c>
      <c r="C1139" s="21" t="s">
        <v>1041</v>
      </c>
      <c r="D1139" s="21">
        <v>4</v>
      </c>
      <c r="E1139" s="21" t="s">
        <v>5194</v>
      </c>
      <c r="F1139" s="40" t="s">
        <v>1182</v>
      </c>
      <c r="G1139" s="21" t="s">
        <v>5183</v>
      </c>
      <c r="H1139" s="21" t="s">
        <v>15</v>
      </c>
      <c r="I1139" s="22">
        <v>76296845</v>
      </c>
      <c r="J1139" s="22">
        <f>J1142</f>
        <v>0</v>
      </c>
      <c r="K1139" s="22">
        <v>7629685</v>
      </c>
      <c r="L1139" s="22">
        <f t="shared" si="54"/>
        <v>83926530</v>
      </c>
      <c r="M1139" s="30"/>
      <c r="N1139" s="21"/>
    </row>
    <row r="1140" spans="1:14" ht="16.5" customHeight="1" x14ac:dyDescent="0.15">
      <c r="A1140" s="20">
        <v>1135</v>
      </c>
      <c r="B1140" s="21" t="s">
        <v>1036</v>
      </c>
      <c r="C1140" s="21" t="s">
        <v>1131</v>
      </c>
      <c r="D1140" s="21">
        <v>4</v>
      </c>
      <c r="E1140" s="21" t="s">
        <v>5194</v>
      </c>
      <c r="F1140" s="40" t="s">
        <v>1235</v>
      </c>
      <c r="G1140" s="21" t="s">
        <v>191</v>
      </c>
      <c r="H1140" s="21" t="s">
        <v>22</v>
      </c>
      <c r="I1140" s="22">
        <v>168164481</v>
      </c>
      <c r="J1140" s="22">
        <v>0</v>
      </c>
      <c r="K1140" s="22">
        <v>0</v>
      </c>
      <c r="L1140" s="22">
        <f t="shared" si="54"/>
        <v>168164481</v>
      </c>
      <c r="M1140" s="30"/>
      <c r="N1140" s="21"/>
    </row>
    <row r="1141" spans="1:14" ht="16.5" customHeight="1" x14ac:dyDescent="0.15">
      <c r="A1141" s="20">
        <v>1136</v>
      </c>
      <c r="B1141" s="21" t="s">
        <v>1036</v>
      </c>
      <c r="C1141" s="21" t="s">
        <v>94</v>
      </c>
      <c r="D1141" s="21">
        <v>4</v>
      </c>
      <c r="E1141" s="21" t="s">
        <v>5194</v>
      </c>
      <c r="F1141" s="40" t="s">
        <v>1269</v>
      </c>
      <c r="G1141" s="21" t="s">
        <v>52</v>
      </c>
      <c r="H1141" s="21" t="s">
        <v>22</v>
      </c>
      <c r="I1141" s="22">
        <v>50000000</v>
      </c>
      <c r="J1141" s="22">
        <f>J1144</f>
        <v>0</v>
      </c>
      <c r="K1141" s="22">
        <f>K1144</f>
        <v>0</v>
      </c>
      <c r="L1141" s="22">
        <f t="shared" si="54"/>
        <v>50000000</v>
      </c>
      <c r="M1141" s="30"/>
      <c r="N1141" s="21"/>
    </row>
    <row r="1142" spans="1:14" ht="16.5" customHeight="1" x14ac:dyDescent="0.15">
      <c r="A1142" s="20">
        <v>1137</v>
      </c>
      <c r="B1142" s="21" t="s">
        <v>1281</v>
      </c>
      <c r="C1142" s="21" t="s">
        <v>167</v>
      </c>
      <c r="D1142" s="21">
        <v>4</v>
      </c>
      <c r="E1142" s="21" t="s">
        <v>5194</v>
      </c>
      <c r="F1142" s="40" t="s">
        <v>1430</v>
      </c>
      <c r="G1142" s="21" t="s">
        <v>191</v>
      </c>
      <c r="H1142" s="21" t="s">
        <v>22</v>
      </c>
      <c r="I1142" s="22">
        <v>50000000</v>
      </c>
      <c r="J1142" s="22">
        <v>0</v>
      </c>
      <c r="K1142" s="22">
        <v>0</v>
      </c>
      <c r="L1142" s="22">
        <f t="shared" si="54"/>
        <v>50000000</v>
      </c>
      <c r="M1142" s="30"/>
      <c r="N1142" s="21"/>
    </row>
    <row r="1143" spans="1:14" ht="16.5" customHeight="1" x14ac:dyDescent="0.15">
      <c r="A1143" s="20">
        <v>1138</v>
      </c>
      <c r="B1143" s="21" t="s">
        <v>1281</v>
      </c>
      <c r="C1143" s="21" t="s">
        <v>167</v>
      </c>
      <c r="D1143" s="21">
        <v>4</v>
      </c>
      <c r="E1143" s="21" t="s">
        <v>5194</v>
      </c>
      <c r="F1143" s="40" t="s">
        <v>1431</v>
      </c>
      <c r="G1143" s="21" t="s">
        <v>191</v>
      </c>
      <c r="H1143" s="21" t="s">
        <v>22</v>
      </c>
      <c r="I1143" s="22">
        <v>90000000</v>
      </c>
      <c r="J1143" s="22">
        <v>0</v>
      </c>
      <c r="K1143" s="22">
        <v>0</v>
      </c>
      <c r="L1143" s="22">
        <f t="shared" si="54"/>
        <v>90000000</v>
      </c>
      <c r="M1143" s="30"/>
      <c r="N1143" s="21"/>
    </row>
    <row r="1144" spans="1:14" ht="16.5" customHeight="1" x14ac:dyDescent="0.15">
      <c r="A1144" s="20">
        <v>1139</v>
      </c>
      <c r="B1144" s="21" t="s">
        <v>1281</v>
      </c>
      <c r="C1144" s="21" t="s">
        <v>167</v>
      </c>
      <c r="D1144" s="21">
        <v>4</v>
      </c>
      <c r="E1144" s="21" t="s">
        <v>5194</v>
      </c>
      <c r="F1144" s="40" t="s">
        <v>1432</v>
      </c>
      <c r="G1144" s="21" t="s">
        <v>191</v>
      </c>
      <c r="H1144" s="21" t="s">
        <v>22</v>
      </c>
      <c r="I1144" s="22">
        <v>35000000</v>
      </c>
      <c r="J1144" s="22">
        <v>0</v>
      </c>
      <c r="K1144" s="22">
        <v>0</v>
      </c>
      <c r="L1144" s="22">
        <f t="shared" si="54"/>
        <v>35000000</v>
      </c>
      <c r="M1144" s="30"/>
      <c r="N1144" s="21"/>
    </row>
    <row r="1145" spans="1:14" ht="16.5" customHeight="1" x14ac:dyDescent="0.15">
      <c r="A1145" s="20">
        <v>1140</v>
      </c>
      <c r="B1145" s="21" t="s">
        <v>1281</v>
      </c>
      <c r="C1145" s="21" t="s">
        <v>167</v>
      </c>
      <c r="D1145" s="21">
        <v>4</v>
      </c>
      <c r="E1145" s="21" t="s">
        <v>5194</v>
      </c>
      <c r="F1145" s="40" t="s">
        <v>1435</v>
      </c>
      <c r="G1145" s="21" t="s">
        <v>52</v>
      </c>
      <c r="H1145" s="21" t="s">
        <v>22</v>
      </c>
      <c r="I1145" s="22">
        <v>40000000</v>
      </c>
      <c r="J1145" s="22">
        <v>0</v>
      </c>
      <c r="K1145" s="22">
        <v>0</v>
      </c>
      <c r="L1145" s="22">
        <f t="shared" si="54"/>
        <v>40000000</v>
      </c>
      <c r="M1145" s="30"/>
      <c r="N1145" s="21"/>
    </row>
    <row r="1146" spans="1:14" ht="16.5" customHeight="1" x14ac:dyDescent="0.15">
      <c r="A1146" s="20">
        <v>1141</v>
      </c>
      <c r="B1146" s="21" t="s">
        <v>1281</v>
      </c>
      <c r="C1146" s="21" t="s">
        <v>1369</v>
      </c>
      <c r="D1146" s="21">
        <v>4</v>
      </c>
      <c r="E1146" s="21" t="s">
        <v>5194</v>
      </c>
      <c r="F1146" s="40" t="s">
        <v>1476</v>
      </c>
      <c r="G1146" s="21" t="s">
        <v>5273</v>
      </c>
      <c r="H1146" s="21" t="s">
        <v>22</v>
      </c>
      <c r="I1146" s="22">
        <v>15000000</v>
      </c>
      <c r="J1146" s="22">
        <f>J1149</f>
        <v>0</v>
      </c>
      <c r="K1146" s="22">
        <f>K1149</f>
        <v>0</v>
      </c>
      <c r="L1146" s="22">
        <f t="shared" si="54"/>
        <v>15000000</v>
      </c>
      <c r="M1146" s="30"/>
      <c r="N1146" s="21"/>
    </row>
    <row r="1147" spans="1:14" ht="16.5" customHeight="1" x14ac:dyDescent="0.15">
      <c r="A1147" s="20">
        <v>1142</v>
      </c>
      <c r="B1147" s="21" t="s">
        <v>1281</v>
      </c>
      <c r="C1147" s="21" t="s">
        <v>1489</v>
      </c>
      <c r="D1147" s="21">
        <v>4</v>
      </c>
      <c r="E1147" s="21" t="s">
        <v>5194</v>
      </c>
      <c r="F1147" s="40" t="s">
        <v>1490</v>
      </c>
      <c r="G1147" s="21" t="s">
        <v>191</v>
      </c>
      <c r="H1147" s="21" t="s">
        <v>22</v>
      </c>
      <c r="I1147" s="22">
        <v>55000000</v>
      </c>
      <c r="J1147" s="22">
        <v>0</v>
      </c>
      <c r="K1147" s="22">
        <v>0</v>
      </c>
      <c r="L1147" s="22">
        <f t="shared" si="54"/>
        <v>55000000</v>
      </c>
      <c r="M1147" s="30"/>
      <c r="N1147" s="21"/>
    </row>
    <row r="1148" spans="1:14" ht="16.5" customHeight="1" x14ac:dyDescent="0.15">
      <c r="A1148" s="20">
        <v>1143</v>
      </c>
      <c r="B1148" s="21" t="s">
        <v>1528</v>
      </c>
      <c r="C1148" s="21" t="s">
        <v>1737</v>
      </c>
      <c r="D1148" s="21">
        <v>4</v>
      </c>
      <c r="E1148" s="21" t="s">
        <v>5194</v>
      </c>
      <c r="F1148" s="40" t="s">
        <v>1738</v>
      </c>
      <c r="G1148" s="21" t="s">
        <v>191</v>
      </c>
      <c r="H1148" s="21" t="s">
        <v>15</v>
      </c>
      <c r="I1148" s="22">
        <v>54000000</v>
      </c>
      <c r="J1148" s="22">
        <f>J1151</f>
        <v>0</v>
      </c>
      <c r="K1148" s="22">
        <f>K1151</f>
        <v>0</v>
      </c>
      <c r="L1148" s="22">
        <f t="shared" si="54"/>
        <v>54000000</v>
      </c>
      <c r="M1148" s="30"/>
      <c r="N1148" s="21"/>
    </row>
    <row r="1149" spans="1:14" ht="16.5" customHeight="1" x14ac:dyDescent="0.15">
      <c r="A1149" s="20">
        <v>1144</v>
      </c>
      <c r="B1149" s="21" t="s">
        <v>1528</v>
      </c>
      <c r="C1149" s="21" t="s">
        <v>1743</v>
      </c>
      <c r="D1149" s="21">
        <v>4</v>
      </c>
      <c r="E1149" s="21" t="s">
        <v>5194</v>
      </c>
      <c r="F1149" s="40" t="s">
        <v>1744</v>
      </c>
      <c r="G1149" s="21" t="s">
        <v>191</v>
      </c>
      <c r="H1149" s="21" t="s">
        <v>15</v>
      </c>
      <c r="I1149" s="22">
        <v>310120000</v>
      </c>
      <c r="J1149" s="22">
        <f>J1152</f>
        <v>0</v>
      </c>
      <c r="K1149" s="22">
        <f>K1152</f>
        <v>0</v>
      </c>
      <c r="L1149" s="22">
        <f t="shared" si="54"/>
        <v>310120000</v>
      </c>
      <c r="M1149" s="30"/>
      <c r="N1149" s="21"/>
    </row>
    <row r="1150" spans="1:14" ht="16.5" customHeight="1" x14ac:dyDescent="0.15">
      <c r="A1150" s="20">
        <v>1145</v>
      </c>
      <c r="B1150" s="21" t="s">
        <v>1528</v>
      </c>
      <c r="C1150" s="21" t="s">
        <v>1529</v>
      </c>
      <c r="D1150" s="21">
        <v>4</v>
      </c>
      <c r="E1150" s="21" t="s">
        <v>5194</v>
      </c>
      <c r="F1150" s="40" t="s">
        <v>1752</v>
      </c>
      <c r="G1150" s="21" t="s">
        <v>191</v>
      </c>
      <c r="H1150" s="21" t="s">
        <v>22</v>
      </c>
      <c r="I1150" s="22">
        <v>50000000</v>
      </c>
      <c r="J1150" s="22">
        <v>0</v>
      </c>
      <c r="K1150" s="22">
        <v>0</v>
      </c>
      <c r="L1150" s="22">
        <f t="shared" si="54"/>
        <v>50000000</v>
      </c>
      <c r="M1150" s="30"/>
      <c r="N1150" s="21"/>
    </row>
    <row r="1151" spans="1:14" ht="16.5" customHeight="1" x14ac:dyDescent="0.15">
      <c r="A1151" s="20">
        <v>1146</v>
      </c>
      <c r="B1151" s="21" t="s">
        <v>1528</v>
      </c>
      <c r="C1151" s="21" t="s">
        <v>1536</v>
      </c>
      <c r="D1151" s="21">
        <v>4</v>
      </c>
      <c r="E1151" s="21" t="s">
        <v>5194</v>
      </c>
      <c r="F1151" s="40" t="s">
        <v>1761</v>
      </c>
      <c r="G1151" s="21" t="s">
        <v>191</v>
      </c>
      <c r="H1151" s="21" t="s">
        <v>15</v>
      </c>
      <c r="I1151" s="22">
        <v>60000000</v>
      </c>
      <c r="J1151" s="22">
        <f t="shared" ref="J1151:K1154" si="55">J1154</f>
        <v>0</v>
      </c>
      <c r="K1151" s="22">
        <f t="shared" si="55"/>
        <v>0</v>
      </c>
      <c r="L1151" s="22">
        <f t="shared" si="54"/>
        <v>60000000</v>
      </c>
      <c r="M1151" s="30"/>
      <c r="N1151" s="21"/>
    </row>
    <row r="1152" spans="1:14" ht="16.5" customHeight="1" x14ac:dyDescent="0.15">
      <c r="A1152" s="20">
        <v>1147</v>
      </c>
      <c r="B1152" s="21" t="s">
        <v>1528</v>
      </c>
      <c r="C1152" s="21" t="s">
        <v>1536</v>
      </c>
      <c r="D1152" s="21">
        <v>4</v>
      </c>
      <c r="E1152" s="21" t="s">
        <v>5194</v>
      </c>
      <c r="F1152" s="40" t="s">
        <v>1762</v>
      </c>
      <c r="G1152" s="21" t="s">
        <v>191</v>
      </c>
      <c r="H1152" s="21" t="s">
        <v>15</v>
      </c>
      <c r="I1152" s="22">
        <v>20000000</v>
      </c>
      <c r="J1152" s="22">
        <f t="shared" si="55"/>
        <v>0</v>
      </c>
      <c r="K1152" s="22">
        <f t="shared" si="55"/>
        <v>0</v>
      </c>
      <c r="L1152" s="22">
        <f t="shared" si="54"/>
        <v>20000000</v>
      </c>
      <c r="M1152" s="30"/>
      <c r="N1152" s="21"/>
    </row>
    <row r="1153" spans="1:14" ht="16.5" customHeight="1" x14ac:dyDescent="0.15">
      <c r="A1153" s="20">
        <v>1148</v>
      </c>
      <c r="B1153" s="21" t="s">
        <v>1528</v>
      </c>
      <c r="C1153" s="21" t="s">
        <v>1536</v>
      </c>
      <c r="D1153" s="21">
        <v>4</v>
      </c>
      <c r="E1153" s="21" t="s">
        <v>5194</v>
      </c>
      <c r="F1153" s="40" t="s">
        <v>1763</v>
      </c>
      <c r="G1153" s="21" t="s">
        <v>191</v>
      </c>
      <c r="H1153" s="21" t="s">
        <v>15</v>
      </c>
      <c r="I1153" s="22">
        <v>500000000</v>
      </c>
      <c r="J1153" s="22">
        <f t="shared" si="55"/>
        <v>0</v>
      </c>
      <c r="K1153" s="22">
        <f t="shared" si="55"/>
        <v>0</v>
      </c>
      <c r="L1153" s="22">
        <f t="shared" si="54"/>
        <v>500000000</v>
      </c>
      <c r="M1153" s="30"/>
      <c r="N1153" s="21"/>
    </row>
    <row r="1154" spans="1:14" ht="16.5" customHeight="1" x14ac:dyDescent="0.15">
      <c r="A1154" s="20">
        <v>1149</v>
      </c>
      <c r="B1154" s="21" t="s">
        <v>1983</v>
      </c>
      <c r="C1154" s="21" t="s">
        <v>402</v>
      </c>
      <c r="D1154" s="21">
        <v>4</v>
      </c>
      <c r="E1154" s="21" t="s">
        <v>5194</v>
      </c>
      <c r="F1154" s="40" t="s">
        <v>2090</v>
      </c>
      <c r="G1154" s="21" t="s">
        <v>191</v>
      </c>
      <c r="H1154" s="21" t="s">
        <v>15</v>
      </c>
      <c r="I1154" s="22">
        <v>40000000</v>
      </c>
      <c r="J1154" s="22">
        <f t="shared" si="55"/>
        <v>0</v>
      </c>
      <c r="K1154" s="22">
        <f t="shared" si="55"/>
        <v>0</v>
      </c>
      <c r="L1154" s="22">
        <f t="shared" si="54"/>
        <v>40000000</v>
      </c>
      <c r="M1154" s="30"/>
      <c r="N1154" s="21"/>
    </row>
    <row r="1155" spans="1:14" ht="16.5" customHeight="1" x14ac:dyDescent="0.15">
      <c r="A1155" s="20">
        <v>1150</v>
      </c>
      <c r="B1155" s="21" t="s">
        <v>1983</v>
      </c>
      <c r="C1155" s="21" t="s">
        <v>1991</v>
      </c>
      <c r="D1155" s="21">
        <v>4</v>
      </c>
      <c r="E1155" s="21" t="s">
        <v>5194</v>
      </c>
      <c r="F1155" s="40" t="s">
        <v>2108</v>
      </c>
      <c r="G1155" s="21" t="s">
        <v>191</v>
      </c>
      <c r="H1155" s="21" t="s">
        <v>22</v>
      </c>
      <c r="I1155" s="22">
        <v>30000000</v>
      </c>
      <c r="J1155" s="22">
        <v>0</v>
      </c>
      <c r="K1155" s="22">
        <v>0</v>
      </c>
      <c r="L1155" s="22">
        <f t="shared" si="54"/>
        <v>30000000</v>
      </c>
      <c r="M1155" s="30"/>
      <c r="N1155" s="21"/>
    </row>
    <row r="1156" spans="1:14" ht="16.5" customHeight="1" x14ac:dyDescent="0.15">
      <c r="A1156" s="20">
        <v>1151</v>
      </c>
      <c r="B1156" s="21" t="s">
        <v>1983</v>
      </c>
      <c r="C1156" s="21" t="s">
        <v>2011</v>
      </c>
      <c r="D1156" s="21">
        <v>4</v>
      </c>
      <c r="E1156" s="21" t="s">
        <v>5194</v>
      </c>
      <c r="F1156" s="40" t="s">
        <v>2128</v>
      </c>
      <c r="G1156" s="21" t="s">
        <v>191</v>
      </c>
      <c r="H1156" s="21" t="s">
        <v>22</v>
      </c>
      <c r="I1156" s="22">
        <v>109479538</v>
      </c>
      <c r="J1156" s="22">
        <f t="shared" ref="J1156:K1159" si="56">J1159</f>
        <v>0</v>
      </c>
      <c r="K1156" s="22">
        <f t="shared" si="56"/>
        <v>0</v>
      </c>
      <c r="L1156" s="22">
        <f t="shared" si="54"/>
        <v>109479538</v>
      </c>
      <c r="M1156" s="30"/>
      <c r="N1156" s="21"/>
    </row>
    <row r="1157" spans="1:14" ht="16.5" customHeight="1" x14ac:dyDescent="0.15">
      <c r="A1157" s="20">
        <v>1152</v>
      </c>
      <c r="B1157" s="21" t="s">
        <v>1983</v>
      </c>
      <c r="C1157" s="21" t="s">
        <v>2017</v>
      </c>
      <c r="D1157" s="21">
        <v>4</v>
      </c>
      <c r="E1157" s="21" t="s">
        <v>5194</v>
      </c>
      <c r="F1157" s="40" t="s">
        <v>2133</v>
      </c>
      <c r="G1157" s="21" t="s">
        <v>191</v>
      </c>
      <c r="H1157" s="21" t="s">
        <v>22</v>
      </c>
      <c r="I1157" s="22">
        <v>29584489</v>
      </c>
      <c r="J1157" s="22">
        <f t="shared" si="56"/>
        <v>0</v>
      </c>
      <c r="K1157" s="22">
        <f t="shared" si="56"/>
        <v>0</v>
      </c>
      <c r="L1157" s="22">
        <f t="shared" si="54"/>
        <v>29584489</v>
      </c>
      <c r="M1157" s="30"/>
      <c r="N1157" s="21"/>
    </row>
    <row r="1158" spans="1:14" ht="16.5" customHeight="1" x14ac:dyDescent="0.15">
      <c r="A1158" s="20">
        <v>1153</v>
      </c>
      <c r="B1158" s="21" t="s">
        <v>2311</v>
      </c>
      <c r="C1158" s="21" t="s">
        <v>2321</v>
      </c>
      <c r="D1158" s="21">
        <v>4</v>
      </c>
      <c r="E1158" s="21" t="s">
        <v>5194</v>
      </c>
      <c r="F1158" s="40" t="s">
        <v>2528</v>
      </c>
      <c r="G1158" s="21" t="s">
        <v>191</v>
      </c>
      <c r="H1158" s="21" t="s">
        <v>22</v>
      </c>
      <c r="I1158" s="22">
        <v>55000000</v>
      </c>
      <c r="J1158" s="22">
        <f t="shared" si="56"/>
        <v>0</v>
      </c>
      <c r="K1158" s="22">
        <f t="shared" si="56"/>
        <v>0</v>
      </c>
      <c r="L1158" s="22">
        <f t="shared" si="54"/>
        <v>55000000</v>
      </c>
      <c r="M1158" s="30"/>
      <c r="N1158" s="21"/>
    </row>
    <row r="1159" spans="1:14" ht="16.5" customHeight="1" x14ac:dyDescent="0.15">
      <c r="A1159" s="20">
        <v>1154</v>
      </c>
      <c r="B1159" s="21" t="s">
        <v>2311</v>
      </c>
      <c r="C1159" s="21" t="s">
        <v>2326</v>
      </c>
      <c r="D1159" s="21">
        <v>4</v>
      </c>
      <c r="E1159" s="21" t="s">
        <v>5194</v>
      </c>
      <c r="F1159" s="40" t="s">
        <v>2534</v>
      </c>
      <c r="G1159" s="21" t="s">
        <v>191</v>
      </c>
      <c r="H1159" s="21" t="s">
        <v>22</v>
      </c>
      <c r="I1159" s="22">
        <v>89000000</v>
      </c>
      <c r="J1159" s="22">
        <f t="shared" si="56"/>
        <v>0</v>
      </c>
      <c r="K1159" s="22">
        <f t="shared" si="56"/>
        <v>0</v>
      </c>
      <c r="L1159" s="22">
        <f t="shared" si="54"/>
        <v>89000000</v>
      </c>
      <c r="M1159" s="30"/>
      <c r="N1159" s="21"/>
    </row>
    <row r="1160" spans="1:14" ht="16.5" customHeight="1" x14ac:dyDescent="0.15">
      <c r="A1160" s="20">
        <v>1155</v>
      </c>
      <c r="B1160" s="21" t="s">
        <v>2311</v>
      </c>
      <c r="C1160" s="21" t="s">
        <v>2326</v>
      </c>
      <c r="D1160" s="21">
        <v>4</v>
      </c>
      <c r="E1160" s="21" t="s">
        <v>5194</v>
      </c>
      <c r="F1160" s="40" t="s">
        <v>2537</v>
      </c>
      <c r="G1160" s="21" t="s">
        <v>191</v>
      </c>
      <c r="H1160" s="21" t="s">
        <v>22</v>
      </c>
      <c r="I1160" s="22">
        <v>30000000</v>
      </c>
      <c r="J1160" s="22">
        <v>0</v>
      </c>
      <c r="K1160" s="22">
        <v>0</v>
      </c>
      <c r="L1160" s="22">
        <f t="shared" si="54"/>
        <v>30000000</v>
      </c>
      <c r="M1160" s="30"/>
      <c r="N1160" s="21" t="s">
        <v>195</v>
      </c>
    </row>
    <row r="1161" spans="1:14" ht="16.5" customHeight="1" x14ac:dyDescent="0.15">
      <c r="A1161" s="20">
        <v>1156</v>
      </c>
      <c r="B1161" s="21" t="s">
        <v>2311</v>
      </c>
      <c r="C1161" s="21" t="s">
        <v>2331</v>
      </c>
      <c r="D1161" s="21">
        <v>4</v>
      </c>
      <c r="E1161" s="21" t="s">
        <v>5194</v>
      </c>
      <c r="F1161" s="40" t="s">
        <v>2539</v>
      </c>
      <c r="G1161" s="21" t="s">
        <v>191</v>
      </c>
      <c r="H1161" s="21" t="s">
        <v>22</v>
      </c>
      <c r="I1161" s="22">
        <v>33000000</v>
      </c>
      <c r="J1161" s="22">
        <v>0</v>
      </c>
      <c r="K1161" s="22">
        <v>0</v>
      </c>
      <c r="L1161" s="22">
        <f t="shared" ref="L1161:L1226" si="57">I1161+J1161+K1161</f>
        <v>33000000</v>
      </c>
      <c r="M1161" s="30"/>
      <c r="N1161" s="21"/>
    </row>
    <row r="1162" spans="1:14" ht="16.5" customHeight="1" x14ac:dyDescent="0.15">
      <c r="A1162" s="20">
        <v>1157</v>
      </c>
      <c r="B1162" s="21" t="s">
        <v>2311</v>
      </c>
      <c r="C1162" s="21" t="s">
        <v>2331</v>
      </c>
      <c r="D1162" s="21">
        <v>4</v>
      </c>
      <c r="E1162" s="21" t="s">
        <v>5194</v>
      </c>
      <c r="F1162" s="40" t="s">
        <v>2548</v>
      </c>
      <c r="G1162" s="21" t="s">
        <v>191</v>
      </c>
      <c r="H1162" s="21" t="s">
        <v>22</v>
      </c>
      <c r="I1162" s="22">
        <v>30000000</v>
      </c>
      <c r="J1162" s="22">
        <v>0</v>
      </c>
      <c r="K1162" s="22">
        <v>0</v>
      </c>
      <c r="L1162" s="22">
        <f t="shared" si="57"/>
        <v>30000000</v>
      </c>
      <c r="M1162" s="30"/>
      <c r="N1162" s="21"/>
    </row>
    <row r="1163" spans="1:14" ht="16.5" customHeight="1" x14ac:dyDescent="0.15">
      <c r="A1163" s="20">
        <v>1158</v>
      </c>
      <c r="B1163" s="21" t="s">
        <v>2311</v>
      </c>
      <c r="C1163" s="21" t="s">
        <v>2337</v>
      </c>
      <c r="D1163" s="21">
        <v>4</v>
      </c>
      <c r="E1163" s="21" t="s">
        <v>5194</v>
      </c>
      <c r="F1163" s="40" t="s">
        <v>2556</v>
      </c>
      <c r="G1163" s="21" t="s">
        <v>191</v>
      </c>
      <c r="H1163" s="21" t="s">
        <v>22</v>
      </c>
      <c r="I1163" s="22">
        <v>13000000</v>
      </c>
      <c r="J1163" s="22">
        <v>0</v>
      </c>
      <c r="K1163" s="22">
        <v>0</v>
      </c>
      <c r="L1163" s="22">
        <f t="shared" si="57"/>
        <v>13000000</v>
      </c>
      <c r="M1163" s="30"/>
      <c r="N1163" s="21"/>
    </row>
    <row r="1164" spans="1:14" ht="16.5" customHeight="1" x14ac:dyDescent="0.15">
      <c r="A1164" s="20">
        <v>1159</v>
      </c>
      <c r="B1164" s="21" t="s">
        <v>2311</v>
      </c>
      <c r="C1164" s="21" t="s">
        <v>2337</v>
      </c>
      <c r="D1164" s="21">
        <v>4</v>
      </c>
      <c r="E1164" s="21" t="s">
        <v>5194</v>
      </c>
      <c r="F1164" s="40" t="s">
        <v>2558</v>
      </c>
      <c r="G1164" s="21" t="s">
        <v>191</v>
      </c>
      <c r="H1164" s="21" t="s">
        <v>22</v>
      </c>
      <c r="I1164" s="22">
        <v>12000000</v>
      </c>
      <c r="J1164" s="22">
        <v>0</v>
      </c>
      <c r="K1164" s="22">
        <v>0</v>
      </c>
      <c r="L1164" s="22">
        <f t="shared" si="57"/>
        <v>12000000</v>
      </c>
      <c r="M1164" s="30"/>
      <c r="N1164" s="21"/>
    </row>
    <row r="1165" spans="1:14" ht="16.5" customHeight="1" x14ac:dyDescent="0.15">
      <c r="A1165" s="20">
        <v>1160</v>
      </c>
      <c r="B1165" s="21" t="s">
        <v>2311</v>
      </c>
      <c r="C1165" s="21" t="s">
        <v>2346</v>
      </c>
      <c r="D1165" s="21">
        <v>4</v>
      </c>
      <c r="E1165" s="21" t="s">
        <v>5194</v>
      </c>
      <c r="F1165" s="40" t="s">
        <v>2564</v>
      </c>
      <c r="G1165" s="21" t="s">
        <v>191</v>
      </c>
      <c r="H1165" s="21" t="s">
        <v>22</v>
      </c>
      <c r="I1165" s="22">
        <v>200000000</v>
      </c>
      <c r="J1165" s="22">
        <v>0</v>
      </c>
      <c r="K1165" s="22">
        <v>0</v>
      </c>
      <c r="L1165" s="22">
        <f t="shared" si="57"/>
        <v>200000000</v>
      </c>
      <c r="M1165" s="30"/>
      <c r="N1165" s="21"/>
    </row>
    <row r="1166" spans="1:14" ht="16.5" customHeight="1" x14ac:dyDescent="0.15">
      <c r="A1166" s="20">
        <v>1161</v>
      </c>
      <c r="B1166" s="21" t="s">
        <v>2311</v>
      </c>
      <c r="C1166" s="21" t="s">
        <v>700</v>
      </c>
      <c r="D1166" s="21">
        <v>4</v>
      </c>
      <c r="E1166" s="21" t="s">
        <v>5194</v>
      </c>
      <c r="F1166" s="40" t="s">
        <v>2584</v>
      </c>
      <c r="G1166" s="21" t="s">
        <v>191</v>
      </c>
      <c r="H1166" s="21" t="s">
        <v>22</v>
      </c>
      <c r="I1166" s="22">
        <v>374850000</v>
      </c>
      <c r="J1166" s="22">
        <v>0</v>
      </c>
      <c r="K1166" s="22">
        <v>0</v>
      </c>
      <c r="L1166" s="22">
        <f t="shared" si="57"/>
        <v>374850000</v>
      </c>
      <c r="M1166" s="30"/>
      <c r="N1166" s="21"/>
    </row>
    <row r="1167" spans="1:14" ht="16.5" customHeight="1" x14ac:dyDescent="0.15">
      <c r="A1167" s="20">
        <v>1162</v>
      </c>
      <c r="B1167" s="21" t="s">
        <v>2311</v>
      </c>
      <c r="C1167" s="21" t="s">
        <v>700</v>
      </c>
      <c r="D1167" s="21">
        <v>4</v>
      </c>
      <c r="E1167" s="21" t="s">
        <v>5194</v>
      </c>
      <c r="F1167" s="40" t="s">
        <v>2585</v>
      </c>
      <c r="G1167" s="21" t="s">
        <v>191</v>
      </c>
      <c r="H1167" s="21" t="s">
        <v>22</v>
      </c>
      <c r="I1167" s="22">
        <v>54035000</v>
      </c>
      <c r="J1167" s="22">
        <v>0</v>
      </c>
      <c r="K1167" s="22">
        <v>0</v>
      </c>
      <c r="L1167" s="22">
        <f t="shared" si="57"/>
        <v>54035000</v>
      </c>
      <c r="M1167" s="30"/>
      <c r="N1167" s="21"/>
    </row>
    <row r="1168" spans="1:14" ht="16.5" customHeight="1" x14ac:dyDescent="0.15">
      <c r="A1168" s="20">
        <v>1163</v>
      </c>
      <c r="B1168" s="21" t="s">
        <v>2311</v>
      </c>
      <c r="C1168" s="21" t="s">
        <v>700</v>
      </c>
      <c r="D1168" s="21">
        <v>4</v>
      </c>
      <c r="E1168" s="21" t="s">
        <v>5194</v>
      </c>
      <c r="F1168" s="40" t="s">
        <v>2586</v>
      </c>
      <c r="G1168" s="21" t="s">
        <v>191</v>
      </c>
      <c r="H1168" s="21" t="s">
        <v>22</v>
      </c>
      <c r="I1168" s="22">
        <v>19372000</v>
      </c>
      <c r="J1168" s="22">
        <v>0</v>
      </c>
      <c r="K1168" s="22">
        <v>0</v>
      </c>
      <c r="L1168" s="22">
        <f t="shared" si="57"/>
        <v>19372000</v>
      </c>
      <c r="M1168" s="30"/>
      <c r="N1168" s="21"/>
    </row>
    <row r="1169" spans="1:14" ht="16.5" customHeight="1" x14ac:dyDescent="0.15">
      <c r="A1169" s="20">
        <v>1164</v>
      </c>
      <c r="B1169" s="21" t="s">
        <v>2311</v>
      </c>
      <c r="C1169" s="21" t="s">
        <v>700</v>
      </c>
      <c r="D1169" s="21">
        <v>4</v>
      </c>
      <c r="E1169" s="21" t="s">
        <v>5194</v>
      </c>
      <c r="F1169" s="40" t="s">
        <v>2587</v>
      </c>
      <c r="G1169" s="21" t="s">
        <v>193</v>
      </c>
      <c r="H1169" s="21" t="s">
        <v>22</v>
      </c>
      <c r="I1169" s="22">
        <v>66729000</v>
      </c>
      <c r="J1169" s="22">
        <v>0</v>
      </c>
      <c r="K1169" s="22">
        <v>0</v>
      </c>
      <c r="L1169" s="22">
        <f t="shared" si="57"/>
        <v>66729000</v>
      </c>
      <c r="M1169" s="30"/>
      <c r="N1169" s="21"/>
    </row>
    <row r="1170" spans="1:14" ht="16.5" customHeight="1" x14ac:dyDescent="0.15">
      <c r="A1170" s="20">
        <v>1165</v>
      </c>
      <c r="B1170" s="21" t="s">
        <v>2311</v>
      </c>
      <c r="C1170" s="21" t="s">
        <v>700</v>
      </c>
      <c r="D1170" s="21">
        <v>4</v>
      </c>
      <c r="E1170" s="21" t="s">
        <v>5194</v>
      </c>
      <c r="F1170" s="40" t="s">
        <v>2588</v>
      </c>
      <c r="G1170" s="21" t="s">
        <v>191</v>
      </c>
      <c r="H1170" s="21" t="s">
        <v>22</v>
      </c>
      <c r="I1170" s="22">
        <v>229125000</v>
      </c>
      <c r="J1170" s="22">
        <v>0</v>
      </c>
      <c r="K1170" s="22">
        <v>0</v>
      </c>
      <c r="L1170" s="22">
        <f t="shared" si="57"/>
        <v>229125000</v>
      </c>
      <c r="M1170" s="30"/>
      <c r="N1170" s="21"/>
    </row>
    <row r="1171" spans="1:14" ht="16.5" customHeight="1" x14ac:dyDescent="0.15">
      <c r="A1171" s="20">
        <v>1166</v>
      </c>
      <c r="B1171" s="21" t="s">
        <v>2311</v>
      </c>
      <c r="C1171" s="21" t="s">
        <v>700</v>
      </c>
      <c r="D1171" s="21">
        <v>4</v>
      </c>
      <c r="E1171" s="21" t="s">
        <v>5194</v>
      </c>
      <c r="F1171" s="40" t="s">
        <v>2589</v>
      </c>
      <c r="G1171" s="21" t="s">
        <v>191</v>
      </c>
      <c r="H1171" s="21" t="s">
        <v>22</v>
      </c>
      <c r="I1171" s="22">
        <v>33633000</v>
      </c>
      <c r="J1171" s="22">
        <v>0</v>
      </c>
      <c r="K1171" s="22">
        <v>0</v>
      </c>
      <c r="L1171" s="22">
        <f t="shared" si="57"/>
        <v>33633000</v>
      </c>
      <c r="M1171" s="30"/>
      <c r="N1171" s="21"/>
    </row>
    <row r="1172" spans="1:14" ht="16.5" customHeight="1" x14ac:dyDescent="0.15">
      <c r="A1172" s="20">
        <v>1167</v>
      </c>
      <c r="B1172" s="21" t="s">
        <v>2311</v>
      </c>
      <c r="C1172" s="21" t="s">
        <v>700</v>
      </c>
      <c r="D1172" s="21">
        <v>4</v>
      </c>
      <c r="E1172" s="21" t="s">
        <v>5194</v>
      </c>
      <c r="F1172" s="40" t="s">
        <v>2590</v>
      </c>
      <c r="G1172" s="21" t="s">
        <v>191</v>
      </c>
      <c r="H1172" s="21" t="s">
        <v>22</v>
      </c>
      <c r="I1172" s="22">
        <v>5812000</v>
      </c>
      <c r="J1172" s="22">
        <v>0</v>
      </c>
      <c r="K1172" s="22">
        <v>0</v>
      </c>
      <c r="L1172" s="22">
        <f t="shared" si="57"/>
        <v>5812000</v>
      </c>
      <c r="M1172" s="30"/>
      <c r="N1172" s="21"/>
    </row>
    <row r="1173" spans="1:14" ht="16.5" customHeight="1" x14ac:dyDescent="0.15">
      <c r="A1173" s="20">
        <v>1168</v>
      </c>
      <c r="B1173" s="21" t="s">
        <v>2311</v>
      </c>
      <c r="C1173" s="21" t="s">
        <v>700</v>
      </c>
      <c r="D1173" s="21">
        <v>4</v>
      </c>
      <c r="E1173" s="21" t="s">
        <v>5194</v>
      </c>
      <c r="F1173" s="40" t="s">
        <v>2591</v>
      </c>
      <c r="G1173" s="21" t="s">
        <v>193</v>
      </c>
      <c r="H1173" s="21" t="s">
        <v>22</v>
      </c>
      <c r="I1173" s="22">
        <v>40927000</v>
      </c>
      <c r="J1173" s="22">
        <v>0</v>
      </c>
      <c r="K1173" s="22">
        <v>0</v>
      </c>
      <c r="L1173" s="22">
        <f t="shared" si="57"/>
        <v>40927000</v>
      </c>
      <c r="M1173" s="30"/>
      <c r="N1173" s="21"/>
    </row>
    <row r="1174" spans="1:14" ht="16.5" customHeight="1" x14ac:dyDescent="0.15">
      <c r="A1174" s="20">
        <v>1169</v>
      </c>
      <c r="B1174" s="21" t="s">
        <v>2311</v>
      </c>
      <c r="C1174" s="21" t="s">
        <v>700</v>
      </c>
      <c r="D1174" s="21">
        <v>4</v>
      </c>
      <c r="E1174" s="21" t="s">
        <v>5194</v>
      </c>
      <c r="F1174" s="40" t="s">
        <v>2600</v>
      </c>
      <c r="G1174" s="21" t="s">
        <v>191</v>
      </c>
      <c r="H1174" s="21" t="s">
        <v>22</v>
      </c>
      <c r="I1174" s="22">
        <v>446290000</v>
      </c>
      <c r="J1174" s="22">
        <v>0</v>
      </c>
      <c r="K1174" s="22">
        <v>0</v>
      </c>
      <c r="L1174" s="22">
        <f t="shared" si="57"/>
        <v>446290000</v>
      </c>
      <c r="M1174" s="30"/>
      <c r="N1174" s="21"/>
    </row>
    <row r="1175" spans="1:14" ht="16.5" customHeight="1" x14ac:dyDescent="0.15">
      <c r="A1175" s="20">
        <v>1170</v>
      </c>
      <c r="B1175" s="21" t="s">
        <v>2311</v>
      </c>
      <c r="C1175" s="21" t="s">
        <v>700</v>
      </c>
      <c r="D1175" s="21">
        <v>4</v>
      </c>
      <c r="E1175" s="21" t="s">
        <v>5194</v>
      </c>
      <c r="F1175" s="40" t="s">
        <v>2601</v>
      </c>
      <c r="G1175" s="21" t="s">
        <v>191</v>
      </c>
      <c r="H1175" s="21" t="s">
        <v>22</v>
      </c>
      <c r="I1175" s="22">
        <v>65293000</v>
      </c>
      <c r="J1175" s="22">
        <v>0</v>
      </c>
      <c r="K1175" s="22">
        <v>0</v>
      </c>
      <c r="L1175" s="22">
        <f t="shared" si="57"/>
        <v>65293000</v>
      </c>
      <c r="M1175" s="30"/>
      <c r="N1175" s="21"/>
    </row>
    <row r="1176" spans="1:14" ht="16.5" customHeight="1" x14ac:dyDescent="0.15">
      <c r="A1176" s="20">
        <v>1171</v>
      </c>
      <c r="B1176" s="21" t="s">
        <v>2311</v>
      </c>
      <c r="C1176" s="21" t="s">
        <v>700</v>
      </c>
      <c r="D1176" s="21">
        <v>4</v>
      </c>
      <c r="E1176" s="21" t="s">
        <v>5194</v>
      </c>
      <c r="F1176" s="40" t="s">
        <v>2602</v>
      </c>
      <c r="G1176" s="21" t="s">
        <v>191</v>
      </c>
      <c r="H1176" s="21" t="s">
        <v>22</v>
      </c>
      <c r="I1176" s="22">
        <v>23246000</v>
      </c>
      <c r="J1176" s="22">
        <v>0</v>
      </c>
      <c r="K1176" s="22">
        <v>0</v>
      </c>
      <c r="L1176" s="22">
        <f t="shared" si="57"/>
        <v>23246000</v>
      </c>
      <c r="M1176" s="30"/>
      <c r="N1176" s="21"/>
    </row>
    <row r="1177" spans="1:14" ht="16.5" customHeight="1" x14ac:dyDescent="0.15">
      <c r="A1177" s="20">
        <v>1172</v>
      </c>
      <c r="B1177" s="21" t="s">
        <v>2311</v>
      </c>
      <c r="C1177" s="21" t="s">
        <v>700</v>
      </c>
      <c r="D1177" s="21">
        <v>4</v>
      </c>
      <c r="E1177" s="21" t="s">
        <v>5194</v>
      </c>
      <c r="F1177" s="40" t="s">
        <v>2603</v>
      </c>
      <c r="G1177" s="21" t="s">
        <v>193</v>
      </c>
      <c r="H1177" s="21" t="s">
        <v>22</v>
      </c>
      <c r="I1177" s="22">
        <v>75923000</v>
      </c>
      <c r="J1177" s="22">
        <v>0</v>
      </c>
      <c r="K1177" s="22">
        <v>0</v>
      </c>
      <c r="L1177" s="22">
        <f t="shared" si="57"/>
        <v>75923000</v>
      </c>
      <c r="M1177" s="30"/>
      <c r="N1177" s="21"/>
    </row>
    <row r="1178" spans="1:14" ht="16.5" customHeight="1" x14ac:dyDescent="0.15">
      <c r="A1178" s="20">
        <v>1173</v>
      </c>
      <c r="B1178" s="21" t="s">
        <v>2311</v>
      </c>
      <c r="C1178" s="21" t="s">
        <v>700</v>
      </c>
      <c r="D1178" s="21">
        <v>4</v>
      </c>
      <c r="E1178" s="21" t="s">
        <v>5194</v>
      </c>
      <c r="F1178" s="40" t="s">
        <v>2604</v>
      </c>
      <c r="G1178" s="21" t="s">
        <v>191</v>
      </c>
      <c r="H1178" s="21" t="s">
        <v>22</v>
      </c>
      <c r="I1178" s="22">
        <v>253262000</v>
      </c>
      <c r="J1178" s="22">
        <v>0</v>
      </c>
      <c r="K1178" s="22">
        <v>0</v>
      </c>
      <c r="L1178" s="22">
        <f t="shared" si="57"/>
        <v>253262000</v>
      </c>
      <c r="M1178" s="30"/>
      <c r="N1178" s="21"/>
    </row>
    <row r="1179" spans="1:14" ht="16.5" customHeight="1" x14ac:dyDescent="0.15">
      <c r="A1179" s="20">
        <v>1174</v>
      </c>
      <c r="B1179" s="21" t="s">
        <v>2311</v>
      </c>
      <c r="C1179" s="21" t="s">
        <v>700</v>
      </c>
      <c r="D1179" s="21">
        <v>4</v>
      </c>
      <c r="E1179" s="21" t="s">
        <v>5194</v>
      </c>
      <c r="F1179" s="40" t="s">
        <v>2605</v>
      </c>
      <c r="G1179" s="21" t="s">
        <v>191</v>
      </c>
      <c r="H1179" s="21" t="s">
        <v>22</v>
      </c>
      <c r="I1179" s="22">
        <v>49446000</v>
      </c>
      <c r="J1179" s="22">
        <v>0</v>
      </c>
      <c r="K1179" s="22">
        <v>0</v>
      </c>
      <c r="L1179" s="22">
        <f t="shared" si="57"/>
        <v>49446000</v>
      </c>
      <c r="M1179" s="30"/>
      <c r="N1179" s="21"/>
    </row>
    <row r="1180" spans="1:14" ht="16.5" customHeight="1" x14ac:dyDescent="0.15">
      <c r="A1180" s="20">
        <v>1175</v>
      </c>
      <c r="B1180" s="21" t="s">
        <v>2311</v>
      </c>
      <c r="C1180" s="21" t="s">
        <v>700</v>
      </c>
      <c r="D1180" s="21">
        <v>4</v>
      </c>
      <c r="E1180" s="21" t="s">
        <v>5194</v>
      </c>
      <c r="F1180" s="40" t="s">
        <v>2606</v>
      </c>
      <c r="G1180" s="21" t="s">
        <v>191</v>
      </c>
      <c r="H1180" s="21" t="s">
        <v>22</v>
      </c>
      <c r="I1180" s="22">
        <v>21309000</v>
      </c>
      <c r="J1180" s="22">
        <v>0</v>
      </c>
      <c r="K1180" s="22">
        <v>0</v>
      </c>
      <c r="L1180" s="22">
        <f t="shared" si="57"/>
        <v>21309000</v>
      </c>
      <c r="M1180" s="30"/>
      <c r="N1180" s="21"/>
    </row>
    <row r="1181" spans="1:14" ht="16.5" customHeight="1" x14ac:dyDescent="0.15">
      <c r="A1181" s="20">
        <v>1176</v>
      </c>
      <c r="B1181" s="21" t="s">
        <v>2311</v>
      </c>
      <c r="C1181" s="21" t="s">
        <v>700</v>
      </c>
      <c r="D1181" s="21">
        <v>4</v>
      </c>
      <c r="E1181" s="21" t="s">
        <v>5194</v>
      </c>
      <c r="F1181" s="40" t="s">
        <v>2607</v>
      </c>
      <c r="G1181" s="21" t="s">
        <v>193</v>
      </c>
      <c r="H1181" s="21" t="s">
        <v>22</v>
      </c>
      <c r="I1181" s="22">
        <v>60501000</v>
      </c>
      <c r="J1181" s="22">
        <v>0</v>
      </c>
      <c r="K1181" s="22">
        <v>0</v>
      </c>
      <c r="L1181" s="22">
        <f t="shared" si="57"/>
        <v>60501000</v>
      </c>
      <c r="M1181" s="30"/>
      <c r="N1181" s="21"/>
    </row>
    <row r="1182" spans="1:14" ht="16.5" customHeight="1" x14ac:dyDescent="0.15">
      <c r="A1182" s="20">
        <v>1177</v>
      </c>
      <c r="B1182" s="21" t="s">
        <v>2311</v>
      </c>
      <c r="C1182" s="21" t="s">
        <v>517</v>
      </c>
      <c r="D1182" s="21">
        <v>4</v>
      </c>
      <c r="E1182" s="21" t="s">
        <v>5194</v>
      </c>
      <c r="F1182" s="40" t="s">
        <v>2673</v>
      </c>
      <c r="G1182" s="21" t="s">
        <v>191</v>
      </c>
      <c r="H1182" s="21" t="s">
        <v>22</v>
      </c>
      <c r="I1182" s="22">
        <v>58659760</v>
      </c>
      <c r="J1182" s="22">
        <v>0</v>
      </c>
      <c r="K1182" s="22">
        <v>0</v>
      </c>
      <c r="L1182" s="22">
        <f t="shared" si="57"/>
        <v>58659760</v>
      </c>
      <c r="M1182" s="30"/>
      <c r="N1182" s="21"/>
    </row>
    <row r="1183" spans="1:14" ht="16.5" customHeight="1" x14ac:dyDescent="0.15">
      <c r="A1183" s="20">
        <v>1178</v>
      </c>
      <c r="B1183" s="21" t="s">
        <v>2311</v>
      </c>
      <c r="C1183" s="21" t="s">
        <v>67</v>
      </c>
      <c r="D1183" s="21">
        <v>4</v>
      </c>
      <c r="E1183" s="21" t="s">
        <v>5194</v>
      </c>
      <c r="F1183" s="40" t="s">
        <v>2677</v>
      </c>
      <c r="G1183" s="21" t="s">
        <v>191</v>
      </c>
      <c r="H1183" s="21" t="s">
        <v>15</v>
      </c>
      <c r="I1183" s="22">
        <v>107000000</v>
      </c>
      <c r="J1183" s="22">
        <f>J1186</f>
        <v>0</v>
      </c>
      <c r="K1183" s="22">
        <v>0</v>
      </c>
      <c r="L1183" s="22">
        <f t="shared" si="57"/>
        <v>107000000</v>
      </c>
      <c r="M1183" s="30"/>
      <c r="N1183" s="21"/>
    </row>
    <row r="1184" spans="1:14" ht="16.5" customHeight="1" x14ac:dyDescent="0.15">
      <c r="A1184" s="20">
        <v>1179</v>
      </c>
      <c r="B1184" s="21" t="s">
        <v>2311</v>
      </c>
      <c r="C1184" s="21" t="s">
        <v>402</v>
      </c>
      <c r="D1184" s="21">
        <v>4</v>
      </c>
      <c r="E1184" s="21" t="s">
        <v>5194</v>
      </c>
      <c r="F1184" s="40" t="s">
        <v>2684</v>
      </c>
      <c r="G1184" s="21" t="s">
        <v>191</v>
      </c>
      <c r="H1184" s="21" t="s">
        <v>15</v>
      </c>
      <c r="I1184" s="22">
        <v>123649000</v>
      </c>
      <c r="J1184" s="22">
        <f>J1187</f>
        <v>0</v>
      </c>
      <c r="K1184" s="22">
        <v>0</v>
      </c>
      <c r="L1184" s="22">
        <f t="shared" si="57"/>
        <v>123649000</v>
      </c>
      <c r="M1184" s="30"/>
      <c r="N1184" s="21"/>
    </row>
    <row r="1185" spans="1:14" ht="16.5" customHeight="1" x14ac:dyDescent="0.15">
      <c r="A1185" s="20">
        <v>1180</v>
      </c>
      <c r="B1185" s="21" t="s">
        <v>2311</v>
      </c>
      <c r="C1185" s="21" t="s">
        <v>402</v>
      </c>
      <c r="D1185" s="21">
        <v>4</v>
      </c>
      <c r="E1185" s="21" t="s">
        <v>5194</v>
      </c>
      <c r="F1185" s="40" t="s">
        <v>2685</v>
      </c>
      <c r="G1185" s="21" t="s">
        <v>191</v>
      </c>
      <c r="H1185" s="21" t="s">
        <v>15</v>
      </c>
      <c r="I1185" s="22">
        <v>349682380</v>
      </c>
      <c r="J1185" s="22">
        <f>J1188</f>
        <v>0</v>
      </c>
      <c r="K1185" s="22">
        <f>K1188</f>
        <v>3500000</v>
      </c>
      <c r="L1185" s="22">
        <f t="shared" si="57"/>
        <v>353182380</v>
      </c>
      <c r="M1185" s="30"/>
      <c r="N1185" s="21"/>
    </row>
    <row r="1186" spans="1:14" ht="16.5" customHeight="1" x14ac:dyDescent="0.15">
      <c r="A1186" s="20">
        <v>1181</v>
      </c>
      <c r="B1186" s="21" t="s">
        <v>2311</v>
      </c>
      <c r="C1186" s="21" t="s">
        <v>94</v>
      </c>
      <c r="D1186" s="21">
        <v>4</v>
      </c>
      <c r="E1186" s="21" t="s">
        <v>5194</v>
      </c>
      <c r="F1186" s="40" t="s">
        <v>2692</v>
      </c>
      <c r="G1186" s="21" t="s">
        <v>191</v>
      </c>
      <c r="H1186" s="21" t="s">
        <v>15</v>
      </c>
      <c r="I1186" s="22">
        <v>62000000</v>
      </c>
      <c r="J1186" s="22">
        <f>J1189</f>
        <v>0</v>
      </c>
      <c r="K1186" s="22">
        <f>K1189</f>
        <v>40000000</v>
      </c>
      <c r="L1186" s="22">
        <f t="shared" si="57"/>
        <v>102000000</v>
      </c>
      <c r="M1186" s="30"/>
      <c r="N1186" s="21"/>
    </row>
    <row r="1187" spans="1:14" ht="16.5" customHeight="1" x14ac:dyDescent="0.15">
      <c r="A1187" s="20">
        <v>1182</v>
      </c>
      <c r="B1187" s="21" t="s">
        <v>2697</v>
      </c>
      <c r="C1187" s="21" t="s">
        <v>2729</v>
      </c>
      <c r="D1187" s="21">
        <v>4</v>
      </c>
      <c r="E1187" s="21" t="s">
        <v>5194</v>
      </c>
      <c r="F1187" s="40" t="s">
        <v>2917</v>
      </c>
      <c r="G1187" s="21" t="s">
        <v>191</v>
      </c>
      <c r="H1187" s="21" t="s">
        <v>15</v>
      </c>
      <c r="I1187" s="22">
        <v>18000000</v>
      </c>
      <c r="J1187" s="22">
        <v>0</v>
      </c>
      <c r="K1187" s="22">
        <v>0</v>
      </c>
      <c r="L1187" s="22">
        <f t="shared" si="57"/>
        <v>18000000</v>
      </c>
      <c r="M1187" s="30"/>
      <c r="N1187" s="21"/>
    </row>
    <row r="1188" spans="1:14" ht="16.5" customHeight="1" x14ac:dyDescent="0.15">
      <c r="A1188" s="20">
        <v>1183</v>
      </c>
      <c r="B1188" s="21" t="s">
        <v>2697</v>
      </c>
      <c r="C1188" s="21" t="s">
        <v>2807</v>
      </c>
      <c r="D1188" s="21">
        <v>4</v>
      </c>
      <c r="E1188" s="21" t="s">
        <v>5194</v>
      </c>
      <c r="F1188" s="40" t="s">
        <v>2966</v>
      </c>
      <c r="G1188" s="21" t="s">
        <v>191</v>
      </c>
      <c r="H1188" s="21" t="s">
        <v>16</v>
      </c>
      <c r="I1188" s="22">
        <v>6000000</v>
      </c>
      <c r="J1188" s="22">
        <f>J1191</f>
        <v>0</v>
      </c>
      <c r="K1188" s="22">
        <f>K1191</f>
        <v>3500000</v>
      </c>
      <c r="L1188" s="22">
        <f t="shared" si="57"/>
        <v>9500000</v>
      </c>
      <c r="M1188" s="30" t="s">
        <v>2967</v>
      </c>
      <c r="N1188" s="21"/>
    </row>
    <row r="1189" spans="1:14" ht="16.5" customHeight="1" x14ac:dyDescent="0.15">
      <c r="A1189" s="20">
        <v>1184</v>
      </c>
      <c r="B1189" s="21" t="s">
        <v>2697</v>
      </c>
      <c r="C1189" s="21" t="s">
        <v>2807</v>
      </c>
      <c r="D1189" s="21">
        <v>4</v>
      </c>
      <c r="E1189" s="21" t="s">
        <v>5194</v>
      </c>
      <c r="F1189" s="40" t="s">
        <v>2968</v>
      </c>
      <c r="G1189" s="21" t="s">
        <v>191</v>
      </c>
      <c r="H1189" s="21" t="s">
        <v>16</v>
      </c>
      <c r="I1189" s="22">
        <v>8000000</v>
      </c>
      <c r="J1189" s="22">
        <f>J1192</f>
        <v>0</v>
      </c>
      <c r="K1189" s="22">
        <f>K1192</f>
        <v>40000000</v>
      </c>
      <c r="L1189" s="22">
        <f t="shared" si="57"/>
        <v>48000000</v>
      </c>
      <c r="M1189" s="30" t="s">
        <v>2967</v>
      </c>
      <c r="N1189" s="21"/>
    </row>
    <row r="1190" spans="1:14" ht="16.5" customHeight="1" x14ac:dyDescent="0.15">
      <c r="A1190" s="20">
        <v>1185</v>
      </c>
      <c r="B1190" s="21" t="s">
        <v>2697</v>
      </c>
      <c r="C1190" s="21" t="s">
        <v>2842</v>
      </c>
      <c r="D1190" s="21">
        <v>4</v>
      </c>
      <c r="E1190" s="21" t="s">
        <v>5194</v>
      </c>
      <c r="F1190" s="40" t="s">
        <v>2986</v>
      </c>
      <c r="G1190" s="21" t="s">
        <v>191</v>
      </c>
      <c r="H1190" s="21" t="s">
        <v>22</v>
      </c>
      <c r="I1190" s="22">
        <v>8000000</v>
      </c>
      <c r="J1190" s="22">
        <v>0</v>
      </c>
      <c r="K1190" s="22">
        <v>15000000</v>
      </c>
      <c r="L1190" s="22">
        <f t="shared" si="57"/>
        <v>23000000</v>
      </c>
      <c r="M1190" s="30"/>
      <c r="N1190" s="21"/>
    </row>
    <row r="1191" spans="1:14" ht="16.5" customHeight="1" x14ac:dyDescent="0.15">
      <c r="A1191" s="20">
        <v>1186</v>
      </c>
      <c r="B1191" s="21" t="s">
        <v>2697</v>
      </c>
      <c r="C1191" s="21" t="s">
        <v>2842</v>
      </c>
      <c r="D1191" s="21">
        <v>4</v>
      </c>
      <c r="E1191" s="21" t="s">
        <v>5194</v>
      </c>
      <c r="F1191" s="40" t="s">
        <v>2987</v>
      </c>
      <c r="G1191" s="21" t="s">
        <v>191</v>
      </c>
      <c r="H1191" s="21" t="s">
        <v>16</v>
      </c>
      <c r="I1191" s="22">
        <v>1900000</v>
      </c>
      <c r="J1191" s="22">
        <v>0</v>
      </c>
      <c r="K1191" s="22">
        <v>3500000</v>
      </c>
      <c r="L1191" s="22">
        <f t="shared" si="57"/>
        <v>5400000</v>
      </c>
      <c r="M1191" s="30" t="s">
        <v>2967</v>
      </c>
      <c r="N1191" s="21"/>
    </row>
    <row r="1192" spans="1:14" ht="16.5" customHeight="1" x14ac:dyDescent="0.15">
      <c r="A1192" s="20">
        <v>1187</v>
      </c>
      <c r="B1192" s="21" t="s">
        <v>2697</v>
      </c>
      <c r="C1192" s="21" t="s">
        <v>2842</v>
      </c>
      <c r="D1192" s="21">
        <v>4</v>
      </c>
      <c r="E1192" s="21" t="s">
        <v>5194</v>
      </c>
      <c r="F1192" s="40" t="s">
        <v>2988</v>
      </c>
      <c r="G1192" s="21" t="s">
        <v>191</v>
      </c>
      <c r="H1192" s="21" t="s">
        <v>22</v>
      </c>
      <c r="I1192" s="22">
        <v>104000000</v>
      </c>
      <c r="J1192" s="22">
        <v>0</v>
      </c>
      <c r="K1192" s="22">
        <v>40000000</v>
      </c>
      <c r="L1192" s="22">
        <f t="shared" si="57"/>
        <v>144000000</v>
      </c>
      <c r="M1192" s="30"/>
      <c r="N1192" s="21"/>
    </row>
    <row r="1193" spans="1:14" ht="16.5" customHeight="1" x14ac:dyDescent="0.15">
      <c r="A1193" s="20">
        <v>1188</v>
      </c>
      <c r="B1193" s="21" t="s">
        <v>2697</v>
      </c>
      <c r="C1193" s="21" t="s">
        <v>2889</v>
      </c>
      <c r="D1193" s="21">
        <v>4</v>
      </c>
      <c r="E1193" s="21" t="s">
        <v>5194</v>
      </c>
      <c r="F1193" s="40" t="s">
        <v>2892</v>
      </c>
      <c r="G1193" s="21" t="s">
        <v>191</v>
      </c>
      <c r="H1193" s="21" t="s">
        <v>15</v>
      </c>
      <c r="I1193" s="22">
        <v>34255725</v>
      </c>
      <c r="J1193" s="22">
        <f t="shared" ref="J1193:K1195" si="58">J1196</f>
        <v>0</v>
      </c>
      <c r="K1193" s="22">
        <f t="shared" si="58"/>
        <v>0</v>
      </c>
      <c r="L1193" s="22">
        <f t="shared" si="57"/>
        <v>34255725</v>
      </c>
      <c r="M1193" s="30"/>
      <c r="N1193" s="21"/>
    </row>
    <row r="1194" spans="1:14" ht="16.5" customHeight="1" x14ac:dyDescent="0.15">
      <c r="A1194" s="20">
        <v>1189</v>
      </c>
      <c r="B1194" s="21" t="s">
        <v>3014</v>
      </c>
      <c r="C1194" s="21" t="s">
        <v>158</v>
      </c>
      <c r="D1194" s="21">
        <v>4</v>
      </c>
      <c r="E1194" s="21" t="s">
        <v>5194</v>
      </c>
      <c r="F1194" s="40" t="s">
        <v>3225</v>
      </c>
      <c r="G1194" s="21" t="s">
        <v>193</v>
      </c>
      <c r="H1194" s="21" t="s">
        <v>22</v>
      </c>
      <c r="I1194" s="22">
        <v>26578449</v>
      </c>
      <c r="J1194" s="22">
        <f t="shared" si="58"/>
        <v>0</v>
      </c>
      <c r="K1194" s="22">
        <f t="shared" si="58"/>
        <v>0</v>
      </c>
      <c r="L1194" s="22">
        <f t="shared" si="57"/>
        <v>26578449</v>
      </c>
      <c r="M1194" s="30"/>
      <c r="N1194" s="21"/>
    </row>
    <row r="1195" spans="1:14" ht="16.5" customHeight="1" x14ac:dyDescent="0.15">
      <c r="A1195" s="20">
        <v>1190</v>
      </c>
      <c r="B1195" s="21" t="s">
        <v>3014</v>
      </c>
      <c r="C1195" s="21" t="s">
        <v>158</v>
      </c>
      <c r="D1195" s="21">
        <v>4</v>
      </c>
      <c r="E1195" s="21" t="s">
        <v>5194</v>
      </c>
      <c r="F1195" s="40" t="s">
        <v>3227</v>
      </c>
      <c r="G1195" s="21" t="s">
        <v>191</v>
      </c>
      <c r="H1195" s="21" t="s">
        <v>22</v>
      </c>
      <c r="I1195" s="22">
        <v>375000000</v>
      </c>
      <c r="J1195" s="22">
        <f t="shared" si="58"/>
        <v>0</v>
      </c>
      <c r="K1195" s="22">
        <f t="shared" si="58"/>
        <v>0</v>
      </c>
      <c r="L1195" s="22">
        <f t="shared" si="57"/>
        <v>375000000</v>
      </c>
      <c r="M1195" s="30"/>
      <c r="N1195" s="21"/>
    </row>
    <row r="1196" spans="1:14" ht="16.5" customHeight="1" x14ac:dyDescent="0.15">
      <c r="A1196" s="20">
        <v>1191</v>
      </c>
      <c r="B1196" s="21" t="s">
        <v>3014</v>
      </c>
      <c r="C1196" s="21" t="s">
        <v>158</v>
      </c>
      <c r="D1196" s="21">
        <v>4</v>
      </c>
      <c r="E1196" s="21" t="s">
        <v>5194</v>
      </c>
      <c r="F1196" s="40" t="s">
        <v>3229</v>
      </c>
      <c r="G1196" s="21" t="s">
        <v>191</v>
      </c>
      <c r="H1196" s="21" t="s">
        <v>22</v>
      </c>
      <c r="I1196" s="22">
        <v>20000000</v>
      </c>
      <c r="J1196" s="22">
        <f>J1201</f>
        <v>0</v>
      </c>
      <c r="K1196" s="22">
        <f>K1201</f>
        <v>0</v>
      </c>
      <c r="L1196" s="22">
        <f t="shared" si="57"/>
        <v>20000000</v>
      </c>
      <c r="M1196" s="30"/>
      <c r="N1196" s="21"/>
    </row>
    <row r="1197" spans="1:14" ht="16.5" customHeight="1" x14ac:dyDescent="0.15">
      <c r="A1197" s="20">
        <v>1192</v>
      </c>
      <c r="B1197" s="21" t="s">
        <v>3014</v>
      </c>
      <c r="C1197" s="21" t="s">
        <v>158</v>
      </c>
      <c r="D1197" s="21">
        <v>4</v>
      </c>
      <c r="E1197" s="21" t="s">
        <v>5194</v>
      </c>
      <c r="F1197" s="40" t="s">
        <v>3230</v>
      </c>
      <c r="G1197" s="21" t="s">
        <v>191</v>
      </c>
      <c r="H1197" s="21" t="s">
        <v>22</v>
      </c>
      <c r="I1197" s="22">
        <v>60000000</v>
      </c>
      <c r="J1197" s="22">
        <f>J1202</f>
        <v>0</v>
      </c>
      <c r="K1197" s="22">
        <f>K1202</f>
        <v>0</v>
      </c>
      <c r="L1197" s="22">
        <f t="shared" si="57"/>
        <v>60000000</v>
      </c>
      <c r="M1197" s="30"/>
      <c r="N1197" s="21"/>
    </row>
    <row r="1198" spans="1:14" ht="16.5" customHeight="1" x14ac:dyDescent="0.15">
      <c r="A1198" s="20">
        <v>1193</v>
      </c>
      <c r="B1198" s="21" t="s">
        <v>3014</v>
      </c>
      <c r="C1198" s="21" t="s">
        <v>3067</v>
      </c>
      <c r="D1198" s="21">
        <v>4</v>
      </c>
      <c r="E1198" s="21" t="s">
        <v>5194</v>
      </c>
      <c r="F1198" s="40" t="s">
        <v>3317</v>
      </c>
      <c r="G1198" s="21" t="s">
        <v>193</v>
      </c>
      <c r="H1198" s="21" t="s">
        <v>15</v>
      </c>
      <c r="I1198" s="22">
        <v>30000000</v>
      </c>
      <c r="J1198" s="22">
        <v>0</v>
      </c>
      <c r="K1198" s="22">
        <v>0</v>
      </c>
      <c r="L1198" s="22">
        <f t="shared" si="57"/>
        <v>30000000</v>
      </c>
      <c r="M1198" s="30"/>
      <c r="N1198" s="21"/>
    </row>
    <row r="1199" spans="1:14" ht="16.5" customHeight="1" x14ac:dyDescent="0.15">
      <c r="A1199" s="20">
        <v>1194</v>
      </c>
      <c r="B1199" s="21" t="s">
        <v>5287</v>
      </c>
      <c r="C1199" s="21" t="s">
        <v>5288</v>
      </c>
      <c r="D1199" s="21">
        <v>4</v>
      </c>
      <c r="E1199" s="21" t="s">
        <v>5194</v>
      </c>
      <c r="F1199" s="15" t="s">
        <v>5289</v>
      </c>
      <c r="G1199" s="21" t="s">
        <v>73</v>
      </c>
      <c r="H1199" s="21" t="s">
        <v>5290</v>
      </c>
      <c r="I1199" s="22">
        <v>42700312825</v>
      </c>
      <c r="J1199" s="22">
        <v>2515744000</v>
      </c>
      <c r="K1199" s="22">
        <v>0</v>
      </c>
      <c r="L1199" s="22">
        <f t="shared" si="57"/>
        <v>45216056825</v>
      </c>
      <c r="M1199" s="30" t="s">
        <v>5292</v>
      </c>
      <c r="N1199" s="21"/>
    </row>
    <row r="1200" spans="1:14" ht="16.5" customHeight="1" x14ac:dyDescent="0.15">
      <c r="A1200" s="20">
        <v>1195</v>
      </c>
      <c r="B1200" s="21" t="s">
        <v>5287</v>
      </c>
      <c r="C1200" s="21" t="s">
        <v>5288</v>
      </c>
      <c r="D1200" s="21">
        <v>4</v>
      </c>
      <c r="E1200" s="21" t="s">
        <v>5194</v>
      </c>
      <c r="F1200" s="15" t="s">
        <v>5291</v>
      </c>
      <c r="G1200" s="21" t="s">
        <v>73</v>
      </c>
      <c r="H1200" s="21" t="s">
        <v>5290</v>
      </c>
      <c r="I1200" s="22">
        <v>2323159462</v>
      </c>
      <c r="J1200" s="22">
        <v>0</v>
      </c>
      <c r="K1200" s="22">
        <v>0</v>
      </c>
      <c r="L1200" s="22">
        <f t="shared" si="57"/>
        <v>2323159462</v>
      </c>
      <c r="M1200" s="30" t="s">
        <v>5292</v>
      </c>
      <c r="N1200" s="21"/>
    </row>
    <row r="1201" spans="1:14" ht="16.5" customHeight="1" x14ac:dyDescent="0.15">
      <c r="A1201" s="20">
        <v>1196</v>
      </c>
      <c r="B1201" s="21" t="s">
        <v>3331</v>
      </c>
      <c r="C1201" s="21" t="s">
        <v>3456</v>
      </c>
      <c r="D1201" s="21">
        <v>4</v>
      </c>
      <c r="E1201" s="21" t="s">
        <v>5194</v>
      </c>
      <c r="F1201" s="40" t="s">
        <v>3457</v>
      </c>
      <c r="G1201" s="21" t="s">
        <v>191</v>
      </c>
      <c r="H1201" s="21" t="s">
        <v>22</v>
      </c>
      <c r="I1201" s="22">
        <v>121761000</v>
      </c>
      <c r="J1201" s="22">
        <v>0</v>
      </c>
      <c r="K1201" s="22">
        <v>0</v>
      </c>
      <c r="L1201" s="22">
        <f t="shared" si="57"/>
        <v>121761000</v>
      </c>
      <c r="M1201" s="30"/>
      <c r="N1201" s="21"/>
    </row>
    <row r="1202" spans="1:14" ht="16.5" customHeight="1" x14ac:dyDescent="0.15">
      <c r="A1202" s="20">
        <v>1197</v>
      </c>
      <c r="B1202" s="21" t="s">
        <v>3331</v>
      </c>
      <c r="C1202" s="21" t="s">
        <v>3456</v>
      </c>
      <c r="D1202" s="21">
        <v>4</v>
      </c>
      <c r="E1202" s="21" t="s">
        <v>5194</v>
      </c>
      <c r="F1202" s="40" t="s">
        <v>3458</v>
      </c>
      <c r="G1202" s="21" t="s">
        <v>191</v>
      </c>
      <c r="H1202" s="21" t="s">
        <v>22</v>
      </c>
      <c r="I1202" s="22">
        <v>187000000</v>
      </c>
      <c r="J1202" s="22">
        <v>0</v>
      </c>
      <c r="K1202" s="22">
        <v>0</v>
      </c>
      <c r="L1202" s="22">
        <f t="shared" si="57"/>
        <v>187000000</v>
      </c>
      <c r="M1202" s="30"/>
      <c r="N1202" s="21"/>
    </row>
    <row r="1203" spans="1:14" ht="16.5" customHeight="1" x14ac:dyDescent="0.15">
      <c r="A1203" s="20">
        <v>1198</v>
      </c>
      <c r="B1203" s="21" t="s">
        <v>3331</v>
      </c>
      <c r="C1203" s="21" t="s">
        <v>5201</v>
      </c>
      <c r="D1203" s="21">
        <v>4</v>
      </c>
      <c r="E1203" s="21" t="s">
        <v>5194</v>
      </c>
      <c r="F1203" s="40" t="s">
        <v>3475</v>
      </c>
      <c r="G1203" s="21" t="s">
        <v>52</v>
      </c>
      <c r="H1203" s="21" t="s">
        <v>15</v>
      </c>
      <c r="I1203" s="22">
        <v>75000000</v>
      </c>
      <c r="J1203" s="22">
        <v>5000000</v>
      </c>
      <c r="K1203" s="22">
        <v>0</v>
      </c>
      <c r="L1203" s="22">
        <f t="shared" si="57"/>
        <v>80000000</v>
      </c>
      <c r="M1203" s="30"/>
      <c r="N1203" s="21"/>
    </row>
    <row r="1204" spans="1:14" ht="16.5" customHeight="1" x14ac:dyDescent="0.15">
      <c r="A1204" s="20">
        <v>1199</v>
      </c>
      <c r="B1204" s="21" t="s">
        <v>3331</v>
      </c>
      <c r="C1204" s="21" t="s">
        <v>3374</v>
      </c>
      <c r="D1204" s="21">
        <v>4</v>
      </c>
      <c r="E1204" s="21" t="s">
        <v>5194</v>
      </c>
      <c r="F1204" s="40" t="s">
        <v>3485</v>
      </c>
      <c r="G1204" s="21" t="s">
        <v>191</v>
      </c>
      <c r="H1204" s="21" t="s">
        <v>15</v>
      </c>
      <c r="I1204" s="22">
        <v>15000000</v>
      </c>
      <c r="J1204" s="22">
        <v>0</v>
      </c>
      <c r="K1204" s="22">
        <v>0</v>
      </c>
      <c r="L1204" s="22">
        <f t="shared" si="57"/>
        <v>15000000</v>
      </c>
      <c r="M1204" s="30"/>
      <c r="N1204" s="21"/>
    </row>
    <row r="1205" spans="1:14" ht="16.5" customHeight="1" x14ac:dyDescent="0.15">
      <c r="A1205" s="20">
        <v>1200</v>
      </c>
      <c r="B1205" s="21" t="s">
        <v>3331</v>
      </c>
      <c r="C1205" s="21" t="s">
        <v>3374</v>
      </c>
      <c r="D1205" s="21">
        <v>4</v>
      </c>
      <c r="E1205" s="21" t="s">
        <v>5194</v>
      </c>
      <c r="F1205" s="40" t="s">
        <v>3486</v>
      </c>
      <c r="G1205" s="21" t="s">
        <v>191</v>
      </c>
      <c r="H1205" s="21" t="s">
        <v>22</v>
      </c>
      <c r="I1205" s="22">
        <v>62500000</v>
      </c>
      <c r="J1205" s="22">
        <v>0</v>
      </c>
      <c r="K1205" s="22">
        <v>0</v>
      </c>
      <c r="L1205" s="22">
        <f t="shared" si="57"/>
        <v>62500000</v>
      </c>
      <c r="M1205" s="30"/>
      <c r="N1205" s="21"/>
    </row>
    <row r="1206" spans="1:14" ht="16.5" customHeight="1" x14ac:dyDescent="0.15">
      <c r="A1206" s="20">
        <v>1201</v>
      </c>
      <c r="B1206" s="21" t="s">
        <v>3331</v>
      </c>
      <c r="C1206" s="21" t="s">
        <v>3374</v>
      </c>
      <c r="D1206" s="21">
        <v>4</v>
      </c>
      <c r="E1206" s="21" t="s">
        <v>5194</v>
      </c>
      <c r="F1206" s="40" t="s">
        <v>3487</v>
      </c>
      <c r="G1206" s="21" t="s">
        <v>191</v>
      </c>
      <c r="H1206" s="21" t="s">
        <v>15</v>
      </c>
      <c r="I1206" s="22">
        <v>272000000</v>
      </c>
      <c r="J1206" s="22">
        <v>0</v>
      </c>
      <c r="K1206" s="22">
        <v>0</v>
      </c>
      <c r="L1206" s="22">
        <f t="shared" si="57"/>
        <v>272000000</v>
      </c>
      <c r="M1206" s="30"/>
      <c r="N1206" s="21"/>
    </row>
    <row r="1207" spans="1:14" ht="16.5" customHeight="1" x14ac:dyDescent="0.15">
      <c r="A1207" s="20">
        <v>1202</v>
      </c>
      <c r="B1207" s="21" t="s">
        <v>3500</v>
      </c>
      <c r="C1207" s="21" t="s">
        <v>3501</v>
      </c>
      <c r="D1207" s="21">
        <v>4</v>
      </c>
      <c r="E1207" s="21" t="s">
        <v>5194</v>
      </c>
      <c r="F1207" s="40" t="s">
        <v>3559</v>
      </c>
      <c r="G1207" s="21" t="s">
        <v>191</v>
      </c>
      <c r="H1207" s="21" t="s">
        <v>15</v>
      </c>
      <c r="I1207" s="22">
        <v>600000000</v>
      </c>
      <c r="J1207" s="22">
        <v>0</v>
      </c>
      <c r="K1207" s="22">
        <v>0</v>
      </c>
      <c r="L1207" s="22">
        <f t="shared" si="57"/>
        <v>600000000</v>
      </c>
      <c r="M1207" s="30"/>
      <c r="N1207" s="21"/>
    </row>
    <row r="1208" spans="1:14" ht="16.5" customHeight="1" x14ac:dyDescent="0.15">
      <c r="A1208" s="20">
        <v>1203</v>
      </c>
      <c r="B1208" s="21" t="s">
        <v>3500</v>
      </c>
      <c r="C1208" s="21" t="s">
        <v>3501</v>
      </c>
      <c r="D1208" s="21">
        <v>4</v>
      </c>
      <c r="E1208" s="21" t="s">
        <v>5194</v>
      </c>
      <c r="F1208" s="40" t="s">
        <v>3560</v>
      </c>
      <c r="G1208" s="21" t="s">
        <v>193</v>
      </c>
      <c r="H1208" s="21" t="s">
        <v>22</v>
      </c>
      <c r="I1208" s="22">
        <v>13040000</v>
      </c>
      <c r="J1208" s="22">
        <v>0</v>
      </c>
      <c r="K1208" s="22">
        <v>0</v>
      </c>
      <c r="L1208" s="22">
        <f t="shared" si="57"/>
        <v>13040000</v>
      </c>
      <c r="M1208" s="30"/>
      <c r="N1208" s="21"/>
    </row>
    <row r="1209" spans="1:14" ht="16.5" customHeight="1" x14ac:dyDescent="0.15">
      <c r="A1209" s="20">
        <v>1204</v>
      </c>
      <c r="B1209" s="21" t="s">
        <v>3563</v>
      </c>
      <c r="C1209" s="21" t="s">
        <v>1866</v>
      </c>
      <c r="D1209" s="21">
        <v>4</v>
      </c>
      <c r="E1209" s="21" t="s">
        <v>5194</v>
      </c>
      <c r="F1209" s="40" t="s">
        <v>3706</v>
      </c>
      <c r="G1209" s="21" t="s">
        <v>191</v>
      </c>
      <c r="H1209" s="21" t="s">
        <v>22</v>
      </c>
      <c r="I1209" s="22">
        <v>13000000</v>
      </c>
      <c r="J1209" s="22">
        <v>0</v>
      </c>
      <c r="K1209" s="22">
        <v>0</v>
      </c>
      <c r="L1209" s="22">
        <f t="shared" si="57"/>
        <v>13000000</v>
      </c>
      <c r="M1209" s="30"/>
      <c r="N1209" s="21"/>
    </row>
    <row r="1210" spans="1:14" ht="16.5" customHeight="1" x14ac:dyDescent="0.15">
      <c r="A1210" s="20">
        <v>1205</v>
      </c>
      <c r="B1210" s="21" t="s">
        <v>3563</v>
      </c>
      <c r="C1210" s="21" t="s">
        <v>3646</v>
      </c>
      <c r="D1210" s="21">
        <v>4</v>
      </c>
      <c r="E1210" s="21" t="s">
        <v>5194</v>
      </c>
      <c r="F1210" s="40" t="s">
        <v>3727</v>
      </c>
      <c r="G1210" s="21" t="s">
        <v>191</v>
      </c>
      <c r="H1210" s="21" t="s">
        <v>15</v>
      </c>
      <c r="I1210" s="22">
        <v>37000000</v>
      </c>
      <c r="J1210" s="22">
        <v>0</v>
      </c>
      <c r="K1210" s="22">
        <v>0</v>
      </c>
      <c r="L1210" s="22">
        <f t="shared" si="57"/>
        <v>37000000</v>
      </c>
      <c r="M1210" s="30"/>
      <c r="N1210" s="21"/>
    </row>
    <row r="1211" spans="1:14" ht="16.5" customHeight="1" x14ac:dyDescent="0.15">
      <c r="A1211" s="20">
        <v>1206</v>
      </c>
      <c r="B1211" s="21" t="s">
        <v>3758</v>
      </c>
      <c r="C1211" s="21" t="s">
        <v>3759</v>
      </c>
      <c r="D1211" s="21">
        <v>4</v>
      </c>
      <c r="E1211" s="21" t="s">
        <v>5194</v>
      </c>
      <c r="F1211" s="40" t="s">
        <v>3761</v>
      </c>
      <c r="G1211" s="21" t="s">
        <v>193</v>
      </c>
      <c r="H1211" s="21" t="s">
        <v>22</v>
      </c>
      <c r="I1211" s="22">
        <v>15000000</v>
      </c>
      <c r="J1211" s="22">
        <v>0</v>
      </c>
      <c r="K1211" s="22">
        <v>0</v>
      </c>
      <c r="L1211" s="22">
        <f t="shared" si="57"/>
        <v>15000000</v>
      </c>
      <c r="M1211" s="30"/>
      <c r="N1211" s="21"/>
    </row>
    <row r="1212" spans="1:14" ht="16.5" customHeight="1" x14ac:dyDescent="0.15">
      <c r="A1212" s="20">
        <v>1207</v>
      </c>
      <c r="B1212" s="21" t="s">
        <v>3780</v>
      </c>
      <c r="C1212" s="21" t="s">
        <v>3787</v>
      </c>
      <c r="D1212" s="21">
        <v>4</v>
      </c>
      <c r="E1212" s="21" t="s">
        <v>5194</v>
      </c>
      <c r="F1212" s="40" t="s">
        <v>3927</v>
      </c>
      <c r="G1212" s="21" t="s">
        <v>191</v>
      </c>
      <c r="H1212" s="21" t="s">
        <v>22</v>
      </c>
      <c r="I1212" s="22">
        <v>40000000</v>
      </c>
      <c r="J1212" s="22">
        <f>J1215</f>
        <v>0</v>
      </c>
      <c r="K1212" s="22">
        <f>K1215</f>
        <v>0</v>
      </c>
      <c r="L1212" s="22">
        <f t="shared" si="57"/>
        <v>40000000</v>
      </c>
      <c r="M1212" s="30"/>
      <c r="N1212" s="21"/>
    </row>
    <row r="1213" spans="1:14" ht="16.5" customHeight="1" x14ac:dyDescent="0.15">
      <c r="A1213" s="20">
        <v>1208</v>
      </c>
      <c r="B1213" s="21" t="s">
        <v>3780</v>
      </c>
      <c r="C1213" s="21" t="s">
        <v>3813</v>
      </c>
      <c r="D1213" s="21">
        <v>4</v>
      </c>
      <c r="E1213" s="21" t="s">
        <v>5194</v>
      </c>
      <c r="F1213" s="40" t="s">
        <v>3948</v>
      </c>
      <c r="G1213" s="21" t="s">
        <v>193</v>
      </c>
      <c r="H1213" s="21" t="s">
        <v>22</v>
      </c>
      <c r="I1213" s="22">
        <v>20000000</v>
      </c>
      <c r="J1213" s="22">
        <f>J1216</f>
        <v>0</v>
      </c>
      <c r="K1213" s="22">
        <v>10000000</v>
      </c>
      <c r="L1213" s="22">
        <f t="shared" si="57"/>
        <v>30000000</v>
      </c>
      <c r="M1213" s="30"/>
      <c r="N1213" s="21"/>
    </row>
    <row r="1214" spans="1:14" ht="16.5" customHeight="1" x14ac:dyDescent="0.15">
      <c r="A1214" s="20">
        <v>1209</v>
      </c>
      <c r="B1214" s="21" t="s">
        <v>3780</v>
      </c>
      <c r="C1214" s="21" t="s">
        <v>3813</v>
      </c>
      <c r="D1214" s="21">
        <v>4</v>
      </c>
      <c r="E1214" s="21" t="s">
        <v>5194</v>
      </c>
      <c r="F1214" s="40" t="s">
        <v>3949</v>
      </c>
      <c r="G1214" s="21" t="s">
        <v>193</v>
      </c>
      <c r="H1214" s="21" t="s">
        <v>546</v>
      </c>
      <c r="I1214" s="22">
        <v>72000000</v>
      </c>
      <c r="J1214" s="22">
        <v>0</v>
      </c>
      <c r="K1214" s="22">
        <v>0</v>
      </c>
      <c r="L1214" s="22">
        <f t="shared" si="57"/>
        <v>72000000</v>
      </c>
      <c r="M1214" s="30"/>
      <c r="N1214" s="21" t="s">
        <v>195</v>
      </c>
    </row>
    <row r="1215" spans="1:14" ht="16.5" customHeight="1" x14ac:dyDescent="0.15">
      <c r="A1215" s="20">
        <v>1210</v>
      </c>
      <c r="B1215" s="21" t="s">
        <v>3780</v>
      </c>
      <c r="C1215" s="21" t="s">
        <v>3842</v>
      </c>
      <c r="D1215" s="21">
        <v>4</v>
      </c>
      <c r="E1215" s="21" t="s">
        <v>5194</v>
      </c>
      <c r="F1215" s="40" t="s">
        <v>3974</v>
      </c>
      <c r="G1215" s="21" t="s">
        <v>193</v>
      </c>
      <c r="H1215" s="21" t="s">
        <v>22</v>
      </c>
      <c r="I1215" s="22">
        <v>30000000</v>
      </c>
      <c r="J1215" s="22">
        <v>0</v>
      </c>
      <c r="K1215" s="22">
        <v>0</v>
      </c>
      <c r="L1215" s="22">
        <f t="shared" si="57"/>
        <v>30000000</v>
      </c>
      <c r="M1215" s="30"/>
      <c r="N1215" s="21"/>
    </row>
    <row r="1216" spans="1:14" ht="16.5" customHeight="1" x14ac:dyDescent="0.15">
      <c r="A1216" s="20">
        <v>1211</v>
      </c>
      <c r="B1216" s="21" t="s">
        <v>5135</v>
      </c>
      <c r="C1216" s="21" t="s">
        <v>5154</v>
      </c>
      <c r="D1216" s="21">
        <v>4</v>
      </c>
      <c r="E1216" s="21" t="s">
        <v>5194</v>
      </c>
      <c r="F1216" s="40" t="s">
        <v>5155</v>
      </c>
      <c r="G1216" s="21" t="s">
        <v>52</v>
      </c>
      <c r="H1216" s="21" t="s">
        <v>15</v>
      </c>
      <c r="I1216" s="22">
        <v>300000000</v>
      </c>
      <c r="J1216" s="22">
        <f>J1219</f>
        <v>0</v>
      </c>
      <c r="K1216" s="22">
        <v>0</v>
      </c>
      <c r="L1216" s="22">
        <f t="shared" si="57"/>
        <v>300000000</v>
      </c>
      <c r="M1216" s="30"/>
      <c r="N1216" s="21"/>
    </row>
    <row r="1217" spans="1:14" ht="16.5" customHeight="1" x14ac:dyDescent="0.15">
      <c r="A1217" s="20">
        <v>1212</v>
      </c>
      <c r="B1217" s="21" t="s">
        <v>4025</v>
      </c>
      <c r="C1217" s="21" t="s">
        <v>4104</v>
      </c>
      <c r="D1217" s="21">
        <v>4</v>
      </c>
      <c r="E1217" s="21" t="s">
        <v>5194</v>
      </c>
      <c r="F1217" s="40" t="s">
        <v>5275</v>
      </c>
      <c r="G1217" s="21" t="s">
        <v>52</v>
      </c>
      <c r="H1217" s="21" t="s">
        <v>22</v>
      </c>
      <c r="I1217" s="22">
        <v>50000000</v>
      </c>
      <c r="J1217" s="22">
        <v>0</v>
      </c>
      <c r="K1217" s="22">
        <v>0</v>
      </c>
      <c r="L1217" s="22">
        <f t="shared" si="57"/>
        <v>50000000</v>
      </c>
      <c r="M1217" s="30"/>
      <c r="N1217" s="21"/>
    </row>
    <row r="1218" spans="1:14" ht="16.5" customHeight="1" x14ac:dyDescent="0.15">
      <c r="A1218" s="20">
        <v>1213</v>
      </c>
      <c r="B1218" s="21" t="s">
        <v>4025</v>
      </c>
      <c r="C1218" s="21" t="s">
        <v>4050</v>
      </c>
      <c r="D1218" s="21">
        <v>4</v>
      </c>
      <c r="E1218" s="21" t="s">
        <v>5194</v>
      </c>
      <c r="F1218" s="40" t="s">
        <v>4105</v>
      </c>
      <c r="G1218" s="21" t="s">
        <v>191</v>
      </c>
      <c r="H1218" s="21" t="s">
        <v>15</v>
      </c>
      <c r="I1218" s="22">
        <v>600000000</v>
      </c>
      <c r="J1218" s="22">
        <v>0</v>
      </c>
      <c r="K1218" s="22">
        <v>0</v>
      </c>
      <c r="L1218" s="22">
        <f t="shared" si="57"/>
        <v>600000000</v>
      </c>
      <c r="M1218" s="30"/>
      <c r="N1218" s="21"/>
    </row>
    <row r="1219" spans="1:14" ht="16.5" customHeight="1" x14ac:dyDescent="0.15">
      <c r="A1219" s="20">
        <v>1214</v>
      </c>
      <c r="B1219" s="21" t="s">
        <v>4025</v>
      </c>
      <c r="C1219" s="21" t="s">
        <v>4050</v>
      </c>
      <c r="D1219" s="21">
        <v>4</v>
      </c>
      <c r="E1219" s="21" t="s">
        <v>5194</v>
      </c>
      <c r="F1219" s="40" t="s">
        <v>4106</v>
      </c>
      <c r="G1219" s="21" t="s">
        <v>73</v>
      </c>
      <c r="H1219" s="21" t="s">
        <v>15</v>
      </c>
      <c r="I1219" s="22">
        <v>510000000</v>
      </c>
      <c r="J1219" s="22">
        <v>0</v>
      </c>
      <c r="K1219" s="22">
        <v>0</v>
      </c>
      <c r="L1219" s="22">
        <f t="shared" si="57"/>
        <v>510000000</v>
      </c>
      <c r="M1219" s="30"/>
      <c r="N1219" s="21"/>
    </row>
    <row r="1220" spans="1:14" ht="16.5" customHeight="1" x14ac:dyDescent="0.15">
      <c r="A1220" s="20">
        <v>1215</v>
      </c>
      <c r="B1220" s="21" t="s">
        <v>4025</v>
      </c>
      <c r="C1220" s="21" t="s">
        <v>4075</v>
      </c>
      <c r="D1220" s="21">
        <v>4</v>
      </c>
      <c r="E1220" s="21" t="s">
        <v>5194</v>
      </c>
      <c r="F1220" s="40" t="s">
        <v>4107</v>
      </c>
      <c r="G1220" s="21" t="s">
        <v>191</v>
      </c>
      <c r="H1220" s="21" t="s">
        <v>15</v>
      </c>
      <c r="I1220" s="22">
        <v>120000000</v>
      </c>
      <c r="J1220" s="22">
        <v>0</v>
      </c>
      <c r="K1220" s="22">
        <v>0</v>
      </c>
      <c r="L1220" s="22">
        <f t="shared" si="57"/>
        <v>120000000</v>
      </c>
      <c r="M1220" s="30"/>
      <c r="N1220" s="21"/>
    </row>
    <row r="1221" spans="1:14" ht="16.5" customHeight="1" x14ac:dyDescent="0.15">
      <c r="A1221" s="20">
        <v>1216</v>
      </c>
      <c r="B1221" s="21" t="s">
        <v>4025</v>
      </c>
      <c r="C1221" s="21" t="s">
        <v>4045</v>
      </c>
      <c r="D1221" s="21">
        <v>4</v>
      </c>
      <c r="E1221" s="21" t="s">
        <v>5194</v>
      </c>
      <c r="F1221" s="40" t="s">
        <v>4108</v>
      </c>
      <c r="G1221" s="21" t="s">
        <v>2067</v>
      </c>
      <c r="H1221" s="21" t="s">
        <v>22</v>
      </c>
      <c r="I1221" s="22">
        <v>50000000</v>
      </c>
      <c r="J1221" s="22">
        <v>0</v>
      </c>
      <c r="K1221" s="22">
        <v>0</v>
      </c>
      <c r="L1221" s="22">
        <f t="shared" si="57"/>
        <v>50000000</v>
      </c>
      <c r="M1221" s="30"/>
      <c r="N1221" s="21"/>
    </row>
    <row r="1222" spans="1:14" ht="16.5" customHeight="1" x14ac:dyDescent="0.15">
      <c r="A1222" s="20">
        <v>1217</v>
      </c>
      <c r="B1222" s="21" t="s">
        <v>4025</v>
      </c>
      <c r="C1222" s="21" t="s">
        <v>4056</v>
      </c>
      <c r="D1222" s="21">
        <v>4</v>
      </c>
      <c r="E1222" s="21" t="s">
        <v>5194</v>
      </c>
      <c r="F1222" s="40" t="s">
        <v>4109</v>
      </c>
      <c r="G1222" s="21" t="s">
        <v>2067</v>
      </c>
      <c r="H1222" s="21" t="s">
        <v>15</v>
      </c>
      <c r="I1222" s="22">
        <v>536360000</v>
      </c>
      <c r="J1222" s="22">
        <v>0</v>
      </c>
      <c r="K1222" s="22">
        <v>0</v>
      </c>
      <c r="L1222" s="22">
        <f t="shared" si="57"/>
        <v>536360000</v>
      </c>
      <c r="M1222" s="30"/>
      <c r="N1222" s="21"/>
    </row>
    <row r="1223" spans="1:14" ht="16.5" customHeight="1" x14ac:dyDescent="0.15">
      <c r="A1223" s="20">
        <v>1218</v>
      </c>
      <c r="B1223" s="21" t="s">
        <v>4025</v>
      </c>
      <c r="C1223" s="21" t="s">
        <v>4110</v>
      </c>
      <c r="D1223" s="21">
        <v>4</v>
      </c>
      <c r="E1223" s="21" t="s">
        <v>5194</v>
      </c>
      <c r="F1223" s="40" t="s">
        <v>4111</v>
      </c>
      <c r="G1223" s="21" t="s">
        <v>73</v>
      </c>
      <c r="H1223" s="21" t="s">
        <v>22</v>
      </c>
      <c r="I1223" s="22">
        <v>570081420</v>
      </c>
      <c r="J1223" s="22">
        <v>0</v>
      </c>
      <c r="K1223" s="22">
        <v>0</v>
      </c>
      <c r="L1223" s="22">
        <f t="shared" si="57"/>
        <v>570081420</v>
      </c>
      <c r="M1223" s="30"/>
      <c r="N1223" s="21"/>
    </row>
    <row r="1224" spans="1:14" ht="16.5" customHeight="1" x14ac:dyDescent="0.15">
      <c r="A1224" s="20">
        <v>1219</v>
      </c>
      <c r="B1224" s="21" t="s">
        <v>4025</v>
      </c>
      <c r="C1224" s="21" t="s">
        <v>4042</v>
      </c>
      <c r="D1224" s="21">
        <v>4</v>
      </c>
      <c r="E1224" s="21" t="s">
        <v>5194</v>
      </c>
      <c r="F1224" s="40" t="s">
        <v>4112</v>
      </c>
      <c r="G1224" s="21" t="s">
        <v>2067</v>
      </c>
      <c r="H1224" s="21" t="s">
        <v>22</v>
      </c>
      <c r="I1224" s="22">
        <v>20000000</v>
      </c>
      <c r="J1224" s="22">
        <v>0</v>
      </c>
      <c r="K1224" s="22">
        <v>0</v>
      </c>
      <c r="L1224" s="22">
        <f t="shared" si="57"/>
        <v>20000000</v>
      </c>
      <c r="M1224" s="30"/>
      <c r="N1224" s="21"/>
    </row>
    <row r="1225" spans="1:14" ht="16.5" customHeight="1" x14ac:dyDescent="0.15">
      <c r="A1225" s="20">
        <v>1220</v>
      </c>
      <c r="B1225" s="21" t="s">
        <v>4170</v>
      </c>
      <c r="C1225" s="21" t="s">
        <v>1866</v>
      </c>
      <c r="D1225" s="21">
        <v>4</v>
      </c>
      <c r="E1225" s="21" t="s">
        <v>5194</v>
      </c>
      <c r="F1225" s="40" t="s">
        <v>4291</v>
      </c>
      <c r="G1225" s="21" t="s">
        <v>191</v>
      </c>
      <c r="H1225" s="21" t="s">
        <v>22</v>
      </c>
      <c r="I1225" s="22">
        <v>74739767</v>
      </c>
      <c r="J1225" s="22">
        <v>0</v>
      </c>
      <c r="K1225" s="22">
        <v>0</v>
      </c>
      <c r="L1225" s="22">
        <f t="shared" si="57"/>
        <v>74739767</v>
      </c>
      <c r="M1225" s="30"/>
      <c r="N1225" s="21"/>
    </row>
    <row r="1226" spans="1:14" ht="16.5" customHeight="1" x14ac:dyDescent="0.15">
      <c r="A1226" s="20">
        <v>1221</v>
      </c>
      <c r="B1226" s="21" t="s">
        <v>4170</v>
      </c>
      <c r="C1226" s="21" t="s">
        <v>1866</v>
      </c>
      <c r="D1226" s="21">
        <v>4</v>
      </c>
      <c r="E1226" s="21" t="s">
        <v>5194</v>
      </c>
      <c r="F1226" s="40" t="s">
        <v>4292</v>
      </c>
      <c r="G1226" s="21" t="s">
        <v>191</v>
      </c>
      <c r="H1226" s="21" t="s">
        <v>22</v>
      </c>
      <c r="I1226" s="22">
        <v>9659182</v>
      </c>
      <c r="J1226" s="22">
        <v>0</v>
      </c>
      <c r="K1226" s="22">
        <v>0</v>
      </c>
      <c r="L1226" s="22">
        <f t="shared" si="57"/>
        <v>9659182</v>
      </c>
      <c r="M1226" s="30"/>
      <c r="N1226" s="21"/>
    </row>
    <row r="1227" spans="1:14" ht="16.5" customHeight="1" x14ac:dyDescent="0.15">
      <c r="A1227" s="20">
        <v>1222</v>
      </c>
      <c r="B1227" s="21" t="s">
        <v>4170</v>
      </c>
      <c r="C1227" s="21" t="s">
        <v>1866</v>
      </c>
      <c r="D1227" s="21">
        <v>4</v>
      </c>
      <c r="E1227" s="21" t="s">
        <v>5194</v>
      </c>
      <c r="F1227" s="40" t="s">
        <v>4293</v>
      </c>
      <c r="G1227" s="21" t="s">
        <v>191</v>
      </c>
      <c r="H1227" s="21" t="s">
        <v>22</v>
      </c>
      <c r="I1227" s="22">
        <v>21564812</v>
      </c>
      <c r="J1227" s="22">
        <v>0</v>
      </c>
      <c r="K1227" s="22">
        <v>0</v>
      </c>
      <c r="L1227" s="22">
        <f t="shared" ref="L1227:L1290" si="59">I1227+J1227+K1227</f>
        <v>21564812</v>
      </c>
      <c r="M1227" s="30"/>
      <c r="N1227" s="21"/>
    </row>
    <row r="1228" spans="1:14" ht="16.5" customHeight="1" x14ac:dyDescent="0.15">
      <c r="A1228" s="20">
        <v>1223</v>
      </c>
      <c r="B1228" s="21" t="s">
        <v>4170</v>
      </c>
      <c r="C1228" s="21" t="s">
        <v>1866</v>
      </c>
      <c r="D1228" s="21">
        <v>4</v>
      </c>
      <c r="E1228" s="21" t="s">
        <v>5194</v>
      </c>
      <c r="F1228" s="40" t="s">
        <v>4294</v>
      </c>
      <c r="G1228" s="21" t="s">
        <v>191</v>
      </c>
      <c r="H1228" s="21" t="s">
        <v>22</v>
      </c>
      <c r="I1228" s="22">
        <v>7793526</v>
      </c>
      <c r="J1228" s="22">
        <v>0</v>
      </c>
      <c r="K1228" s="22">
        <v>0</v>
      </c>
      <c r="L1228" s="22">
        <f t="shared" si="59"/>
        <v>7793526</v>
      </c>
      <c r="M1228" s="30"/>
      <c r="N1228" s="21"/>
    </row>
    <row r="1229" spans="1:14" ht="16.5" customHeight="1" x14ac:dyDescent="0.15">
      <c r="A1229" s="20">
        <v>1224</v>
      </c>
      <c r="B1229" s="21" t="s">
        <v>4170</v>
      </c>
      <c r="C1229" s="21" t="s">
        <v>700</v>
      </c>
      <c r="D1229" s="21">
        <v>4</v>
      </c>
      <c r="E1229" s="21" t="s">
        <v>5194</v>
      </c>
      <c r="F1229" s="40" t="s">
        <v>4295</v>
      </c>
      <c r="G1229" s="21" t="s">
        <v>191</v>
      </c>
      <c r="H1229" s="21" t="s">
        <v>22</v>
      </c>
      <c r="I1229" s="22">
        <v>60000000</v>
      </c>
      <c r="J1229" s="22">
        <v>0</v>
      </c>
      <c r="K1229" s="22">
        <v>0</v>
      </c>
      <c r="L1229" s="22">
        <f t="shared" si="59"/>
        <v>60000000</v>
      </c>
      <c r="M1229" s="30"/>
      <c r="N1229" s="21"/>
    </row>
    <row r="1230" spans="1:14" ht="16.5" customHeight="1" x14ac:dyDescent="0.15">
      <c r="A1230" s="20">
        <v>1225</v>
      </c>
      <c r="B1230" s="21" t="s">
        <v>4170</v>
      </c>
      <c r="C1230" s="21" t="s">
        <v>1866</v>
      </c>
      <c r="D1230" s="21">
        <v>4</v>
      </c>
      <c r="E1230" s="21" t="s">
        <v>5194</v>
      </c>
      <c r="F1230" s="40" t="s">
        <v>4296</v>
      </c>
      <c r="G1230" s="21" t="s">
        <v>191</v>
      </c>
      <c r="H1230" s="21" t="s">
        <v>22</v>
      </c>
      <c r="I1230" s="22">
        <v>421312129</v>
      </c>
      <c r="J1230" s="22">
        <v>0</v>
      </c>
      <c r="K1230" s="22">
        <v>0</v>
      </c>
      <c r="L1230" s="22">
        <f t="shared" si="59"/>
        <v>421312129</v>
      </c>
      <c r="M1230" s="30"/>
      <c r="N1230" s="21"/>
    </row>
    <row r="1231" spans="1:14" ht="16.5" customHeight="1" x14ac:dyDescent="0.15">
      <c r="A1231" s="20">
        <v>1226</v>
      </c>
      <c r="B1231" s="21" t="s">
        <v>4170</v>
      </c>
      <c r="C1231" s="21" t="s">
        <v>1866</v>
      </c>
      <c r="D1231" s="21">
        <v>4</v>
      </c>
      <c r="E1231" s="21" t="s">
        <v>5194</v>
      </c>
      <c r="F1231" s="40" t="s">
        <v>4297</v>
      </c>
      <c r="G1231" s="21" t="s">
        <v>191</v>
      </c>
      <c r="H1231" s="21" t="s">
        <v>22</v>
      </c>
      <c r="I1231" s="22">
        <v>27132177</v>
      </c>
      <c r="J1231" s="22">
        <v>0</v>
      </c>
      <c r="K1231" s="22">
        <v>0</v>
      </c>
      <c r="L1231" s="22">
        <f t="shared" si="59"/>
        <v>27132177</v>
      </c>
      <c r="M1231" s="30"/>
      <c r="N1231" s="21"/>
    </row>
    <row r="1232" spans="1:14" ht="16.5" customHeight="1" x14ac:dyDescent="0.15">
      <c r="A1232" s="20">
        <v>1227</v>
      </c>
      <c r="B1232" s="21" t="s">
        <v>4170</v>
      </c>
      <c r="C1232" s="21" t="s">
        <v>1866</v>
      </c>
      <c r="D1232" s="21">
        <v>4</v>
      </c>
      <c r="E1232" s="21" t="s">
        <v>5194</v>
      </c>
      <c r="F1232" s="40" t="s">
        <v>4298</v>
      </c>
      <c r="G1232" s="21" t="s">
        <v>191</v>
      </c>
      <c r="H1232" s="21" t="s">
        <v>22</v>
      </c>
      <c r="I1232" s="22">
        <v>42953585</v>
      </c>
      <c r="J1232" s="22">
        <v>0</v>
      </c>
      <c r="K1232" s="22">
        <v>0</v>
      </c>
      <c r="L1232" s="22">
        <f t="shared" si="59"/>
        <v>42953585</v>
      </c>
      <c r="M1232" s="30"/>
      <c r="N1232" s="21"/>
    </row>
    <row r="1233" spans="1:14" ht="16.5" customHeight="1" x14ac:dyDescent="0.15">
      <c r="A1233" s="20">
        <v>1228</v>
      </c>
      <c r="B1233" s="21" t="s">
        <v>4170</v>
      </c>
      <c r="C1233" s="21" t="s">
        <v>4223</v>
      </c>
      <c r="D1233" s="21">
        <v>4</v>
      </c>
      <c r="E1233" s="21" t="s">
        <v>5194</v>
      </c>
      <c r="F1233" s="40" t="s">
        <v>4327</v>
      </c>
      <c r="G1233" s="21" t="s">
        <v>191</v>
      </c>
      <c r="H1233" s="21" t="s">
        <v>22</v>
      </c>
      <c r="I1233" s="22">
        <v>74995000</v>
      </c>
      <c r="J1233" s="22">
        <f>J1236</f>
        <v>0</v>
      </c>
      <c r="K1233" s="22">
        <f>K1236</f>
        <v>0</v>
      </c>
      <c r="L1233" s="22">
        <f t="shared" si="59"/>
        <v>74995000</v>
      </c>
      <c r="M1233" s="30"/>
      <c r="N1233" s="21"/>
    </row>
    <row r="1234" spans="1:14" ht="16.5" customHeight="1" x14ac:dyDescent="0.15">
      <c r="A1234" s="20">
        <v>1229</v>
      </c>
      <c r="B1234" s="21" t="s">
        <v>4365</v>
      </c>
      <c r="C1234" s="21" t="s">
        <v>4375</v>
      </c>
      <c r="D1234" s="21">
        <v>4</v>
      </c>
      <c r="E1234" s="21" t="s">
        <v>5194</v>
      </c>
      <c r="F1234" s="40" t="s">
        <v>4421</v>
      </c>
      <c r="G1234" s="21" t="s">
        <v>191</v>
      </c>
      <c r="H1234" s="21" t="s">
        <v>22</v>
      </c>
      <c r="I1234" s="22">
        <v>706420000</v>
      </c>
      <c r="J1234" s="22">
        <v>0</v>
      </c>
      <c r="K1234" s="22">
        <v>0</v>
      </c>
      <c r="L1234" s="22">
        <f t="shared" si="59"/>
        <v>706420000</v>
      </c>
      <c r="M1234" s="30"/>
      <c r="N1234" s="21"/>
    </row>
    <row r="1235" spans="1:14" ht="16.5" customHeight="1" x14ac:dyDescent="0.15">
      <c r="A1235" s="20">
        <v>1230</v>
      </c>
      <c r="B1235" s="21" t="s">
        <v>4365</v>
      </c>
      <c r="C1235" s="21" t="s">
        <v>167</v>
      </c>
      <c r="D1235" s="21">
        <v>4</v>
      </c>
      <c r="E1235" s="21" t="s">
        <v>5194</v>
      </c>
      <c r="F1235" s="40" t="s">
        <v>4434</v>
      </c>
      <c r="G1235" s="21" t="s">
        <v>5183</v>
      </c>
      <c r="H1235" s="21" t="s">
        <v>22</v>
      </c>
      <c r="I1235" s="22">
        <v>16869632</v>
      </c>
      <c r="J1235" s="22">
        <f>J1238</f>
        <v>0</v>
      </c>
      <c r="K1235" s="22">
        <f>K1238</f>
        <v>0</v>
      </c>
      <c r="L1235" s="22">
        <f t="shared" si="59"/>
        <v>16869632</v>
      </c>
      <c r="M1235" s="30"/>
      <c r="N1235" s="21"/>
    </row>
    <row r="1236" spans="1:14" ht="16.5" customHeight="1" x14ac:dyDescent="0.15">
      <c r="A1236" s="20">
        <v>1231</v>
      </c>
      <c r="B1236" s="21" t="s">
        <v>4365</v>
      </c>
      <c r="C1236" s="21" t="s">
        <v>4411</v>
      </c>
      <c r="D1236" s="21">
        <v>4</v>
      </c>
      <c r="E1236" s="21" t="s">
        <v>5194</v>
      </c>
      <c r="F1236" s="40" t="s">
        <v>4435</v>
      </c>
      <c r="G1236" s="21" t="s">
        <v>191</v>
      </c>
      <c r="H1236" s="21" t="s">
        <v>22</v>
      </c>
      <c r="I1236" s="22">
        <v>65000000</v>
      </c>
      <c r="J1236" s="22">
        <f>J1239</f>
        <v>0</v>
      </c>
      <c r="K1236" s="22">
        <v>0</v>
      </c>
      <c r="L1236" s="22">
        <f t="shared" si="59"/>
        <v>65000000</v>
      </c>
      <c r="M1236" s="30"/>
      <c r="N1236" s="21"/>
    </row>
    <row r="1237" spans="1:14" ht="16.5" customHeight="1" x14ac:dyDescent="0.15">
      <c r="A1237" s="20">
        <v>1232</v>
      </c>
      <c r="B1237" s="21" t="s">
        <v>4365</v>
      </c>
      <c r="C1237" s="21" t="s">
        <v>4411</v>
      </c>
      <c r="D1237" s="21">
        <v>4</v>
      </c>
      <c r="E1237" s="21" t="s">
        <v>5194</v>
      </c>
      <c r="F1237" s="40" t="s">
        <v>4438</v>
      </c>
      <c r="G1237" s="21" t="s">
        <v>191</v>
      </c>
      <c r="H1237" s="21" t="s">
        <v>22</v>
      </c>
      <c r="I1237" s="22">
        <v>30000000</v>
      </c>
      <c r="J1237" s="22">
        <f>J1240</f>
        <v>0</v>
      </c>
      <c r="K1237" s="22">
        <f>K1240</f>
        <v>0</v>
      </c>
      <c r="L1237" s="22">
        <f t="shared" si="59"/>
        <v>30000000</v>
      </c>
      <c r="M1237" s="30"/>
      <c r="N1237" s="21"/>
    </row>
    <row r="1238" spans="1:14" ht="16.5" customHeight="1" x14ac:dyDescent="0.15">
      <c r="A1238" s="20">
        <v>1233</v>
      </c>
      <c r="B1238" s="21" t="s">
        <v>4446</v>
      </c>
      <c r="C1238" s="21" t="s">
        <v>1737</v>
      </c>
      <c r="D1238" s="21">
        <v>4</v>
      </c>
      <c r="E1238" s="21" t="s">
        <v>5194</v>
      </c>
      <c r="F1238" s="40" t="s">
        <v>4668</v>
      </c>
      <c r="G1238" s="21" t="s">
        <v>5183</v>
      </c>
      <c r="H1238" s="21" t="s">
        <v>15</v>
      </c>
      <c r="I1238" s="22">
        <v>800000000</v>
      </c>
      <c r="J1238" s="22">
        <f>J1241</f>
        <v>0</v>
      </c>
      <c r="K1238" s="22">
        <v>0</v>
      </c>
      <c r="L1238" s="22">
        <f t="shared" si="59"/>
        <v>800000000</v>
      </c>
      <c r="M1238" s="30"/>
      <c r="N1238" s="21"/>
    </row>
    <row r="1239" spans="1:14" ht="16.5" customHeight="1" x14ac:dyDescent="0.15">
      <c r="A1239" s="20">
        <v>1234</v>
      </c>
      <c r="B1239" s="21" t="s">
        <v>4446</v>
      </c>
      <c r="C1239" s="21" t="s">
        <v>1743</v>
      </c>
      <c r="D1239" s="21">
        <v>4</v>
      </c>
      <c r="E1239" s="21" t="s">
        <v>5194</v>
      </c>
      <c r="F1239" s="40" t="s">
        <v>4684</v>
      </c>
      <c r="G1239" s="21" t="s">
        <v>5183</v>
      </c>
      <c r="H1239" s="21" t="s">
        <v>22</v>
      </c>
      <c r="I1239" s="22">
        <v>20000000</v>
      </c>
      <c r="J1239" s="22">
        <f>J1242</f>
        <v>0</v>
      </c>
      <c r="K1239" s="22">
        <f>K1242</f>
        <v>0</v>
      </c>
      <c r="L1239" s="22">
        <f t="shared" si="59"/>
        <v>20000000</v>
      </c>
      <c r="M1239" s="30"/>
      <c r="N1239" s="21"/>
    </row>
    <row r="1240" spans="1:14" ht="16.5" customHeight="1" x14ac:dyDescent="0.15">
      <c r="A1240" s="20">
        <v>1235</v>
      </c>
      <c r="B1240" s="21" t="s">
        <v>4446</v>
      </c>
      <c r="C1240" s="21" t="s">
        <v>1743</v>
      </c>
      <c r="D1240" s="21">
        <v>4</v>
      </c>
      <c r="E1240" s="21" t="s">
        <v>5194</v>
      </c>
      <c r="F1240" s="40" t="s">
        <v>4688</v>
      </c>
      <c r="G1240" s="21" t="s">
        <v>191</v>
      </c>
      <c r="H1240" s="21" t="s">
        <v>15</v>
      </c>
      <c r="I1240" s="22">
        <v>937608000</v>
      </c>
      <c r="J1240" s="22">
        <v>0</v>
      </c>
      <c r="K1240" s="22">
        <f>K1243</f>
        <v>0</v>
      </c>
      <c r="L1240" s="22">
        <f t="shared" si="59"/>
        <v>937608000</v>
      </c>
      <c r="M1240" s="30"/>
      <c r="N1240" s="21"/>
    </row>
    <row r="1241" spans="1:14" ht="16.5" customHeight="1" x14ac:dyDescent="0.15">
      <c r="A1241" s="20">
        <v>1236</v>
      </c>
      <c r="B1241" s="21" t="s">
        <v>4446</v>
      </c>
      <c r="C1241" s="21" t="s">
        <v>1536</v>
      </c>
      <c r="D1241" s="21">
        <v>4</v>
      </c>
      <c r="E1241" s="21" t="s">
        <v>5194</v>
      </c>
      <c r="F1241" s="40" t="s">
        <v>4709</v>
      </c>
      <c r="G1241" s="21" t="s">
        <v>191</v>
      </c>
      <c r="H1241" s="21" t="s">
        <v>15</v>
      </c>
      <c r="I1241" s="22">
        <v>200000000</v>
      </c>
      <c r="J1241" s="22">
        <f>J1244</f>
        <v>0</v>
      </c>
      <c r="K1241" s="22">
        <f>K1244</f>
        <v>0</v>
      </c>
      <c r="L1241" s="22">
        <f t="shared" si="59"/>
        <v>200000000</v>
      </c>
      <c r="M1241" s="30"/>
      <c r="N1241" s="21"/>
    </row>
    <row r="1242" spans="1:14" ht="16.5" customHeight="1" x14ac:dyDescent="0.15">
      <c r="A1242" s="20">
        <v>1237</v>
      </c>
      <c r="B1242" s="21" t="s">
        <v>4446</v>
      </c>
      <c r="C1242" s="21" t="s">
        <v>1537</v>
      </c>
      <c r="D1242" s="21">
        <v>4</v>
      </c>
      <c r="E1242" s="21" t="s">
        <v>5194</v>
      </c>
      <c r="F1242" s="40" t="s">
        <v>4719</v>
      </c>
      <c r="G1242" s="21" t="s">
        <v>191</v>
      </c>
      <c r="H1242" s="21" t="s">
        <v>15</v>
      </c>
      <c r="I1242" s="22">
        <v>800000000</v>
      </c>
      <c r="J1242" s="22">
        <f>J1245</f>
        <v>0</v>
      </c>
      <c r="K1242" s="22">
        <v>0</v>
      </c>
      <c r="L1242" s="22">
        <f t="shared" si="59"/>
        <v>800000000</v>
      </c>
      <c r="M1242" s="30"/>
      <c r="N1242" s="21"/>
    </row>
    <row r="1243" spans="1:14" ht="16.5" customHeight="1" x14ac:dyDescent="0.15">
      <c r="A1243" s="20">
        <v>1238</v>
      </c>
      <c r="B1243" s="21" t="s">
        <v>4446</v>
      </c>
      <c r="C1243" s="21" t="s">
        <v>1537</v>
      </c>
      <c r="D1243" s="21">
        <v>4</v>
      </c>
      <c r="E1243" s="21" t="s">
        <v>5194</v>
      </c>
      <c r="F1243" s="40" t="s">
        <v>4720</v>
      </c>
      <c r="G1243" s="21" t="s">
        <v>191</v>
      </c>
      <c r="H1243" s="21" t="s">
        <v>15</v>
      </c>
      <c r="I1243" s="22">
        <v>350000000</v>
      </c>
      <c r="J1243" s="22">
        <f>J1246</f>
        <v>0</v>
      </c>
      <c r="K1243" s="22">
        <v>0</v>
      </c>
      <c r="L1243" s="22">
        <f t="shared" si="59"/>
        <v>350000000</v>
      </c>
      <c r="M1243" s="30"/>
      <c r="N1243" s="21"/>
    </row>
    <row r="1244" spans="1:14" ht="16.5" customHeight="1" x14ac:dyDescent="0.15">
      <c r="A1244" s="20">
        <v>1239</v>
      </c>
      <c r="B1244" s="21" t="s">
        <v>4446</v>
      </c>
      <c r="C1244" s="21" t="s">
        <v>1537</v>
      </c>
      <c r="D1244" s="21">
        <v>4</v>
      </c>
      <c r="E1244" s="21" t="s">
        <v>5194</v>
      </c>
      <c r="F1244" s="40" t="s">
        <v>4721</v>
      </c>
      <c r="G1244" s="21" t="s">
        <v>193</v>
      </c>
      <c r="H1244" s="21" t="s">
        <v>15</v>
      </c>
      <c r="I1244" s="22">
        <v>260000000</v>
      </c>
      <c r="J1244" s="22">
        <f>J1247</f>
        <v>0</v>
      </c>
      <c r="K1244" s="22">
        <f>K1247</f>
        <v>0</v>
      </c>
      <c r="L1244" s="22">
        <f t="shared" si="59"/>
        <v>260000000</v>
      </c>
      <c r="M1244" s="30"/>
      <c r="N1244" s="21"/>
    </row>
    <row r="1245" spans="1:14" ht="16.5" customHeight="1" x14ac:dyDescent="0.15">
      <c r="A1245" s="20">
        <v>1240</v>
      </c>
      <c r="B1245" s="21" t="s">
        <v>4446</v>
      </c>
      <c r="C1245" s="21" t="s">
        <v>4448</v>
      </c>
      <c r="D1245" s="21">
        <v>4</v>
      </c>
      <c r="E1245" s="21" t="s">
        <v>5194</v>
      </c>
      <c r="F1245" s="40" t="s">
        <v>4727</v>
      </c>
      <c r="G1245" s="21" t="s">
        <v>191</v>
      </c>
      <c r="H1245" s="21" t="s">
        <v>15</v>
      </c>
      <c r="I1245" s="22">
        <v>500000000</v>
      </c>
      <c r="J1245" s="22">
        <v>0</v>
      </c>
      <c r="K1245" s="22">
        <v>0</v>
      </c>
      <c r="L1245" s="22">
        <f t="shared" si="59"/>
        <v>500000000</v>
      </c>
      <c r="M1245" s="30"/>
      <c r="N1245" s="21"/>
    </row>
    <row r="1246" spans="1:14" ht="16.5" customHeight="1" x14ac:dyDescent="0.15">
      <c r="A1246" s="20">
        <v>1241</v>
      </c>
      <c r="B1246" s="21" t="s">
        <v>4446</v>
      </c>
      <c r="C1246" s="21" t="s">
        <v>4448</v>
      </c>
      <c r="D1246" s="21">
        <v>4</v>
      </c>
      <c r="E1246" s="21" t="s">
        <v>5194</v>
      </c>
      <c r="F1246" s="40" t="s">
        <v>4728</v>
      </c>
      <c r="G1246" s="21" t="s">
        <v>191</v>
      </c>
      <c r="H1246" s="21" t="s">
        <v>15</v>
      </c>
      <c r="I1246" s="22">
        <v>500000000</v>
      </c>
      <c r="J1246" s="22">
        <v>0</v>
      </c>
      <c r="K1246" s="22">
        <v>0</v>
      </c>
      <c r="L1246" s="22">
        <f t="shared" si="59"/>
        <v>500000000</v>
      </c>
      <c r="M1246" s="30"/>
      <c r="N1246" s="21"/>
    </row>
    <row r="1247" spans="1:14" ht="16.5" customHeight="1" x14ac:dyDescent="0.15">
      <c r="A1247" s="20">
        <v>1242</v>
      </c>
      <c r="B1247" s="21" t="s">
        <v>4446</v>
      </c>
      <c r="C1247" s="21" t="s">
        <v>4452</v>
      </c>
      <c r="D1247" s="21">
        <v>4</v>
      </c>
      <c r="E1247" s="21" t="s">
        <v>5194</v>
      </c>
      <c r="F1247" s="40" t="s">
        <v>4742</v>
      </c>
      <c r="G1247" s="21" t="s">
        <v>191</v>
      </c>
      <c r="H1247" s="21" t="s">
        <v>22</v>
      </c>
      <c r="I1247" s="22">
        <v>750000000</v>
      </c>
      <c r="J1247" s="22">
        <v>0</v>
      </c>
      <c r="K1247" s="22">
        <v>0</v>
      </c>
      <c r="L1247" s="22">
        <f t="shared" si="59"/>
        <v>750000000</v>
      </c>
      <c r="M1247" s="30"/>
      <c r="N1247" s="21"/>
    </row>
    <row r="1248" spans="1:14" ht="16.5" customHeight="1" x14ac:dyDescent="0.15">
      <c r="A1248" s="20">
        <v>1243</v>
      </c>
      <c r="B1248" s="21" t="s">
        <v>4446</v>
      </c>
      <c r="C1248" s="21" t="s">
        <v>4452</v>
      </c>
      <c r="D1248" s="21">
        <v>4</v>
      </c>
      <c r="E1248" s="21" t="s">
        <v>5194</v>
      </c>
      <c r="F1248" s="40" t="s">
        <v>4745</v>
      </c>
      <c r="G1248" s="21" t="s">
        <v>191</v>
      </c>
      <c r="H1248" s="21" t="s">
        <v>15</v>
      </c>
      <c r="I1248" s="22">
        <v>987000000</v>
      </c>
      <c r="J1248" s="22">
        <v>0</v>
      </c>
      <c r="K1248" s="22">
        <f>K1251</f>
        <v>0</v>
      </c>
      <c r="L1248" s="22">
        <f t="shared" si="59"/>
        <v>987000000</v>
      </c>
      <c r="M1248" s="30"/>
      <c r="N1248" s="21"/>
    </row>
    <row r="1249" spans="1:14" ht="16.5" customHeight="1" x14ac:dyDescent="0.15">
      <c r="A1249" s="20">
        <v>1244</v>
      </c>
      <c r="B1249" s="21" t="s">
        <v>4446</v>
      </c>
      <c r="C1249" s="21" t="s">
        <v>4452</v>
      </c>
      <c r="D1249" s="21">
        <v>4</v>
      </c>
      <c r="E1249" s="21" t="s">
        <v>5194</v>
      </c>
      <c r="F1249" s="40" t="s">
        <v>4753</v>
      </c>
      <c r="G1249" s="21" t="s">
        <v>193</v>
      </c>
      <c r="H1249" s="21" t="s">
        <v>15</v>
      </c>
      <c r="I1249" s="22">
        <v>10000000</v>
      </c>
      <c r="J1249" s="22">
        <v>0</v>
      </c>
      <c r="K1249" s="22">
        <f>K1252</f>
        <v>0</v>
      </c>
      <c r="L1249" s="22">
        <f t="shared" si="59"/>
        <v>10000000</v>
      </c>
      <c r="M1249" s="30"/>
      <c r="N1249" s="21"/>
    </row>
    <row r="1250" spans="1:14" ht="16.5" customHeight="1" x14ac:dyDescent="0.15">
      <c r="A1250" s="20">
        <v>1245</v>
      </c>
      <c r="B1250" s="21" t="s">
        <v>4446</v>
      </c>
      <c r="C1250" s="21" t="s">
        <v>4456</v>
      </c>
      <c r="D1250" s="21">
        <v>4</v>
      </c>
      <c r="E1250" s="21" t="s">
        <v>5194</v>
      </c>
      <c r="F1250" s="40" t="s">
        <v>4784</v>
      </c>
      <c r="G1250" s="21" t="s">
        <v>5183</v>
      </c>
      <c r="H1250" s="21" t="s">
        <v>15</v>
      </c>
      <c r="I1250" s="22">
        <v>3200000000</v>
      </c>
      <c r="J1250" s="22">
        <v>0</v>
      </c>
      <c r="K1250" s="22">
        <v>0</v>
      </c>
      <c r="L1250" s="22">
        <f t="shared" si="59"/>
        <v>3200000000</v>
      </c>
      <c r="M1250" s="30"/>
      <c r="N1250" s="21"/>
    </row>
    <row r="1251" spans="1:14" ht="16.5" customHeight="1" x14ac:dyDescent="0.15">
      <c r="A1251" s="20">
        <v>1246</v>
      </c>
      <c r="B1251" s="21" t="s">
        <v>4446</v>
      </c>
      <c r="C1251" s="21" t="s">
        <v>4456</v>
      </c>
      <c r="D1251" s="21">
        <v>4</v>
      </c>
      <c r="E1251" s="21" t="s">
        <v>5194</v>
      </c>
      <c r="F1251" s="40" t="s">
        <v>4785</v>
      </c>
      <c r="G1251" s="21" t="s">
        <v>191</v>
      </c>
      <c r="H1251" s="21" t="s">
        <v>22</v>
      </c>
      <c r="I1251" s="22">
        <v>7200000000</v>
      </c>
      <c r="J1251" s="22">
        <f>J1254</f>
        <v>0</v>
      </c>
      <c r="K1251" s="22">
        <f>K1254</f>
        <v>0</v>
      </c>
      <c r="L1251" s="22">
        <f t="shared" si="59"/>
        <v>7200000000</v>
      </c>
      <c r="M1251" s="30"/>
      <c r="N1251" s="21"/>
    </row>
    <row r="1252" spans="1:14" ht="16.5" customHeight="1" x14ac:dyDescent="0.15">
      <c r="A1252" s="20">
        <v>1247</v>
      </c>
      <c r="B1252" s="21" t="s">
        <v>4446</v>
      </c>
      <c r="C1252" s="21" t="s">
        <v>4456</v>
      </c>
      <c r="D1252" s="21">
        <v>4</v>
      </c>
      <c r="E1252" s="21" t="s">
        <v>5194</v>
      </c>
      <c r="F1252" s="40" t="s">
        <v>4786</v>
      </c>
      <c r="G1252" s="21" t="s">
        <v>5183</v>
      </c>
      <c r="H1252" s="21" t="s">
        <v>15</v>
      </c>
      <c r="I1252" s="22">
        <v>2000000000</v>
      </c>
      <c r="J1252" s="22">
        <v>0</v>
      </c>
      <c r="K1252" s="22">
        <v>0</v>
      </c>
      <c r="L1252" s="22">
        <f t="shared" si="59"/>
        <v>2000000000</v>
      </c>
      <c r="M1252" s="30"/>
      <c r="N1252" s="21"/>
    </row>
    <row r="1253" spans="1:14" ht="16.5" customHeight="1" x14ac:dyDescent="0.15">
      <c r="A1253" s="20">
        <v>1248</v>
      </c>
      <c r="B1253" s="21" t="s">
        <v>4446</v>
      </c>
      <c r="C1253" s="21" t="s">
        <v>4456</v>
      </c>
      <c r="D1253" s="21">
        <v>4</v>
      </c>
      <c r="E1253" s="21" t="s">
        <v>5194</v>
      </c>
      <c r="F1253" s="40" t="s">
        <v>4794</v>
      </c>
      <c r="G1253" s="21" t="s">
        <v>5183</v>
      </c>
      <c r="H1253" s="21" t="s">
        <v>22</v>
      </c>
      <c r="I1253" s="22">
        <v>260000000</v>
      </c>
      <c r="J1253" s="22">
        <f>J1256</f>
        <v>0</v>
      </c>
      <c r="K1253" s="22">
        <v>0</v>
      </c>
      <c r="L1253" s="22">
        <f t="shared" si="59"/>
        <v>260000000</v>
      </c>
      <c r="M1253" s="30"/>
      <c r="N1253" s="21"/>
    </row>
    <row r="1254" spans="1:14" ht="16.5" customHeight="1" x14ac:dyDescent="0.15">
      <c r="A1254" s="20">
        <v>1249</v>
      </c>
      <c r="B1254" s="21" t="s">
        <v>4446</v>
      </c>
      <c r="C1254" s="21" t="s">
        <v>4456</v>
      </c>
      <c r="D1254" s="21">
        <v>4</v>
      </c>
      <c r="E1254" s="21" t="s">
        <v>5194</v>
      </c>
      <c r="F1254" s="40" t="s">
        <v>4795</v>
      </c>
      <c r="G1254" s="21" t="s">
        <v>5183</v>
      </c>
      <c r="H1254" s="21" t="s">
        <v>22</v>
      </c>
      <c r="I1254" s="22">
        <v>45000000</v>
      </c>
      <c r="J1254" s="22">
        <v>0</v>
      </c>
      <c r="K1254" s="22">
        <v>0</v>
      </c>
      <c r="L1254" s="22">
        <f t="shared" si="59"/>
        <v>45000000</v>
      </c>
      <c r="M1254" s="30"/>
      <c r="N1254" s="21"/>
    </row>
    <row r="1255" spans="1:14" ht="16.5" customHeight="1" x14ac:dyDescent="0.15">
      <c r="A1255" s="20">
        <v>1250</v>
      </c>
      <c r="B1255" s="21" t="s">
        <v>4446</v>
      </c>
      <c r="C1255" s="21" t="s">
        <v>4456</v>
      </c>
      <c r="D1255" s="21">
        <v>4</v>
      </c>
      <c r="E1255" s="21" t="s">
        <v>5194</v>
      </c>
      <c r="F1255" s="40" t="s">
        <v>4814</v>
      </c>
      <c r="G1255" s="21" t="s">
        <v>5183</v>
      </c>
      <c r="H1255" s="21" t="s">
        <v>22</v>
      </c>
      <c r="I1255" s="22">
        <v>132520000</v>
      </c>
      <c r="J1255" s="22">
        <v>0</v>
      </c>
      <c r="K1255" s="22">
        <v>0</v>
      </c>
      <c r="L1255" s="22">
        <f t="shared" si="59"/>
        <v>132520000</v>
      </c>
      <c r="M1255" s="30"/>
      <c r="N1255" s="21"/>
    </row>
    <row r="1256" spans="1:14" ht="16.5" customHeight="1" x14ac:dyDescent="0.15">
      <c r="A1256" s="20">
        <v>1251</v>
      </c>
      <c r="B1256" s="21" t="s">
        <v>4446</v>
      </c>
      <c r="C1256" s="21" t="s">
        <v>4456</v>
      </c>
      <c r="D1256" s="21">
        <v>4</v>
      </c>
      <c r="E1256" s="21" t="s">
        <v>5194</v>
      </c>
      <c r="F1256" s="40" t="s">
        <v>4815</v>
      </c>
      <c r="G1256" s="21" t="s">
        <v>5183</v>
      </c>
      <c r="H1256" s="21" t="s">
        <v>22</v>
      </c>
      <c r="I1256" s="22">
        <v>421641000</v>
      </c>
      <c r="J1256" s="22">
        <v>0</v>
      </c>
      <c r="K1256" s="22">
        <v>0</v>
      </c>
      <c r="L1256" s="22">
        <f t="shared" si="59"/>
        <v>421641000</v>
      </c>
      <c r="M1256" s="30"/>
      <c r="N1256" s="21"/>
    </row>
    <row r="1257" spans="1:14" ht="16.5" customHeight="1" x14ac:dyDescent="0.15">
      <c r="A1257" s="20">
        <v>1252</v>
      </c>
      <c r="B1257" s="21" t="s">
        <v>4446</v>
      </c>
      <c r="C1257" s="21" t="s">
        <v>4456</v>
      </c>
      <c r="D1257" s="21">
        <v>4</v>
      </c>
      <c r="E1257" s="21" t="s">
        <v>5194</v>
      </c>
      <c r="F1257" s="40" t="s">
        <v>4816</v>
      </c>
      <c r="G1257" s="21" t="s">
        <v>5183</v>
      </c>
      <c r="H1257" s="21" t="s">
        <v>22</v>
      </c>
      <c r="I1257" s="22">
        <v>70000000</v>
      </c>
      <c r="J1257" s="22">
        <v>0</v>
      </c>
      <c r="K1257" s="22">
        <v>0</v>
      </c>
      <c r="L1257" s="22">
        <f t="shared" si="59"/>
        <v>70000000</v>
      </c>
      <c r="M1257" s="30"/>
      <c r="N1257" s="21"/>
    </row>
    <row r="1258" spans="1:14" ht="16.5" customHeight="1" x14ac:dyDescent="0.15">
      <c r="A1258" s="20">
        <v>1253</v>
      </c>
      <c r="B1258" s="21" t="s">
        <v>4446</v>
      </c>
      <c r="C1258" s="21" t="s">
        <v>4456</v>
      </c>
      <c r="D1258" s="21">
        <v>4</v>
      </c>
      <c r="E1258" s="21" t="s">
        <v>5194</v>
      </c>
      <c r="F1258" s="40" t="s">
        <v>4819</v>
      </c>
      <c r="G1258" s="21" t="s">
        <v>5183</v>
      </c>
      <c r="H1258" s="21" t="s">
        <v>22</v>
      </c>
      <c r="I1258" s="22">
        <v>20000000</v>
      </c>
      <c r="J1258" s="22">
        <v>0</v>
      </c>
      <c r="K1258" s="22">
        <v>0</v>
      </c>
      <c r="L1258" s="22">
        <f t="shared" si="59"/>
        <v>20000000</v>
      </c>
      <c r="M1258" s="30"/>
      <c r="N1258" s="21"/>
    </row>
    <row r="1259" spans="1:14" ht="16.5" customHeight="1" x14ac:dyDescent="0.15">
      <c r="A1259" s="20">
        <v>1254</v>
      </c>
      <c r="B1259" s="21" t="s">
        <v>4824</v>
      </c>
      <c r="C1259" s="21" t="s">
        <v>167</v>
      </c>
      <c r="D1259" s="21">
        <v>4</v>
      </c>
      <c r="E1259" s="21" t="s">
        <v>5194</v>
      </c>
      <c r="F1259" s="40" t="s">
        <v>5005</v>
      </c>
      <c r="G1259" s="21" t="s">
        <v>191</v>
      </c>
      <c r="H1259" s="21" t="s">
        <v>15</v>
      </c>
      <c r="I1259" s="22">
        <v>480000000</v>
      </c>
      <c r="J1259" s="22">
        <v>0</v>
      </c>
      <c r="K1259" s="22">
        <v>0</v>
      </c>
      <c r="L1259" s="22">
        <f t="shared" si="59"/>
        <v>480000000</v>
      </c>
      <c r="M1259" s="30"/>
      <c r="N1259" s="21"/>
    </row>
    <row r="1260" spans="1:14" ht="16.5" customHeight="1" x14ac:dyDescent="0.15">
      <c r="A1260" s="20">
        <v>1255</v>
      </c>
      <c r="B1260" s="21" t="s">
        <v>4824</v>
      </c>
      <c r="C1260" s="21" t="s">
        <v>4855</v>
      </c>
      <c r="D1260" s="21">
        <v>4</v>
      </c>
      <c r="E1260" s="21" t="s">
        <v>5194</v>
      </c>
      <c r="F1260" s="40" t="s">
        <v>5054</v>
      </c>
      <c r="G1260" s="21" t="s">
        <v>191</v>
      </c>
      <c r="H1260" s="21" t="s">
        <v>22</v>
      </c>
      <c r="I1260" s="22">
        <v>24000000</v>
      </c>
      <c r="J1260" s="22">
        <v>0</v>
      </c>
      <c r="K1260" s="22">
        <v>0</v>
      </c>
      <c r="L1260" s="22">
        <f t="shared" si="59"/>
        <v>24000000</v>
      </c>
      <c r="M1260" s="30"/>
      <c r="N1260" s="21"/>
    </row>
    <row r="1261" spans="1:14" ht="16.5" customHeight="1" x14ac:dyDescent="0.15">
      <c r="A1261" s="20">
        <v>1256</v>
      </c>
      <c r="B1261" s="21" t="s">
        <v>4824</v>
      </c>
      <c r="C1261" s="21" t="s">
        <v>4857</v>
      </c>
      <c r="D1261" s="21">
        <v>4</v>
      </c>
      <c r="E1261" s="21" t="s">
        <v>5194</v>
      </c>
      <c r="F1261" s="40" t="s">
        <v>5069</v>
      </c>
      <c r="G1261" s="21" t="s">
        <v>191</v>
      </c>
      <c r="H1261" s="21" t="s">
        <v>22</v>
      </c>
      <c r="I1261" s="22">
        <v>233277400</v>
      </c>
      <c r="J1261" s="22">
        <v>0</v>
      </c>
      <c r="K1261" s="22">
        <v>0</v>
      </c>
      <c r="L1261" s="22">
        <f t="shared" si="59"/>
        <v>233277400</v>
      </c>
      <c r="M1261" s="30"/>
      <c r="N1261" s="21"/>
    </row>
    <row r="1262" spans="1:14" ht="16.5" customHeight="1" x14ac:dyDescent="0.15">
      <c r="A1262" s="20">
        <v>1257</v>
      </c>
      <c r="B1262" s="21" t="s">
        <v>1572</v>
      </c>
      <c r="C1262" s="21" t="s">
        <v>1576</v>
      </c>
      <c r="D1262" s="21">
        <v>5</v>
      </c>
      <c r="E1262" s="21" t="s">
        <v>5194</v>
      </c>
      <c r="F1262" s="40" t="s">
        <v>1836</v>
      </c>
      <c r="G1262" s="21" t="s">
        <v>191</v>
      </c>
      <c r="H1262" s="21" t="s">
        <v>15</v>
      </c>
      <c r="I1262" s="22">
        <v>1500000000</v>
      </c>
      <c r="J1262" s="22">
        <f t="shared" ref="J1262:K1265" si="60">J1265</f>
        <v>0</v>
      </c>
      <c r="K1262" s="22">
        <f t="shared" si="60"/>
        <v>0</v>
      </c>
      <c r="L1262" s="22">
        <f t="shared" si="59"/>
        <v>1500000000</v>
      </c>
      <c r="M1262" s="30"/>
      <c r="N1262" s="21"/>
    </row>
    <row r="1263" spans="1:14" ht="16.5" customHeight="1" x14ac:dyDescent="0.15">
      <c r="A1263" s="20">
        <v>1258</v>
      </c>
      <c r="B1263" s="21" t="s">
        <v>1572</v>
      </c>
      <c r="C1263" s="21" t="s">
        <v>1575</v>
      </c>
      <c r="D1263" s="21">
        <v>5</v>
      </c>
      <c r="E1263" s="21" t="s">
        <v>5194</v>
      </c>
      <c r="F1263" s="40" t="s">
        <v>1852</v>
      </c>
      <c r="G1263" s="21" t="s">
        <v>191</v>
      </c>
      <c r="H1263" s="21" t="s">
        <v>15</v>
      </c>
      <c r="I1263" s="22">
        <v>340000000</v>
      </c>
      <c r="J1263" s="22">
        <f t="shared" si="60"/>
        <v>0</v>
      </c>
      <c r="K1263" s="22">
        <f t="shared" si="60"/>
        <v>0</v>
      </c>
      <c r="L1263" s="22">
        <f t="shared" si="59"/>
        <v>340000000</v>
      </c>
      <c r="M1263" s="30"/>
      <c r="N1263" s="21"/>
    </row>
    <row r="1264" spans="1:14" ht="16.5" customHeight="1" x14ac:dyDescent="0.15">
      <c r="A1264" s="20">
        <v>1259</v>
      </c>
      <c r="B1264" s="21" t="s">
        <v>1572</v>
      </c>
      <c r="C1264" s="21" t="s">
        <v>1575</v>
      </c>
      <c r="D1264" s="21">
        <v>5</v>
      </c>
      <c r="E1264" s="21" t="s">
        <v>5194</v>
      </c>
      <c r="F1264" s="40" t="s">
        <v>1854</v>
      </c>
      <c r="G1264" s="21" t="s">
        <v>191</v>
      </c>
      <c r="H1264" s="21" t="s">
        <v>15</v>
      </c>
      <c r="I1264" s="22">
        <v>100000000</v>
      </c>
      <c r="J1264" s="22">
        <f t="shared" si="60"/>
        <v>0</v>
      </c>
      <c r="K1264" s="22">
        <f t="shared" si="60"/>
        <v>0</v>
      </c>
      <c r="L1264" s="22">
        <f t="shared" si="59"/>
        <v>100000000</v>
      </c>
      <c r="M1264" s="30"/>
      <c r="N1264" s="21"/>
    </row>
    <row r="1265" spans="1:14" ht="16.5" customHeight="1" x14ac:dyDescent="0.15">
      <c r="A1265" s="20">
        <v>1260</v>
      </c>
      <c r="B1265" s="21" t="s">
        <v>39</v>
      </c>
      <c r="C1265" s="21" t="s">
        <v>67</v>
      </c>
      <c r="D1265" s="21">
        <v>5</v>
      </c>
      <c r="E1265" s="21" t="s">
        <v>5194</v>
      </c>
      <c r="F1265" s="40" t="s">
        <v>204</v>
      </c>
      <c r="G1265" s="21" t="s">
        <v>191</v>
      </c>
      <c r="H1265" s="21" t="s">
        <v>15</v>
      </c>
      <c r="I1265" s="22">
        <v>700000000</v>
      </c>
      <c r="J1265" s="22">
        <f t="shared" si="60"/>
        <v>0</v>
      </c>
      <c r="K1265" s="22">
        <f t="shared" si="60"/>
        <v>0</v>
      </c>
      <c r="L1265" s="22">
        <f t="shared" si="59"/>
        <v>700000000</v>
      </c>
      <c r="M1265" s="30"/>
      <c r="N1265" s="21"/>
    </row>
    <row r="1266" spans="1:14" ht="16.5" customHeight="1" x14ac:dyDescent="0.15">
      <c r="A1266" s="20">
        <v>1261</v>
      </c>
      <c r="B1266" s="21" t="s">
        <v>39</v>
      </c>
      <c r="C1266" s="21" t="s">
        <v>167</v>
      </c>
      <c r="D1266" s="21">
        <v>5</v>
      </c>
      <c r="E1266" s="21" t="s">
        <v>5194</v>
      </c>
      <c r="F1266" s="40" t="s">
        <v>289</v>
      </c>
      <c r="G1266" s="21" t="s">
        <v>191</v>
      </c>
      <c r="H1266" s="21" t="s">
        <v>22</v>
      </c>
      <c r="I1266" s="22">
        <v>50000000</v>
      </c>
      <c r="J1266" s="22">
        <v>0</v>
      </c>
      <c r="K1266" s="22">
        <v>0</v>
      </c>
      <c r="L1266" s="22">
        <f t="shared" si="59"/>
        <v>50000000</v>
      </c>
      <c r="M1266" s="30"/>
      <c r="N1266" s="21"/>
    </row>
    <row r="1267" spans="1:14" ht="16.5" customHeight="1" x14ac:dyDescent="0.15">
      <c r="A1267" s="20">
        <v>1262</v>
      </c>
      <c r="B1267" s="21" t="s">
        <v>292</v>
      </c>
      <c r="C1267" s="21" t="s">
        <v>349</v>
      </c>
      <c r="D1267" s="21">
        <v>5</v>
      </c>
      <c r="E1267" s="21" t="s">
        <v>5194</v>
      </c>
      <c r="F1267" s="40" t="s">
        <v>582</v>
      </c>
      <c r="G1267" s="21" t="s">
        <v>191</v>
      </c>
      <c r="H1267" s="21" t="s">
        <v>22</v>
      </c>
      <c r="I1267" s="22">
        <v>31492349</v>
      </c>
      <c r="J1267" s="22">
        <v>0</v>
      </c>
      <c r="K1267" s="22">
        <v>0</v>
      </c>
      <c r="L1267" s="22">
        <f t="shared" si="59"/>
        <v>31492349</v>
      </c>
      <c r="M1267" s="30"/>
      <c r="N1267" s="21"/>
    </row>
    <row r="1268" spans="1:14" ht="16.5" customHeight="1" x14ac:dyDescent="0.15">
      <c r="A1268" s="20">
        <v>1263</v>
      </c>
      <c r="B1268" s="21" t="s">
        <v>292</v>
      </c>
      <c r="C1268" s="21" t="s">
        <v>354</v>
      </c>
      <c r="D1268" s="21">
        <v>5</v>
      </c>
      <c r="E1268" s="21" t="s">
        <v>5194</v>
      </c>
      <c r="F1268" s="40" t="s">
        <v>596</v>
      </c>
      <c r="G1268" s="21" t="s">
        <v>191</v>
      </c>
      <c r="H1268" s="21" t="s">
        <v>15</v>
      </c>
      <c r="I1268" s="22">
        <v>350000000</v>
      </c>
      <c r="J1268" s="22">
        <f>J1271</f>
        <v>0</v>
      </c>
      <c r="K1268" s="22">
        <f>K1271</f>
        <v>0</v>
      </c>
      <c r="L1268" s="22">
        <f t="shared" si="59"/>
        <v>350000000</v>
      </c>
      <c r="M1268" s="30"/>
      <c r="N1268" s="21"/>
    </row>
    <row r="1269" spans="1:14" ht="16.5" customHeight="1" x14ac:dyDescent="0.15">
      <c r="A1269" s="20">
        <v>1264</v>
      </c>
      <c r="B1269" s="21" t="s">
        <v>292</v>
      </c>
      <c r="C1269" s="21" t="s">
        <v>486</v>
      </c>
      <c r="D1269" s="21">
        <v>5</v>
      </c>
      <c r="E1269" s="21" t="s">
        <v>5194</v>
      </c>
      <c r="F1269" s="40" t="s">
        <v>651</v>
      </c>
      <c r="G1269" s="21" t="s">
        <v>191</v>
      </c>
      <c r="H1269" s="21" t="s">
        <v>22</v>
      </c>
      <c r="I1269" s="22">
        <v>25000000</v>
      </c>
      <c r="J1269" s="22">
        <v>0</v>
      </c>
      <c r="K1269" s="22">
        <v>0</v>
      </c>
      <c r="L1269" s="22">
        <f t="shared" si="59"/>
        <v>25000000</v>
      </c>
      <c r="M1269" s="30"/>
      <c r="N1269" s="21"/>
    </row>
    <row r="1270" spans="1:14" ht="16.5" customHeight="1" x14ac:dyDescent="0.15">
      <c r="A1270" s="20">
        <v>1265</v>
      </c>
      <c r="B1270" s="21" t="s">
        <v>292</v>
      </c>
      <c r="C1270" s="21" t="s">
        <v>558</v>
      </c>
      <c r="D1270" s="21">
        <v>5</v>
      </c>
      <c r="E1270" s="21" t="s">
        <v>5194</v>
      </c>
      <c r="F1270" s="40" t="s">
        <v>688</v>
      </c>
      <c r="G1270" s="21" t="s">
        <v>191</v>
      </c>
      <c r="H1270" s="21" t="s">
        <v>22</v>
      </c>
      <c r="I1270" s="22">
        <v>50000000</v>
      </c>
      <c r="J1270" s="22">
        <v>0</v>
      </c>
      <c r="K1270" s="22">
        <v>0</v>
      </c>
      <c r="L1270" s="22">
        <f t="shared" si="59"/>
        <v>50000000</v>
      </c>
      <c r="M1270" s="30"/>
      <c r="N1270" s="21"/>
    </row>
    <row r="1271" spans="1:14" ht="16.5" customHeight="1" x14ac:dyDescent="0.15">
      <c r="A1271" s="20">
        <v>1266</v>
      </c>
      <c r="B1271" s="21" t="s">
        <v>696</v>
      </c>
      <c r="C1271" s="21" t="s">
        <v>700</v>
      </c>
      <c r="D1271" s="21">
        <v>5</v>
      </c>
      <c r="E1271" s="21" t="s">
        <v>5194</v>
      </c>
      <c r="F1271" s="40" t="s">
        <v>891</v>
      </c>
      <c r="G1271" s="21" t="s">
        <v>191</v>
      </c>
      <c r="H1271" s="21" t="s">
        <v>22</v>
      </c>
      <c r="I1271" s="22">
        <v>80968788</v>
      </c>
      <c r="J1271" s="22">
        <v>0</v>
      </c>
      <c r="K1271" s="22">
        <v>0</v>
      </c>
      <c r="L1271" s="22">
        <f t="shared" si="59"/>
        <v>80968788</v>
      </c>
      <c r="M1271" s="30"/>
      <c r="N1271" s="21"/>
    </row>
    <row r="1272" spans="1:14" ht="16.5" customHeight="1" x14ac:dyDescent="0.15">
      <c r="A1272" s="20">
        <v>1267</v>
      </c>
      <c r="B1272" s="21" t="s">
        <v>696</v>
      </c>
      <c r="C1272" s="21" t="s">
        <v>290</v>
      </c>
      <c r="D1272" s="21">
        <v>5</v>
      </c>
      <c r="E1272" s="21" t="s">
        <v>5194</v>
      </c>
      <c r="F1272" s="40" t="s">
        <v>892</v>
      </c>
      <c r="G1272" s="21" t="s">
        <v>193</v>
      </c>
      <c r="H1272" s="21" t="s">
        <v>15</v>
      </c>
      <c r="I1272" s="22">
        <v>254408702</v>
      </c>
      <c r="J1272" s="22">
        <v>0</v>
      </c>
      <c r="K1272" s="22">
        <v>0</v>
      </c>
      <c r="L1272" s="22">
        <f t="shared" si="59"/>
        <v>254408702</v>
      </c>
      <c r="M1272" s="30"/>
      <c r="N1272" s="21"/>
    </row>
    <row r="1273" spans="1:14" ht="16.5" customHeight="1" x14ac:dyDescent="0.15">
      <c r="A1273" s="20">
        <v>1268</v>
      </c>
      <c r="B1273" s="21" t="s">
        <v>696</v>
      </c>
      <c r="C1273" s="21" t="s">
        <v>945</v>
      </c>
      <c r="D1273" s="21">
        <v>5</v>
      </c>
      <c r="E1273" s="21" t="s">
        <v>5194</v>
      </c>
      <c r="F1273" s="40" t="s">
        <v>946</v>
      </c>
      <c r="G1273" s="21" t="s">
        <v>52</v>
      </c>
      <c r="H1273" s="21" t="s">
        <v>15</v>
      </c>
      <c r="I1273" s="22">
        <v>183000000</v>
      </c>
      <c r="J1273" s="22">
        <v>0</v>
      </c>
      <c r="K1273" s="22">
        <v>0</v>
      </c>
      <c r="L1273" s="22">
        <f t="shared" si="59"/>
        <v>183000000</v>
      </c>
      <c r="M1273" s="30"/>
      <c r="N1273" s="21"/>
    </row>
    <row r="1274" spans="1:14" ht="16.5" customHeight="1" x14ac:dyDescent="0.15">
      <c r="A1274" s="20">
        <v>1269</v>
      </c>
      <c r="B1274" s="21" t="s">
        <v>696</v>
      </c>
      <c r="C1274" s="21" t="s">
        <v>797</v>
      </c>
      <c r="D1274" s="21">
        <v>5</v>
      </c>
      <c r="E1274" s="21" t="s">
        <v>5194</v>
      </c>
      <c r="F1274" s="40" t="s">
        <v>975</v>
      </c>
      <c r="G1274" s="21" t="s">
        <v>191</v>
      </c>
      <c r="H1274" s="21" t="s">
        <v>22</v>
      </c>
      <c r="I1274" s="22">
        <v>165146000</v>
      </c>
      <c r="J1274" s="22">
        <v>0</v>
      </c>
      <c r="K1274" s="22">
        <v>0</v>
      </c>
      <c r="L1274" s="22">
        <f t="shared" si="59"/>
        <v>165146000</v>
      </c>
      <c r="M1274" s="30"/>
      <c r="N1274" s="21"/>
    </row>
    <row r="1275" spans="1:14" ht="16.5" customHeight="1" x14ac:dyDescent="0.15">
      <c r="A1275" s="20">
        <v>1270</v>
      </c>
      <c r="B1275" s="21" t="s">
        <v>696</v>
      </c>
      <c r="C1275" s="21" t="s">
        <v>797</v>
      </c>
      <c r="D1275" s="21">
        <v>5</v>
      </c>
      <c r="E1275" s="21" t="s">
        <v>5194</v>
      </c>
      <c r="F1275" s="40" t="s">
        <v>976</v>
      </c>
      <c r="G1275" s="21" t="s">
        <v>193</v>
      </c>
      <c r="H1275" s="21" t="s">
        <v>22</v>
      </c>
      <c r="I1275" s="22">
        <v>27981000</v>
      </c>
      <c r="J1275" s="22">
        <v>0</v>
      </c>
      <c r="K1275" s="22">
        <v>0</v>
      </c>
      <c r="L1275" s="22">
        <f t="shared" si="59"/>
        <v>27981000</v>
      </c>
      <c r="M1275" s="30"/>
      <c r="N1275" s="21"/>
    </row>
    <row r="1276" spans="1:14" ht="16.5" customHeight="1" x14ac:dyDescent="0.15">
      <c r="A1276" s="20">
        <v>1271</v>
      </c>
      <c r="B1276" s="21" t="s">
        <v>696</v>
      </c>
      <c r="C1276" s="21" t="s">
        <v>797</v>
      </c>
      <c r="D1276" s="21">
        <v>5</v>
      </c>
      <c r="E1276" s="21" t="s">
        <v>5194</v>
      </c>
      <c r="F1276" s="40" t="s">
        <v>977</v>
      </c>
      <c r="G1276" s="21" t="s">
        <v>191</v>
      </c>
      <c r="H1276" s="21" t="s">
        <v>22</v>
      </c>
      <c r="I1276" s="22">
        <v>66588000</v>
      </c>
      <c r="J1276" s="22">
        <v>0</v>
      </c>
      <c r="K1276" s="22">
        <v>0</v>
      </c>
      <c r="L1276" s="22">
        <f t="shared" si="59"/>
        <v>66588000</v>
      </c>
      <c r="M1276" s="30"/>
      <c r="N1276" s="21"/>
    </row>
    <row r="1277" spans="1:14" ht="16.5" customHeight="1" x14ac:dyDescent="0.15">
      <c r="A1277" s="20">
        <v>1272</v>
      </c>
      <c r="B1277" s="21" t="s">
        <v>696</v>
      </c>
      <c r="C1277" s="21" t="s">
        <v>797</v>
      </c>
      <c r="D1277" s="21">
        <v>5</v>
      </c>
      <c r="E1277" s="21" t="s">
        <v>5194</v>
      </c>
      <c r="F1277" s="40" t="s">
        <v>978</v>
      </c>
      <c r="G1277" s="21" t="s">
        <v>191</v>
      </c>
      <c r="H1277" s="21" t="s">
        <v>22</v>
      </c>
      <c r="I1277" s="22">
        <v>150000000</v>
      </c>
      <c r="J1277" s="22">
        <v>0</v>
      </c>
      <c r="K1277" s="22">
        <v>0</v>
      </c>
      <c r="L1277" s="22">
        <f t="shared" si="59"/>
        <v>150000000</v>
      </c>
      <c r="M1277" s="30"/>
      <c r="N1277" s="21"/>
    </row>
    <row r="1278" spans="1:14" ht="16.5" customHeight="1" x14ac:dyDescent="0.15">
      <c r="A1278" s="20">
        <v>1273</v>
      </c>
      <c r="B1278" s="21" t="s">
        <v>696</v>
      </c>
      <c r="C1278" s="21" t="s">
        <v>797</v>
      </c>
      <c r="D1278" s="21">
        <v>5</v>
      </c>
      <c r="E1278" s="21" t="s">
        <v>5194</v>
      </c>
      <c r="F1278" s="40" t="s">
        <v>979</v>
      </c>
      <c r="G1278" s="21" t="s">
        <v>191</v>
      </c>
      <c r="H1278" s="21" t="s">
        <v>22</v>
      </c>
      <c r="I1278" s="22">
        <v>15000000</v>
      </c>
      <c r="J1278" s="22">
        <v>0</v>
      </c>
      <c r="K1278" s="22">
        <v>0</v>
      </c>
      <c r="L1278" s="22">
        <f t="shared" si="59"/>
        <v>15000000</v>
      </c>
      <c r="M1278" s="30"/>
      <c r="N1278" s="21"/>
    </row>
    <row r="1279" spans="1:14" ht="16.5" customHeight="1" x14ac:dyDescent="0.15">
      <c r="A1279" s="20">
        <v>1274</v>
      </c>
      <c r="B1279" s="21" t="s">
        <v>696</v>
      </c>
      <c r="C1279" s="21" t="s">
        <v>797</v>
      </c>
      <c r="D1279" s="21">
        <v>5</v>
      </c>
      <c r="E1279" s="21" t="s">
        <v>5194</v>
      </c>
      <c r="F1279" s="40" t="s">
        <v>980</v>
      </c>
      <c r="G1279" s="21" t="s">
        <v>191</v>
      </c>
      <c r="H1279" s="21" t="s">
        <v>22</v>
      </c>
      <c r="I1279" s="22">
        <v>10000000</v>
      </c>
      <c r="J1279" s="22">
        <v>0</v>
      </c>
      <c r="K1279" s="22">
        <v>0</v>
      </c>
      <c r="L1279" s="22">
        <f t="shared" si="59"/>
        <v>10000000</v>
      </c>
      <c r="M1279" s="30"/>
      <c r="N1279" s="21"/>
    </row>
    <row r="1280" spans="1:14" ht="16.5" customHeight="1" x14ac:dyDescent="0.15">
      <c r="A1280" s="20">
        <v>1275</v>
      </c>
      <c r="B1280" s="21" t="s">
        <v>696</v>
      </c>
      <c r="C1280" s="21" t="s">
        <v>797</v>
      </c>
      <c r="D1280" s="21">
        <v>5</v>
      </c>
      <c r="E1280" s="21" t="s">
        <v>5194</v>
      </c>
      <c r="F1280" s="40" t="s">
        <v>981</v>
      </c>
      <c r="G1280" s="21" t="s">
        <v>193</v>
      </c>
      <c r="H1280" s="21" t="s">
        <v>22</v>
      </c>
      <c r="I1280" s="22">
        <v>10000000</v>
      </c>
      <c r="J1280" s="22">
        <v>0</v>
      </c>
      <c r="K1280" s="22">
        <v>0</v>
      </c>
      <c r="L1280" s="22">
        <f t="shared" si="59"/>
        <v>10000000</v>
      </c>
      <c r="M1280" s="30"/>
      <c r="N1280" s="21"/>
    </row>
    <row r="1281" spans="1:14" ht="16.5" customHeight="1" x14ac:dyDescent="0.15">
      <c r="A1281" s="20">
        <v>1276</v>
      </c>
      <c r="B1281" s="21" t="s">
        <v>696</v>
      </c>
      <c r="C1281" s="21" t="s">
        <v>797</v>
      </c>
      <c r="D1281" s="21">
        <v>5</v>
      </c>
      <c r="E1281" s="21" t="s">
        <v>5194</v>
      </c>
      <c r="F1281" s="40" t="s">
        <v>982</v>
      </c>
      <c r="G1281" s="21" t="s">
        <v>191</v>
      </c>
      <c r="H1281" s="21" t="s">
        <v>22</v>
      </c>
      <c r="I1281" s="22">
        <v>50000000</v>
      </c>
      <c r="J1281" s="22">
        <v>0</v>
      </c>
      <c r="K1281" s="22">
        <v>0</v>
      </c>
      <c r="L1281" s="22">
        <f t="shared" si="59"/>
        <v>50000000</v>
      </c>
      <c r="M1281" s="30"/>
      <c r="N1281" s="21"/>
    </row>
    <row r="1282" spans="1:14" ht="16.5" customHeight="1" x14ac:dyDescent="0.15">
      <c r="A1282" s="20">
        <v>1277</v>
      </c>
      <c r="B1282" s="21" t="s">
        <v>696</v>
      </c>
      <c r="C1282" s="21" t="s">
        <v>847</v>
      </c>
      <c r="D1282" s="21">
        <v>5</v>
      </c>
      <c r="E1282" s="21" t="s">
        <v>5194</v>
      </c>
      <c r="F1282" s="40" t="s">
        <v>1013</v>
      </c>
      <c r="G1282" s="21" t="s">
        <v>191</v>
      </c>
      <c r="H1282" s="21" t="s">
        <v>22</v>
      </c>
      <c r="I1282" s="22">
        <v>20000000</v>
      </c>
      <c r="J1282" s="22">
        <v>0</v>
      </c>
      <c r="K1282" s="22">
        <v>0</v>
      </c>
      <c r="L1282" s="22">
        <f t="shared" si="59"/>
        <v>20000000</v>
      </c>
      <c r="M1282" s="30"/>
      <c r="N1282" s="21"/>
    </row>
    <row r="1283" spans="1:14" ht="16.5" customHeight="1" x14ac:dyDescent="0.15">
      <c r="A1283" s="20">
        <v>1278</v>
      </c>
      <c r="B1283" s="21" t="s">
        <v>696</v>
      </c>
      <c r="C1283" s="21" t="s">
        <v>856</v>
      </c>
      <c r="D1283" s="21">
        <v>5</v>
      </c>
      <c r="E1283" s="21" t="s">
        <v>5194</v>
      </c>
      <c r="F1283" s="40" t="s">
        <v>1021</v>
      </c>
      <c r="G1283" s="21" t="s">
        <v>191</v>
      </c>
      <c r="H1283" s="21" t="s">
        <v>22</v>
      </c>
      <c r="I1283" s="22">
        <v>10000000</v>
      </c>
      <c r="J1283" s="22">
        <v>0</v>
      </c>
      <c r="K1283" s="22">
        <v>0</v>
      </c>
      <c r="L1283" s="22">
        <f t="shared" si="59"/>
        <v>10000000</v>
      </c>
      <c r="M1283" s="30"/>
      <c r="N1283" s="21"/>
    </row>
    <row r="1284" spans="1:14" ht="16.5" customHeight="1" x14ac:dyDescent="0.15">
      <c r="A1284" s="20">
        <v>1279</v>
      </c>
      <c r="B1284" s="21" t="s">
        <v>696</v>
      </c>
      <c r="C1284" s="21" t="s">
        <v>856</v>
      </c>
      <c r="D1284" s="21">
        <v>5</v>
      </c>
      <c r="E1284" s="21" t="s">
        <v>5194</v>
      </c>
      <c r="F1284" s="40" t="s">
        <v>1022</v>
      </c>
      <c r="G1284" s="21" t="s">
        <v>191</v>
      </c>
      <c r="H1284" s="21" t="s">
        <v>22</v>
      </c>
      <c r="I1284" s="22">
        <v>10000000</v>
      </c>
      <c r="J1284" s="22">
        <v>0</v>
      </c>
      <c r="K1284" s="22">
        <v>0</v>
      </c>
      <c r="L1284" s="22">
        <f t="shared" si="59"/>
        <v>10000000</v>
      </c>
      <c r="M1284" s="30"/>
      <c r="N1284" s="21"/>
    </row>
    <row r="1285" spans="1:14" ht="16.5" customHeight="1" x14ac:dyDescent="0.15">
      <c r="A1285" s="20">
        <v>1280</v>
      </c>
      <c r="B1285" s="21" t="s">
        <v>696</v>
      </c>
      <c r="C1285" s="21" t="s">
        <v>856</v>
      </c>
      <c r="D1285" s="21">
        <v>5</v>
      </c>
      <c r="E1285" s="21" t="s">
        <v>5194</v>
      </c>
      <c r="F1285" s="40" t="s">
        <v>1023</v>
      </c>
      <c r="G1285" s="21" t="s">
        <v>191</v>
      </c>
      <c r="H1285" s="21" t="s">
        <v>22</v>
      </c>
      <c r="I1285" s="22">
        <v>30000000</v>
      </c>
      <c r="J1285" s="22">
        <v>0</v>
      </c>
      <c r="K1285" s="22">
        <v>0</v>
      </c>
      <c r="L1285" s="22">
        <f t="shared" si="59"/>
        <v>30000000</v>
      </c>
      <c r="M1285" s="30"/>
      <c r="N1285" s="21"/>
    </row>
    <row r="1286" spans="1:14" ht="16.5" customHeight="1" x14ac:dyDescent="0.15">
      <c r="A1286" s="20">
        <v>1281</v>
      </c>
      <c r="B1286" s="21" t="s">
        <v>696</v>
      </c>
      <c r="C1286" s="21" t="s">
        <v>856</v>
      </c>
      <c r="D1286" s="21">
        <v>5</v>
      </c>
      <c r="E1286" s="21" t="s">
        <v>5194</v>
      </c>
      <c r="F1286" s="40" t="s">
        <v>1024</v>
      </c>
      <c r="G1286" s="21" t="s">
        <v>191</v>
      </c>
      <c r="H1286" s="21" t="s">
        <v>22</v>
      </c>
      <c r="I1286" s="22">
        <v>60000000</v>
      </c>
      <c r="J1286" s="22">
        <v>0</v>
      </c>
      <c r="K1286" s="22">
        <v>0</v>
      </c>
      <c r="L1286" s="22">
        <f t="shared" si="59"/>
        <v>60000000</v>
      </c>
      <c r="M1286" s="30"/>
      <c r="N1286" s="21"/>
    </row>
    <row r="1287" spans="1:14" ht="16.5" customHeight="1" x14ac:dyDescent="0.15">
      <c r="A1287" s="20">
        <v>1282</v>
      </c>
      <c r="B1287" s="21" t="s">
        <v>696</v>
      </c>
      <c r="C1287" s="21" t="s">
        <v>874</v>
      </c>
      <c r="D1287" s="21">
        <v>5</v>
      </c>
      <c r="E1287" s="21" t="s">
        <v>5194</v>
      </c>
      <c r="F1287" s="40" t="s">
        <v>1031</v>
      </c>
      <c r="G1287" s="21" t="s">
        <v>193</v>
      </c>
      <c r="H1287" s="21" t="s">
        <v>16</v>
      </c>
      <c r="I1287" s="22">
        <v>2530000</v>
      </c>
      <c r="J1287" s="22">
        <v>0</v>
      </c>
      <c r="K1287" s="22">
        <v>0</v>
      </c>
      <c r="L1287" s="22">
        <f t="shared" si="59"/>
        <v>2530000</v>
      </c>
      <c r="M1287" s="30" t="s">
        <v>136</v>
      </c>
      <c r="N1287" s="21"/>
    </row>
    <row r="1288" spans="1:14" ht="16.5" customHeight="1" x14ac:dyDescent="0.15">
      <c r="A1288" s="20">
        <v>1283</v>
      </c>
      <c r="B1288" s="21" t="s">
        <v>696</v>
      </c>
      <c r="C1288" s="21" t="s">
        <v>874</v>
      </c>
      <c r="D1288" s="21">
        <v>5</v>
      </c>
      <c r="E1288" s="21" t="s">
        <v>5194</v>
      </c>
      <c r="F1288" s="40" t="s">
        <v>1032</v>
      </c>
      <c r="G1288" s="21" t="s">
        <v>193</v>
      </c>
      <c r="H1288" s="21" t="s">
        <v>16</v>
      </c>
      <c r="I1288" s="22">
        <v>2500000</v>
      </c>
      <c r="J1288" s="22">
        <v>0</v>
      </c>
      <c r="K1288" s="22">
        <v>0</v>
      </c>
      <c r="L1288" s="22">
        <f t="shared" si="59"/>
        <v>2500000</v>
      </c>
      <c r="M1288" s="30" t="s">
        <v>136</v>
      </c>
      <c r="N1288" s="21"/>
    </row>
    <row r="1289" spans="1:14" ht="16.5" customHeight="1" x14ac:dyDescent="0.15">
      <c r="A1289" s="20">
        <v>1284</v>
      </c>
      <c r="B1289" s="21" t="s">
        <v>1036</v>
      </c>
      <c r="C1289" s="21" t="s">
        <v>158</v>
      </c>
      <c r="D1289" s="21">
        <v>5</v>
      </c>
      <c r="E1289" s="21" t="s">
        <v>5194</v>
      </c>
      <c r="F1289" s="40" t="s">
        <v>1254</v>
      </c>
      <c r="G1289" s="21" t="s">
        <v>191</v>
      </c>
      <c r="H1289" s="21" t="s">
        <v>15</v>
      </c>
      <c r="I1289" s="22">
        <v>175453000</v>
      </c>
      <c r="J1289" s="22">
        <v>17484000</v>
      </c>
      <c r="K1289" s="22">
        <v>0</v>
      </c>
      <c r="L1289" s="22">
        <f t="shared" si="59"/>
        <v>192937000</v>
      </c>
      <c r="M1289" s="30"/>
      <c r="N1289" s="21"/>
    </row>
    <row r="1290" spans="1:14" ht="16.5" customHeight="1" x14ac:dyDescent="0.15">
      <c r="A1290" s="20">
        <v>1285</v>
      </c>
      <c r="B1290" s="21" t="s">
        <v>1036</v>
      </c>
      <c r="C1290" s="21" t="s">
        <v>158</v>
      </c>
      <c r="D1290" s="21">
        <v>5</v>
      </c>
      <c r="E1290" s="21" t="s">
        <v>5194</v>
      </c>
      <c r="F1290" s="40" t="s">
        <v>1255</v>
      </c>
      <c r="G1290" s="21" t="s">
        <v>191</v>
      </c>
      <c r="H1290" s="21" t="s">
        <v>15</v>
      </c>
      <c r="I1290" s="22">
        <v>82663000</v>
      </c>
      <c r="J1290" s="22">
        <v>86100000</v>
      </c>
      <c r="K1290" s="22">
        <v>0</v>
      </c>
      <c r="L1290" s="22">
        <f t="shared" si="59"/>
        <v>168763000</v>
      </c>
      <c r="M1290" s="30"/>
      <c r="N1290" s="21"/>
    </row>
    <row r="1291" spans="1:14" ht="16.5" customHeight="1" x14ac:dyDescent="0.15">
      <c r="A1291" s="20">
        <v>1286</v>
      </c>
      <c r="B1291" s="21" t="s">
        <v>1036</v>
      </c>
      <c r="C1291" s="21" t="s">
        <v>158</v>
      </c>
      <c r="D1291" s="21">
        <v>5</v>
      </c>
      <c r="E1291" s="21" t="s">
        <v>5194</v>
      </c>
      <c r="F1291" s="40" t="s">
        <v>1256</v>
      </c>
      <c r="G1291" s="21" t="s">
        <v>193</v>
      </c>
      <c r="H1291" s="21" t="s">
        <v>15</v>
      </c>
      <c r="I1291" s="22">
        <v>30844000</v>
      </c>
      <c r="J1291" s="22">
        <v>0</v>
      </c>
      <c r="K1291" s="22">
        <v>0</v>
      </c>
      <c r="L1291" s="22">
        <f t="shared" ref="L1291:L1354" si="61">I1291+J1291+K1291</f>
        <v>30844000</v>
      </c>
      <c r="M1291" s="30"/>
      <c r="N1291" s="21"/>
    </row>
    <row r="1292" spans="1:14" ht="16.5" customHeight="1" x14ac:dyDescent="0.15">
      <c r="A1292" s="20">
        <v>1287</v>
      </c>
      <c r="B1292" s="21" t="s">
        <v>1036</v>
      </c>
      <c r="C1292" s="21" t="s">
        <v>158</v>
      </c>
      <c r="D1292" s="21">
        <v>5</v>
      </c>
      <c r="E1292" s="21" t="s">
        <v>5194</v>
      </c>
      <c r="F1292" s="40" t="s">
        <v>1257</v>
      </c>
      <c r="G1292" s="21" t="s">
        <v>191</v>
      </c>
      <c r="H1292" s="21" t="s">
        <v>15</v>
      </c>
      <c r="I1292" s="22">
        <v>25508000</v>
      </c>
      <c r="J1292" s="22">
        <v>2881000</v>
      </c>
      <c r="K1292" s="22">
        <v>0</v>
      </c>
      <c r="L1292" s="22">
        <f t="shared" si="61"/>
        <v>28389000</v>
      </c>
      <c r="M1292" s="30"/>
      <c r="N1292" s="21"/>
    </row>
    <row r="1293" spans="1:14" ht="16.5" customHeight="1" x14ac:dyDescent="0.15">
      <c r="A1293" s="20">
        <v>1288</v>
      </c>
      <c r="B1293" s="21" t="s">
        <v>1036</v>
      </c>
      <c r="C1293" s="21" t="s">
        <v>158</v>
      </c>
      <c r="D1293" s="21">
        <v>5</v>
      </c>
      <c r="E1293" s="21" t="s">
        <v>5194</v>
      </c>
      <c r="F1293" s="40" t="s">
        <v>1258</v>
      </c>
      <c r="G1293" s="21" t="s">
        <v>191</v>
      </c>
      <c r="H1293" s="21" t="s">
        <v>15</v>
      </c>
      <c r="I1293" s="22">
        <v>17435000</v>
      </c>
      <c r="J1293" s="22">
        <v>0</v>
      </c>
      <c r="K1293" s="22">
        <v>0</v>
      </c>
      <c r="L1293" s="22">
        <f t="shared" si="61"/>
        <v>17435000</v>
      </c>
      <c r="M1293" s="30"/>
      <c r="N1293" s="21"/>
    </row>
    <row r="1294" spans="1:14" ht="16.5" customHeight="1" x14ac:dyDescent="0.15">
      <c r="A1294" s="20">
        <v>1289</v>
      </c>
      <c r="B1294" s="21" t="s">
        <v>1036</v>
      </c>
      <c r="C1294" s="21" t="s">
        <v>158</v>
      </c>
      <c r="D1294" s="21">
        <v>5</v>
      </c>
      <c r="E1294" s="21" t="s">
        <v>5194</v>
      </c>
      <c r="F1294" s="40" t="s">
        <v>1259</v>
      </c>
      <c r="G1294" s="21" t="s">
        <v>191</v>
      </c>
      <c r="H1294" s="21" t="s">
        <v>15</v>
      </c>
      <c r="I1294" s="22">
        <v>9879000</v>
      </c>
      <c r="J1294" s="22">
        <v>0</v>
      </c>
      <c r="K1294" s="22">
        <v>0</v>
      </c>
      <c r="L1294" s="22">
        <f t="shared" si="61"/>
        <v>9879000</v>
      </c>
      <c r="M1294" s="30"/>
      <c r="N1294" s="21"/>
    </row>
    <row r="1295" spans="1:14" ht="16.5" customHeight="1" x14ac:dyDescent="0.15">
      <c r="A1295" s="20">
        <v>1290</v>
      </c>
      <c r="B1295" s="21" t="s">
        <v>1281</v>
      </c>
      <c r="C1295" s="21" t="s">
        <v>700</v>
      </c>
      <c r="D1295" s="21">
        <v>5</v>
      </c>
      <c r="E1295" s="21" t="s">
        <v>5194</v>
      </c>
      <c r="F1295" s="40" t="s">
        <v>1407</v>
      </c>
      <c r="G1295" s="21" t="s">
        <v>191</v>
      </c>
      <c r="H1295" s="21" t="s">
        <v>15</v>
      </c>
      <c r="I1295" s="22">
        <v>700000000</v>
      </c>
      <c r="J1295" s="22">
        <v>0</v>
      </c>
      <c r="K1295" s="22">
        <v>0</v>
      </c>
      <c r="L1295" s="22">
        <f t="shared" si="61"/>
        <v>700000000</v>
      </c>
      <c r="M1295" s="30"/>
      <c r="N1295" s="21"/>
    </row>
    <row r="1296" spans="1:14" ht="16.5" customHeight="1" x14ac:dyDescent="0.15">
      <c r="A1296" s="20">
        <v>1291</v>
      </c>
      <c r="B1296" s="21" t="s">
        <v>1281</v>
      </c>
      <c r="C1296" s="21" t="s">
        <v>700</v>
      </c>
      <c r="D1296" s="21">
        <v>5</v>
      </c>
      <c r="E1296" s="21" t="s">
        <v>5194</v>
      </c>
      <c r="F1296" s="40" t="s">
        <v>1407</v>
      </c>
      <c r="G1296" s="21" t="s">
        <v>193</v>
      </c>
      <c r="H1296" s="21" t="s">
        <v>15</v>
      </c>
      <c r="I1296" s="22">
        <v>126123545</v>
      </c>
      <c r="J1296" s="22">
        <f>J1299</f>
        <v>0</v>
      </c>
      <c r="K1296" s="22">
        <f>K1299</f>
        <v>0</v>
      </c>
      <c r="L1296" s="22">
        <f t="shared" si="61"/>
        <v>126123545</v>
      </c>
      <c r="M1296" s="30"/>
      <c r="N1296" s="21"/>
    </row>
    <row r="1297" spans="1:14" ht="16.5" customHeight="1" x14ac:dyDescent="0.15">
      <c r="A1297" s="20">
        <v>1292</v>
      </c>
      <c r="B1297" s="21" t="s">
        <v>1281</v>
      </c>
      <c r="C1297" s="21" t="s">
        <v>167</v>
      </c>
      <c r="D1297" s="21">
        <v>5</v>
      </c>
      <c r="E1297" s="21" t="s">
        <v>5194</v>
      </c>
      <c r="F1297" s="40" t="s">
        <v>1437</v>
      </c>
      <c r="G1297" s="21" t="s">
        <v>191</v>
      </c>
      <c r="H1297" s="21" t="s">
        <v>22</v>
      </c>
      <c r="I1297" s="22">
        <v>40000000</v>
      </c>
      <c r="J1297" s="22">
        <v>0</v>
      </c>
      <c r="K1297" s="22">
        <v>0</v>
      </c>
      <c r="L1297" s="22">
        <f t="shared" si="61"/>
        <v>40000000</v>
      </c>
      <c r="M1297" s="30"/>
      <c r="N1297" s="21"/>
    </row>
    <row r="1298" spans="1:14" ht="16.5" customHeight="1" x14ac:dyDescent="0.15">
      <c r="A1298" s="20">
        <v>1293</v>
      </c>
      <c r="B1298" s="21" t="s">
        <v>1281</v>
      </c>
      <c r="C1298" s="21" t="s">
        <v>67</v>
      </c>
      <c r="D1298" s="21">
        <v>5</v>
      </c>
      <c r="E1298" s="21" t="s">
        <v>5194</v>
      </c>
      <c r="F1298" s="40" t="s">
        <v>1447</v>
      </c>
      <c r="G1298" s="21" t="s">
        <v>191</v>
      </c>
      <c r="H1298" s="21" t="s">
        <v>22</v>
      </c>
      <c r="I1298" s="22">
        <v>360000000</v>
      </c>
      <c r="J1298" s="22">
        <v>0</v>
      </c>
      <c r="K1298" s="22">
        <v>0</v>
      </c>
      <c r="L1298" s="22">
        <f t="shared" si="61"/>
        <v>360000000</v>
      </c>
      <c r="M1298" s="30"/>
      <c r="N1298" s="21"/>
    </row>
    <row r="1299" spans="1:14" ht="16.5" customHeight="1" x14ac:dyDescent="0.15">
      <c r="A1299" s="20">
        <v>1294</v>
      </c>
      <c r="B1299" s="21" t="s">
        <v>1281</v>
      </c>
      <c r="C1299" s="21" t="s">
        <v>67</v>
      </c>
      <c r="D1299" s="21">
        <v>5</v>
      </c>
      <c r="E1299" s="21" t="s">
        <v>5194</v>
      </c>
      <c r="F1299" s="40" t="s">
        <v>1448</v>
      </c>
      <c r="G1299" s="21" t="s">
        <v>191</v>
      </c>
      <c r="H1299" s="21" t="s">
        <v>15</v>
      </c>
      <c r="I1299" s="22">
        <v>20000000</v>
      </c>
      <c r="J1299" s="22">
        <v>0</v>
      </c>
      <c r="K1299" s="22">
        <v>0</v>
      </c>
      <c r="L1299" s="22">
        <f t="shared" si="61"/>
        <v>20000000</v>
      </c>
      <c r="M1299" s="30"/>
      <c r="N1299" s="21"/>
    </row>
    <row r="1300" spans="1:14" ht="16.5" customHeight="1" x14ac:dyDescent="0.15">
      <c r="A1300" s="20">
        <v>1295</v>
      </c>
      <c r="B1300" s="21" t="s">
        <v>1281</v>
      </c>
      <c r="C1300" s="21" t="s">
        <v>94</v>
      </c>
      <c r="D1300" s="21">
        <v>5</v>
      </c>
      <c r="E1300" s="21" t="s">
        <v>5194</v>
      </c>
      <c r="F1300" s="40" t="s">
        <v>1456</v>
      </c>
      <c r="G1300" s="21" t="s">
        <v>191</v>
      </c>
      <c r="H1300" s="21" t="s">
        <v>22</v>
      </c>
      <c r="I1300" s="22">
        <v>40000000</v>
      </c>
      <c r="J1300" s="22">
        <f t="shared" ref="J1300:K1308" si="62">J1303</f>
        <v>0</v>
      </c>
      <c r="K1300" s="22">
        <f t="shared" si="62"/>
        <v>0</v>
      </c>
      <c r="L1300" s="22">
        <f t="shared" si="61"/>
        <v>40000000</v>
      </c>
      <c r="M1300" s="30"/>
      <c r="N1300" s="21"/>
    </row>
    <row r="1301" spans="1:14" ht="16.5" customHeight="1" x14ac:dyDescent="0.15">
      <c r="A1301" s="20">
        <v>1296</v>
      </c>
      <c r="B1301" s="21" t="s">
        <v>1281</v>
      </c>
      <c r="C1301" s="21" t="s">
        <v>1369</v>
      </c>
      <c r="D1301" s="21">
        <v>5</v>
      </c>
      <c r="E1301" s="21" t="s">
        <v>5194</v>
      </c>
      <c r="F1301" s="40" t="s">
        <v>1478</v>
      </c>
      <c r="G1301" s="21" t="s">
        <v>5273</v>
      </c>
      <c r="H1301" s="21" t="s">
        <v>22</v>
      </c>
      <c r="I1301" s="22">
        <v>15000000</v>
      </c>
      <c r="J1301" s="22">
        <f t="shared" si="62"/>
        <v>0</v>
      </c>
      <c r="K1301" s="22">
        <f t="shared" si="62"/>
        <v>0</v>
      </c>
      <c r="L1301" s="22">
        <f t="shared" si="61"/>
        <v>15000000</v>
      </c>
      <c r="M1301" s="30"/>
      <c r="N1301" s="21"/>
    </row>
    <row r="1302" spans="1:14" ht="16.5" customHeight="1" x14ac:dyDescent="0.15">
      <c r="A1302" s="20">
        <v>1297</v>
      </c>
      <c r="B1302" s="21" t="s">
        <v>1281</v>
      </c>
      <c r="C1302" s="21" t="s">
        <v>1369</v>
      </c>
      <c r="D1302" s="21">
        <v>5</v>
      </c>
      <c r="E1302" s="21" t="s">
        <v>5194</v>
      </c>
      <c r="F1302" s="40" t="s">
        <v>1479</v>
      </c>
      <c r="G1302" s="21" t="s">
        <v>5273</v>
      </c>
      <c r="H1302" s="21" t="s">
        <v>22</v>
      </c>
      <c r="I1302" s="22">
        <v>10000000</v>
      </c>
      <c r="J1302" s="22">
        <f t="shared" si="62"/>
        <v>0</v>
      </c>
      <c r="K1302" s="22">
        <f t="shared" si="62"/>
        <v>0</v>
      </c>
      <c r="L1302" s="22">
        <f t="shared" si="61"/>
        <v>10000000</v>
      </c>
      <c r="M1302" s="30"/>
      <c r="N1302" s="21"/>
    </row>
    <row r="1303" spans="1:14" ht="16.5" customHeight="1" x14ac:dyDescent="0.15">
      <c r="A1303" s="20">
        <v>1298</v>
      </c>
      <c r="B1303" s="21" t="s">
        <v>1494</v>
      </c>
      <c r="C1303" s="21" t="s">
        <v>1504</v>
      </c>
      <c r="D1303" s="21">
        <v>5</v>
      </c>
      <c r="E1303" s="21" t="s">
        <v>5194</v>
      </c>
      <c r="F1303" s="40" t="s">
        <v>1518</v>
      </c>
      <c r="G1303" s="21" t="s">
        <v>191</v>
      </c>
      <c r="H1303" s="21" t="s">
        <v>22</v>
      </c>
      <c r="I1303" s="22">
        <v>50000000</v>
      </c>
      <c r="J1303" s="22">
        <f t="shared" si="62"/>
        <v>0</v>
      </c>
      <c r="K1303" s="22">
        <f t="shared" si="62"/>
        <v>0</v>
      </c>
      <c r="L1303" s="22">
        <f t="shared" si="61"/>
        <v>50000000</v>
      </c>
      <c r="M1303" s="30"/>
      <c r="N1303" s="21"/>
    </row>
    <row r="1304" spans="1:14" ht="16.5" customHeight="1" x14ac:dyDescent="0.15">
      <c r="A1304" s="20">
        <v>1299</v>
      </c>
      <c r="B1304" s="21" t="s">
        <v>1528</v>
      </c>
      <c r="C1304" s="21" t="s">
        <v>1737</v>
      </c>
      <c r="D1304" s="21">
        <v>5</v>
      </c>
      <c r="E1304" s="21" t="s">
        <v>5194</v>
      </c>
      <c r="F1304" s="40" t="s">
        <v>1739</v>
      </c>
      <c r="G1304" s="21" t="s">
        <v>191</v>
      </c>
      <c r="H1304" s="21" t="s">
        <v>15</v>
      </c>
      <c r="I1304" s="22">
        <v>16000000</v>
      </c>
      <c r="J1304" s="22">
        <f t="shared" si="62"/>
        <v>0</v>
      </c>
      <c r="K1304" s="22">
        <f t="shared" si="62"/>
        <v>0</v>
      </c>
      <c r="L1304" s="22">
        <f t="shared" si="61"/>
        <v>16000000</v>
      </c>
      <c r="M1304" s="30"/>
      <c r="N1304" s="21"/>
    </row>
    <row r="1305" spans="1:14" ht="16.5" customHeight="1" x14ac:dyDescent="0.15">
      <c r="A1305" s="20">
        <v>1300</v>
      </c>
      <c r="B1305" s="21" t="s">
        <v>1528</v>
      </c>
      <c r="C1305" s="21" t="s">
        <v>1743</v>
      </c>
      <c r="D1305" s="21">
        <v>5</v>
      </c>
      <c r="E1305" s="21" t="s">
        <v>5194</v>
      </c>
      <c r="F1305" s="40" t="s">
        <v>1745</v>
      </c>
      <c r="G1305" s="21" t="s">
        <v>191</v>
      </c>
      <c r="H1305" s="21" t="s">
        <v>15</v>
      </c>
      <c r="I1305" s="22">
        <v>22164000</v>
      </c>
      <c r="J1305" s="22">
        <f t="shared" si="62"/>
        <v>0</v>
      </c>
      <c r="K1305" s="22">
        <f t="shared" si="62"/>
        <v>0</v>
      </c>
      <c r="L1305" s="22">
        <f t="shared" si="61"/>
        <v>22164000</v>
      </c>
      <c r="M1305" s="30"/>
      <c r="N1305" s="21"/>
    </row>
    <row r="1306" spans="1:14" ht="16.5" customHeight="1" x14ac:dyDescent="0.15">
      <c r="A1306" s="20">
        <v>1301</v>
      </c>
      <c r="B1306" s="21" t="s">
        <v>1528</v>
      </c>
      <c r="C1306" s="21" t="s">
        <v>1536</v>
      </c>
      <c r="D1306" s="21">
        <v>5</v>
      </c>
      <c r="E1306" s="21" t="s">
        <v>5194</v>
      </c>
      <c r="F1306" s="40" t="s">
        <v>1764</v>
      </c>
      <c r="G1306" s="21" t="s">
        <v>191</v>
      </c>
      <c r="H1306" s="21" t="s">
        <v>15</v>
      </c>
      <c r="I1306" s="22">
        <v>800000000</v>
      </c>
      <c r="J1306" s="22">
        <f t="shared" si="62"/>
        <v>0</v>
      </c>
      <c r="K1306" s="22">
        <f t="shared" si="62"/>
        <v>0</v>
      </c>
      <c r="L1306" s="22">
        <f t="shared" si="61"/>
        <v>800000000</v>
      </c>
      <c r="M1306" s="30"/>
      <c r="N1306" s="21"/>
    </row>
    <row r="1307" spans="1:14" ht="16.5" customHeight="1" x14ac:dyDescent="0.15">
      <c r="A1307" s="20">
        <v>1302</v>
      </c>
      <c r="B1307" s="21" t="s">
        <v>1528</v>
      </c>
      <c r="C1307" s="21" t="s">
        <v>1536</v>
      </c>
      <c r="D1307" s="21">
        <v>5</v>
      </c>
      <c r="E1307" s="21" t="s">
        <v>5194</v>
      </c>
      <c r="F1307" s="40" t="s">
        <v>1765</v>
      </c>
      <c r="G1307" s="21" t="s">
        <v>191</v>
      </c>
      <c r="H1307" s="21" t="s">
        <v>15</v>
      </c>
      <c r="I1307" s="22">
        <v>500000000</v>
      </c>
      <c r="J1307" s="22">
        <f t="shared" si="62"/>
        <v>0</v>
      </c>
      <c r="K1307" s="22">
        <f t="shared" si="62"/>
        <v>0</v>
      </c>
      <c r="L1307" s="22">
        <f t="shared" si="61"/>
        <v>500000000</v>
      </c>
      <c r="M1307" s="30"/>
      <c r="N1307" s="21"/>
    </row>
    <row r="1308" spans="1:14" ht="16.5" customHeight="1" x14ac:dyDescent="0.15">
      <c r="A1308" s="20">
        <v>1303</v>
      </c>
      <c r="B1308" s="21" t="s">
        <v>1528</v>
      </c>
      <c r="C1308" s="21" t="s">
        <v>1536</v>
      </c>
      <c r="D1308" s="21">
        <v>5</v>
      </c>
      <c r="E1308" s="21" t="s">
        <v>5194</v>
      </c>
      <c r="F1308" s="40" t="s">
        <v>1766</v>
      </c>
      <c r="G1308" s="21" t="s">
        <v>191</v>
      </c>
      <c r="H1308" s="21" t="s">
        <v>15</v>
      </c>
      <c r="I1308" s="22">
        <v>50000000</v>
      </c>
      <c r="J1308" s="22">
        <f t="shared" si="62"/>
        <v>0</v>
      </c>
      <c r="K1308" s="22">
        <f t="shared" si="62"/>
        <v>0</v>
      </c>
      <c r="L1308" s="22">
        <f t="shared" si="61"/>
        <v>50000000</v>
      </c>
      <c r="M1308" s="30"/>
      <c r="N1308" s="21"/>
    </row>
    <row r="1309" spans="1:14" ht="16.5" customHeight="1" x14ac:dyDescent="0.15">
      <c r="A1309" s="20">
        <v>1304</v>
      </c>
      <c r="B1309" s="21" t="s">
        <v>1528</v>
      </c>
      <c r="C1309" s="21" t="s">
        <v>1537</v>
      </c>
      <c r="D1309" s="21">
        <v>5</v>
      </c>
      <c r="E1309" s="21" t="s">
        <v>5194</v>
      </c>
      <c r="F1309" s="40" t="s">
        <v>1787</v>
      </c>
      <c r="G1309" s="21" t="s">
        <v>191</v>
      </c>
      <c r="H1309" s="21" t="s">
        <v>15</v>
      </c>
      <c r="I1309" s="22">
        <v>60000000</v>
      </c>
      <c r="J1309" s="22">
        <v>0</v>
      </c>
      <c r="K1309" s="22">
        <v>0</v>
      </c>
      <c r="L1309" s="22">
        <f t="shared" si="61"/>
        <v>60000000</v>
      </c>
      <c r="M1309" s="30"/>
      <c r="N1309" s="21"/>
    </row>
    <row r="1310" spans="1:14" ht="16.5" customHeight="1" x14ac:dyDescent="0.15">
      <c r="A1310" s="20">
        <v>1305</v>
      </c>
      <c r="B1310" s="21" t="s">
        <v>1528</v>
      </c>
      <c r="C1310" s="21" t="s">
        <v>1537</v>
      </c>
      <c r="D1310" s="21">
        <v>5</v>
      </c>
      <c r="E1310" s="21" t="s">
        <v>5194</v>
      </c>
      <c r="F1310" s="40" t="s">
        <v>1788</v>
      </c>
      <c r="G1310" s="21" t="s">
        <v>191</v>
      </c>
      <c r="H1310" s="21" t="s">
        <v>15</v>
      </c>
      <c r="I1310" s="22">
        <v>80000000</v>
      </c>
      <c r="J1310" s="22">
        <f t="shared" ref="J1310:K1313" si="63">J1313</f>
        <v>0</v>
      </c>
      <c r="K1310" s="22">
        <f t="shared" si="63"/>
        <v>0</v>
      </c>
      <c r="L1310" s="22">
        <f t="shared" si="61"/>
        <v>80000000</v>
      </c>
      <c r="M1310" s="30"/>
      <c r="N1310" s="21"/>
    </row>
    <row r="1311" spans="1:14" ht="16.5" customHeight="1" x14ac:dyDescent="0.15">
      <c r="A1311" s="20">
        <v>1306</v>
      </c>
      <c r="B1311" s="21" t="s">
        <v>1983</v>
      </c>
      <c r="C1311" s="21" t="s">
        <v>1907</v>
      </c>
      <c r="D1311" s="21">
        <v>5</v>
      </c>
      <c r="E1311" s="21" t="s">
        <v>5194</v>
      </c>
      <c r="F1311" s="40" t="s">
        <v>2081</v>
      </c>
      <c r="G1311" s="21" t="s">
        <v>191</v>
      </c>
      <c r="H1311" s="21" t="s">
        <v>22</v>
      </c>
      <c r="I1311" s="22">
        <v>40000000</v>
      </c>
      <c r="J1311" s="22">
        <f t="shared" si="63"/>
        <v>0</v>
      </c>
      <c r="K1311" s="22">
        <f t="shared" si="63"/>
        <v>0</v>
      </c>
      <c r="L1311" s="22">
        <f t="shared" si="61"/>
        <v>40000000</v>
      </c>
      <c r="M1311" s="30"/>
      <c r="N1311" s="21"/>
    </row>
    <row r="1312" spans="1:14" ht="16.5" customHeight="1" x14ac:dyDescent="0.15">
      <c r="A1312" s="20">
        <v>1307</v>
      </c>
      <c r="B1312" s="21" t="s">
        <v>1983</v>
      </c>
      <c r="C1312" s="21" t="s">
        <v>402</v>
      </c>
      <c r="D1312" s="21">
        <v>5</v>
      </c>
      <c r="E1312" s="21" t="s">
        <v>5194</v>
      </c>
      <c r="F1312" s="40" t="s">
        <v>2091</v>
      </c>
      <c r="G1312" s="21" t="s">
        <v>191</v>
      </c>
      <c r="H1312" s="21" t="s">
        <v>15</v>
      </c>
      <c r="I1312" s="22">
        <v>50000000</v>
      </c>
      <c r="J1312" s="22">
        <f t="shared" si="63"/>
        <v>0</v>
      </c>
      <c r="K1312" s="22">
        <f t="shared" si="63"/>
        <v>0</v>
      </c>
      <c r="L1312" s="22">
        <f t="shared" si="61"/>
        <v>50000000</v>
      </c>
      <c r="M1312" s="30"/>
      <c r="N1312" s="21"/>
    </row>
    <row r="1313" spans="1:14" ht="16.5" customHeight="1" x14ac:dyDescent="0.15">
      <c r="A1313" s="20">
        <v>1308</v>
      </c>
      <c r="B1313" s="21" t="s">
        <v>1983</v>
      </c>
      <c r="C1313" s="21" t="s">
        <v>2137</v>
      </c>
      <c r="D1313" s="21">
        <v>5</v>
      </c>
      <c r="E1313" s="21" t="s">
        <v>5194</v>
      </c>
      <c r="F1313" s="40" t="s">
        <v>2138</v>
      </c>
      <c r="G1313" s="21" t="s">
        <v>191</v>
      </c>
      <c r="H1313" s="21" t="s">
        <v>15</v>
      </c>
      <c r="I1313" s="22">
        <v>45000000</v>
      </c>
      <c r="J1313" s="22">
        <f t="shared" si="63"/>
        <v>0</v>
      </c>
      <c r="K1313" s="22">
        <f t="shared" si="63"/>
        <v>0</v>
      </c>
      <c r="L1313" s="22">
        <f t="shared" si="61"/>
        <v>45000000</v>
      </c>
      <c r="M1313" s="30"/>
      <c r="N1313" s="21"/>
    </row>
    <row r="1314" spans="1:14" ht="16.5" customHeight="1" x14ac:dyDescent="0.15">
      <c r="A1314" s="20">
        <v>1309</v>
      </c>
      <c r="B1314" s="21" t="s">
        <v>1983</v>
      </c>
      <c r="C1314" s="21" t="s">
        <v>2141</v>
      </c>
      <c r="D1314" s="21">
        <v>5</v>
      </c>
      <c r="E1314" s="21" t="s">
        <v>5194</v>
      </c>
      <c r="F1314" s="40" t="s">
        <v>2142</v>
      </c>
      <c r="G1314" s="21" t="s">
        <v>191</v>
      </c>
      <c r="H1314" s="21" t="s">
        <v>15</v>
      </c>
      <c r="I1314" s="22">
        <v>30000000</v>
      </c>
      <c r="J1314" s="22">
        <v>0</v>
      </c>
      <c r="K1314" s="22">
        <v>0</v>
      </c>
      <c r="L1314" s="22">
        <f t="shared" si="61"/>
        <v>30000000</v>
      </c>
      <c r="M1314" s="30"/>
      <c r="N1314" s="21"/>
    </row>
    <row r="1315" spans="1:14" ht="16.5" customHeight="1" x14ac:dyDescent="0.15">
      <c r="A1315" s="20">
        <v>1310</v>
      </c>
      <c r="B1315" s="21" t="s">
        <v>1983</v>
      </c>
      <c r="C1315" s="21" t="s">
        <v>2026</v>
      </c>
      <c r="D1315" s="21">
        <v>5</v>
      </c>
      <c r="E1315" s="21" t="s">
        <v>5194</v>
      </c>
      <c r="F1315" s="40" t="s">
        <v>2143</v>
      </c>
      <c r="G1315" s="21" t="s">
        <v>191</v>
      </c>
      <c r="H1315" s="21" t="s">
        <v>22</v>
      </c>
      <c r="I1315" s="22">
        <v>62062013</v>
      </c>
      <c r="J1315" s="22">
        <f>J1318</f>
        <v>0</v>
      </c>
      <c r="K1315" s="22">
        <v>0</v>
      </c>
      <c r="L1315" s="22">
        <f t="shared" si="61"/>
        <v>62062013</v>
      </c>
      <c r="M1315" s="30"/>
      <c r="N1315" s="21"/>
    </row>
    <row r="1316" spans="1:14" ht="16.5" customHeight="1" x14ac:dyDescent="0.15">
      <c r="A1316" s="20">
        <v>1311</v>
      </c>
      <c r="B1316" s="21" t="s">
        <v>2160</v>
      </c>
      <c r="C1316" s="21" t="s">
        <v>1536</v>
      </c>
      <c r="D1316" s="21">
        <v>5</v>
      </c>
      <c r="E1316" s="21" t="s">
        <v>5194</v>
      </c>
      <c r="F1316" s="40" t="s">
        <v>2244</v>
      </c>
      <c r="G1316" s="21" t="s">
        <v>191</v>
      </c>
      <c r="H1316" s="21" t="s">
        <v>15</v>
      </c>
      <c r="I1316" s="22">
        <v>3300000000</v>
      </c>
      <c r="J1316" s="22">
        <v>0</v>
      </c>
      <c r="K1316" s="22">
        <v>0</v>
      </c>
      <c r="L1316" s="22">
        <f t="shared" si="61"/>
        <v>3300000000</v>
      </c>
      <c r="M1316" s="30"/>
      <c r="N1316" s="21"/>
    </row>
    <row r="1317" spans="1:14" ht="16.5" customHeight="1" x14ac:dyDescent="0.15">
      <c r="A1317" s="20">
        <v>1312</v>
      </c>
      <c r="B1317" s="21" t="s">
        <v>2160</v>
      </c>
      <c r="C1317" s="21" t="s">
        <v>1529</v>
      </c>
      <c r="D1317" s="21">
        <v>5</v>
      </c>
      <c r="E1317" s="21" t="s">
        <v>5194</v>
      </c>
      <c r="F1317" s="40" t="s">
        <v>2256</v>
      </c>
      <c r="G1317" s="21" t="s">
        <v>191</v>
      </c>
      <c r="H1317" s="21" t="s">
        <v>15</v>
      </c>
      <c r="I1317" s="22">
        <v>136274000</v>
      </c>
      <c r="J1317" s="22">
        <v>0</v>
      </c>
      <c r="K1317" s="22">
        <v>0</v>
      </c>
      <c r="L1317" s="22">
        <f t="shared" si="61"/>
        <v>136274000</v>
      </c>
      <c r="M1317" s="30"/>
      <c r="N1317" s="21"/>
    </row>
    <row r="1318" spans="1:14" ht="16.5" customHeight="1" x14ac:dyDescent="0.15">
      <c r="A1318" s="20">
        <v>1313</v>
      </c>
      <c r="B1318" s="21" t="s">
        <v>2311</v>
      </c>
      <c r="C1318" s="21" t="s">
        <v>2326</v>
      </c>
      <c r="D1318" s="21">
        <v>5</v>
      </c>
      <c r="E1318" s="21" t="s">
        <v>5194</v>
      </c>
      <c r="F1318" s="40" t="s">
        <v>2535</v>
      </c>
      <c r="G1318" s="21" t="s">
        <v>191</v>
      </c>
      <c r="H1318" s="21" t="s">
        <v>22</v>
      </c>
      <c r="I1318" s="22">
        <v>24000000</v>
      </c>
      <c r="J1318" s="22">
        <f>J1321</f>
        <v>0</v>
      </c>
      <c r="K1318" s="22">
        <f>K1321</f>
        <v>0</v>
      </c>
      <c r="L1318" s="22">
        <f t="shared" si="61"/>
        <v>24000000</v>
      </c>
      <c r="M1318" s="30"/>
      <c r="N1318" s="21"/>
    </row>
    <row r="1319" spans="1:14" ht="16.5" customHeight="1" x14ac:dyDescent="0.15">
      <c r="A1319" s="20">
        <v>1314</v>
      </c>
      <c r="B1319" s="21" t="s">
        <v>2311</v>
      </c>
      <c r="C1319" s="21" t="s">
        <v>2346</v>
      </c>
      <c r="D1319" s="21">
        <v>5</v>
      </c>
      <c r="E1319" s="21" t="s">
        <v>5194</v>
      </c>
      <c r="F1319" s="40" t="s">
        <v>2562</v>
      </c>
      <c r="G1319" s="21" t="s">
        <v>191</v>
      </c>
      <c r="H1319" s="21" t="s">
        <v>15</v>
      </c>
      <c r="I1319" s="22">
        <v>40000000</v>
      </c>
      <c r="J1319" s="22">
        <f>J1322</f>
        <v>0</v>
      </c>
      <c r="K1319" s="22">
        <f>K1322</f>
        <v>0</v>
      </c>
      <c r="L1319" s="22">
        <f t="shared" si="61"/>
        <v>40000000</v>
      </c>
      <c r="M1319" s="30"/>
      <c r="N1319" s="21"/>
    </row>
    <row r="1320" spans="1:14" ht="16.5" customHeight="1" x14ac:dyDescent="0.15">
      <c r="A1320" s="20">
        <v>1315</v>
      </c>
      <c r="B1320" s="21" t="s">
        <v>2311</v>
      </c>
      <c r="C1320" s="21" t="s">
        <v>2346</v>
      </c>
      <c r="D1320" s="21">
        <v>5</v>
      </c>
      <c r="E1320" s="21" t="s">
        <v>5194</v>
      </c>
      <c r="F1320" s="40" t="s">
        <v>2565</v>
      </c>
      <c r="G1320" s="21" t="s">
        <v>191</v>
      </c>
      <c r="H1320" s="21" t="s">
        <v>22</v>
      </c>
      <c r="I1320" s="22">
        <v>13000000</v>
      </c>
      <c r="J1320" s="22">
        <v>0</v>
      </c>
      <c r="K1320" s="22">
        <v>0</v>
      </c>
      <c r="L1320" s="22">
        <f t="shared" si="61"/>
        <v>13000000</v>
      </c>
      <c r="M1320" s="30"/>
      <c r="N1320" s="21"/>
    </row>
    <row r="1321" spans="1:14" ht="16.5" customHeight="1" x14ac:dyDescent="0.15">
      <c r="A1321" s="20">
        <v>1316</v>
      </c>
      <c r="B1321" s="21" t="s">
        <v>2311</v>
      </c>
      <c r="C1321" s="21" t="s">
        <v>2351</v>
      </c>
      <c r="D1321" s="21">
        <v>5</v>
      </c>
      <c r="E1321" s="21" t="s">
        <v>5194</v>
      </c>
      <c r="F1321" s="40" t="s">
        <v>2568</v>
      </c>
      <c r="G1321" s="21" t="s">
        <v>5276</v>
      </c>
      <c r="H1321" s="21" t="s">
        <v>15</v>
      </c>
      <c r="I1321" s="22">
        <v>73000000</v>
      </c>
      <c r="J1321" s="22">
        <f>J1324</f>
        <v>0</v>
      </c>
      <c r="K1321" s="22">
        <f>K1324</f>
        <v>0</v>
      </c>
      <c r="L1321" s="22">
        <f t="shared" si="61"/>
        <v>73000000</v>
      </c>
      <c r="M1321" s="30"/>
      <c r="N1321" s="21"/>
    </row>
    <row r="1322" spans="1:14" ht="16.5" customHeight="1" x14ac:dyDescent="0.15">
      <c r="A1322" s="20">
        <v>1317</v>
      </c>
      <c r="B1322" s="21" t="s">
        <v>2311</v>
      </c>
      <c r="C1322" s="21" t="s">
        <v>700</v>
      </c>
      <c r="D1322" s="21">
        <v>5</v>
      </c>
      <c r="E1322" s="21" t="s">
        <v>5194</v>
      </c>
      <c r="F1322" s="40" t="s">
        <v>2592</v>
      </c>
      <c r="G1322" s="21" t="s">
        <v>191</v>
      </c>
      <c r="H1322" s="21" t="s">
        <v>22</v>
      </c>
      <c r="I1322" s="22">
        <v>846874000</v>
      </c>
      <c r="J1322" s="22">
        <v>0</v>
      </c>
      <c r="K1322" s="22">
        <v>0</v>
      </c>
      <c r="L1322" s="22">
        <f t="shared" si="61"/>
        <v>846874000</v>
      </c>
      <c r="M1322" s="30"/>
      <c r="N1322" s="21"/>
    </row>
    <row r="1323" spans="1:14" ht="16.5" customHeight="1" x14ac:dyDescent="0.15">
      <c r="A1323" s="20">
        <v>1318</v>
      </c>
      <c r="B1323" s="21" t="s">
        <v>2311</v>
      </c>
      <c r="C1323" s="21" t="s">
        <v>700</v>
      </c>
      <c r="D1323" s="21">
        <v>5</v>
      </c>
      <c r="E1323" s="21" t="s">
        <v>5194</v>
      </c>
      <c r="F1323" s="40" t="s">
        <v>2593</v>
      </c>
      <c r="G1323" s="21" t="s">
        <v>191</v>
      </c>
      <c r="H1323" s="21" t="s">
        <v>22</v>
      </c>
      <c r="I1323" s="22">
        <v>218982000</v>
      </c>
      <c r="J1323" s="22">
        <v>0</v>
      </c>
      <c r="K1323" s="22">
        <v>0</v>
      </c>
      <c r="L1323" s="22">
        <f t="shared" si="61"/>
        <v>218982000</v>
      </c>
      <c r="M1323" s="30"/>
      <c r="N1323" s="21"/>
    </row>
    <row r="1324" spans="1:14" ht="16.5" customHeight="1" x14ac:dyDescent="0.15">
      <c r="A1324" s="20">
        <v>1319</v>
      </c>
      <c r="B1324" s="21" t="s">
        <v>2311</v>
      </c>
      <c r="C1324" s="21" t="s">
        <v>700</v>
      </c>
      <c r="D1324" s="21">
        <v>5</v>
      </c>
      <c r="E1324" s="21" t="s">
        <v>5194</v>
      </c>
      <c r="F1324" s="40" t="s">
        <v>2594</v>
      </c>
      <c r="G1324" s="21" t="s">
        <v>191</v>
      </c>
      <c r="H1324" s="21" t="s">
        <v>22</v>
      </c>
      <c r="I1324" s="22">
        <v>48430000</v>
      </c>
      <c r="J1324" s="22">
        <v>0</v>
      </c>
      <c r="K1324" s="22">
        <v>0</v>
      </c>
      <c r="L1324" s="22">
        <f t="shared" si="61"/>
        <v>48430000</v>
      </c>
      <c r="M1324" s="30"/>
      <c r="N1324" s="21"/>
    </row>
    <row r="1325" spans="1:14" ht="16.5" customHeight="1" x14ac:dyDescent="0.15">
      <c r="A1325" s="20">
        <v>1320</v>
      </c>
      <c r="B1325" s="21" t="s">
        <v>2311</v>
      </c>
      <c r="C1325" s="21" t="s">
        <v>700</v>
      </c>
      <c r="D1325" s="21">
        <v>5</v>
      </c>
      <c r="E1325" s="21" t="s">
        <v>5194</v>
      </c>
      <c r="F1325" s="40" t="s">
        <v>2595</v>
      </c>
      <c r="G1325" s="21" t="s">
        <v>193</v>
      </c>
      <c r="H1325" s="21" t="s">
        <v>22</v>
      </c>
      <c r="I1325" s="22">
        <v>270772000</v>
      </c>
      <c r="J1325" s="22">
        <v>0</v>
      </c>
      <c r="K1325" s="22">
        <v>0</v>
      </c>
      <c r="L1325" s="22">
        <f t="shared" si="61"/>
        <v>270772000</v>
      </c>
      <c r="M1325" s="30"/>
      <c r="N1325" s="21"/>
    </row>
    <row r="1326" spans="1:14" ht="16.5" customHeight="1" x14ac:dyDescent="0.15">
      <c r="A1326" s="20">
        <v>1321</v>
      </c>
      <c r="B1326" s="21" t="s">
        <v>2311</v>
      </c>
      <c r="C1326" s="21" t="s">
        <v>700</v>
      </c>
      <c r="D1326" s="21">
        <v>5</v>
      </c>
      <c r="E1326" s="21" t="s">
        <v>5194</v>
      </c>
      <c r="F1326" s="40" t="s">
        <v>2596</v>
      </c>
      <c r="G1326" s="21" t="s">
        <v>191</v>
      </c>
      <c r="H1326" s="21" t="s">
        <v>22</v>
      </c>
      <c r="I1326" s="22">
        <v>453528000</v>
      </c>
      <c r="J1326" s="22">
        <v>0</v>
      </c>
      <c r="K1326" s="22">
        <v>0</v>
      </c>
      <c r="L1326" s="22">
        <f t="shared" si="61"/>
        <v>453528000</v>
      </c>
      <c r="M1326" s="30"/>
      <c r="N1326" s="21"/>
    </row>
    <row r="1327" spans="1:14" ht="16.5" customHeight="1" x14ac:dyDescent="0.15">
      <c r="A1327" s="20">
        <v>1322</v>
      </c>
      <c r="B1327" s="21" t="s">
        <v>2311</v>
      </c>
      <c r="C1327" s="21" t="s">
        <v>700</v>
      </c>
      <c r="D1327" s="21">
        <v>5</v>
      </c>
      <c r="E1327" s="21" t="s">
        <v>5194</v>
      </c>
      <c r="F1327" s="40" t="s">
        <v>2597</v>
      </c>
      <c r="G1327" s="21" t="s">
        <v>191</v>
      </c>
      <c r="H1327" s="21" t="s">
        <v>22</v>
      </c>
      <c r="I1327" s="22">
        <v>87410000</v>
      </c>
      <c r="J1327" s="22">
        <v>0</v>
      </c>
      <c r="K1327" s="22">
        <v>0</v>
      </c>
      <c r="L1327" s="22">
        <f t="shared" si="61"/>
        <v>87410000</v>
      </c>
      <c r="M1327" s="30"/>
      <c r="N1327" s="21"/>
    </row>
    <row r="1328" spans="1:14" ht="16.5" customHeight="1" x14ac:dyDescent="0.15">
      <c r="A1328" s="20">
        <v>1323</v>
      </c>
      <c r="B1328" s="21" t="s">
        <v>2311</v>
      </c>
      <c r="C1328" s="21" t="s">
        <v>700</v>
      </c>
      <c r="D1328" s="21">
        <v>5</v>
      </c>
      <c r="E1328" s="21" t="s">
        <v>5194</v>
      </c>
      <c r="F1328" s="40" t="s">
        <v>2598</v>
      </c>
      <c r="G1328" s="21" t="s">
        <v>191</v>
      </c>
      <c r="H1328" s="21" t="s">
        <v>22</v>
      </c>
      <c r="I1328" s="22">
        <v>21309000</v>
      </c>
      <c r="J1328" s="22">
        <v>0</v>
      </c>
      <c r="K1328" s="22">
        <v>0</v>
      </c>
      <c r="L1328" s="22">
        <f t="shared" si="61"/>
        <v>21309000</v>
      </c>
      <c r="M1328" s="30"/>
      <c r="N1328" s="21"/>
    </row>
    <row r="1329" spans="1:14" ht="16.5" customHeight="1" x14ac:dyDescent="0.15">
      <c r="A1329" s="20">
        <v>1324</v>
      </c>
      <c r="B1329" s="21" t="s">
        <v>2311</v>
      </c>
      <c r="C1329" s="21" t="s">
        <v>700</v>
      </c>
      <c r="D1329" s="21">
        <v>5</v>
      </c>
      <c r="E1329" s="21" t="s">
        <v>5194</v>
      </c>
      <c r="F1329" s="40" t="s">
        <v>2599</v>
      </c>
      <c r="G1329" s="21" t="s">
        <v>193</v>
      </c>
      <c r="H1329" s="21" t="s">
        <v>22</v>
      </c>
      <c r="I1329" s="22">
        <v>108249000</v>
      </c>
      <c r="J1329" s="22">
        <v>0</v>
      </c>
      <c r="K1329" s="22">
        <v>0</v>
      </c>
      <c r="L1329" s="22">
        <f t="shared" si="61"/>
        <v>108249000</v>
      </c>
      <c r="M1329" s="30"/>
      <c r="N1329" s="21"/>
    </row>
    <row r="1330" spans="1:14" ht="16.5" customHeight="1" x14ac:dyDescent="0.15">
      <c r="A1330" s="20">
        <v>1325</v>
      </c>
      <c r="B1330" s="21" t="s">
        <v>2311</v>
      </c>
      <c r="C1330" s="21" t="s">
        <v>700</v>
      </c>
      <c r="D1330" s="21">
        <v>5</v>
      </c>
      <c r="E1330" s="21" t="s">
        <v>5194</v>
      </c>
      <c r="F1330" s="40" t="s">
        <v>2652</v>
      </c>
      <c r="G1330" s="21" t="s">
        <v>191</v>
      </c>
      <c r="H1330" s="21" t="s">
        <v>22</v>
      </c>
      <c r="I1330" s="22">
        <v>479509000</v>
      </c>
      <c r="J1330" s="22">
        <v>0</v>
      </c>
      <c r="K1330" s="22">
        <v>0</v>
      </c>
      <c r="L1330" s="22">
        <f t="shared" si="61"/>
        <v>479509000</v>
      </c>
      <c r="M1330" s="30"/>
      <c r="N1330" s="21"/>
    </row>
    <row r="1331" spans="1:14" ht="16.5" customHeight="1" x14ac:dyDescent="0.15">
      <c r="A1331" s="20">
        <v>1326</v>
      </c>
      <c r="B1331" s="21" t="s">
        <v>2311</v>
      </c>
      <c r="C1331" s="21" t="s">
        <v>700</v>
      </c>
      <c r="D1331" s="21">
        <v>5</v>
      </c>
      <c r="E1331" s="21" t="s">
        <v>5194</v>
      </c>
      <c r="F1331" s="40" t="s">
        <v>2653</v>
      </c>
      <c r="G1331" s="21" t="s">
        <v>191</v>
      </c>
      <c r="H1331" s="21" t="s">
        <v>22</v>
      </c>
      <c r="I1331" s="22">
        <v>99036000</v>
      </c>
      <c r="J1331" s="22">
        <v>0</v>
      </c>
      <c r="K1331" s="22">
        <v>0</v>
      </c>
      <c r="L1331" s="22">
        <f t="shared" si="61"/>
        <v>99036000</v>
      </c>
      <c r="M1331" s="30"/>
      <c r="N1331" s="21"/>
    </row>
    <row r="1332" spans="1:14" ht="16.5" customHeight="1" x14ac:dyDescent="0.15">
      <c r="A1332" s="20">
        <v>1327</v>
      </c>
      <c r="B1332" s="21" t="s">
        <v>2311</v>
      </c>
      <c r="C1332" s="21" t="s">
        <v>700</v>
      </c>
      <c r="D1332" s="21">
        <v>5</v>
      </c>
      <c r="E1332" s="21" t="s">
        <v>5194</v>
      </c>
      <c r="F1332" s="40" t="s">
        <v>2654</v>
      </c>
      <c r="G1332" s="21" t="s">
        <v>191</v>
      </c>
      <c r="H1332" s="21" t="s">
        <v>22</v>
      </c>
      <c r="I1332" s="22">
        <v>21309000</v>
      </c>
      <c r="J1332" s="22">
        <v>0</v>
      </c>
      <c r="K1332" s="22">
        <v>0</v>
      </c>
      <c r="L1332" s="22">
        <f t="shared" si="61"/>
        <v>21309000</v>
      </c>
      <c r="M1332" s="30"/>
      <c r="N1332" s="21"/>
    </row>
    <row r="1333" spans="1:14" ht="16.5" customHeight="1" x14ac:dyDescent="0.15">
      <c r="A1333" s="20">
        <v>1328</v>
      </c>
      <c r="B1333" s="21" t="s">
        <v>2311</v>
      </c>
      <c r="C1333" s="21" t="s">
        <v>700</v>
      </c>
      <c r="D1333" s="21">
        <v>5</v>
      </c>
      <c r="E1333" s="21" t="s">
        <v>5194</v>
      </c>
      <c r="F1333" s="40" t="s">
        <v>2655</v>
      </c>
      <c r="G1333" s="21" t="s">
        <v>193</v>
      </c>
      <c r="H1333" s="21" t="s">
        <v>22</v>
      </c>
      <c r="I1333" s="22">
        <v>116850000</v>
      </c>
      <c r="J1333" s="22">
        <v>0</v>
      </c>
      <c r="K1333" s="22">
        <v>0</v>
      </c>
      <c r="L1333" s="22">
        <f t="shared" si="61"/>
        <v>116850000</v>
      </c>
      <c r="M1333" s="30"/>
      <c r="N1333" s="21"/>
    </row>
    <row r="1334" spans="1:14" ht="16.5" customHeight="1" x14ac:dyDescent="0.15">
      <c r="A1334" s="20">
        <v>1329</v>
      </c>
      <c r="B1334" s="21" t="s">
        <v>2311</v>
      </c>
      <c r="C1334" s="21" t="s">
        <v>94</v>
      </c>
      <c r="D1334" s="21">
        <v>5</v>
      </c>
      <c r="E1334" s="21" t="s">
        <v>5194</v>
      </c>
      <c r="F1334" s="40" t="s">
        <v>2693</v>
      </c>
      <c r="G1334" s="21" t="s">
        <v>191</v>
      </c>
      <c r="H1334" s="21" t="s">
        <v>15</v>
      </c>
      <c r="I1334" s="22">
        <v>20000000</v>
      </c>
      <c r="J1334" s="22">
        <f>J1337</f>
        <v>0</v>
      </c>
      <c r="K1334" s="22">
        <f>K1337</f>
        <v>0</v>
      </c>
      <c r="L1334" s="22">
        <f t="shared" si="61"/>
        <v>20000000</v>
      </c>
      <c r="M1334" s="30"/>
      <c r="N1334" s="21"/>
    </row>
    <row r="1335" spans="1:14" ht="16.5" customHeight="1" x14ac:dyDescent="0.15">
      <c r="A1335" s="20">
        <v>1330</v>
      </c>
      <c r="B1335" s="21" t="s">
        <v>2311</v>
      </c>
      <c r="C1335" s="21" t="s">
        <v>94</v>
      </c>
      <c r="D1335" s="21">
        <v>5</v>
      </c>
      <c r="E1335" s="21" t="s">
        <v>5194</v>
      </c>
      <c r="F1335" s="40" t="s">
        <v>2694</v>
      </c>
      <c r="G1335" s="21" t="s">
        <v>191</v>
      </c>
      <c r="H1335" s="21" t="s">
        <v>15</v>
      </c>
      <c r="I1335" s="22">
        <v>190000000</v>
      </c>
      <c r="J1335" s="22">
        <f>J1338</f>
        <v>0</v>
      </c>
      <c r="K1335" s="22">
        <f>K1338</f>
        <v>0</v>
      </c>
      <c r="L1335" s="22">
        <f t="shared" si="61"/>
        <v>190000000</v>
      </c>
      <c r="M1335" s="30"/>
      <c r="N1335" s="21"/>
    </row>
    <row r="1336" spans="1:14" ht="16.5" customHeight="1" x14ac:dyDescent="0.15">
      <c r="A1336" s="20">
        <v>1331</v>
      </c>
      <c r="B1336" s="21" t="s">
        <v>2697</v>
      </c>
      <c r="C1336" s="21" t="s">
        <v>2698</v>
      </c>
      <c r="D1336" s="21">
        <v>5</v>
      </c>
      <c r="E1336" s="21" t="s">
        <v>5194</v>
      </c>
      <c r="F1336" s="40" t="s">
        <v>2902</v>
      </c>
      <c r="G1336" s="21" t="s">
        <v>191</v>
      </c>
      <c r="H1336" s="21" t="s">
        <v>22</v>
      </c>
      <c r="I1336" s="22">
        <v>80000000</v>
      </c>
      <c r="J1336" s="22">
        <v>0</v>
      </c>
      <c r="K1336" s="22">
        <v>0</v>
      </c>
      <c r="L1336" s="22">
        <f t="shared" si="61"/>
        <v>80000000</v>
      </c>
      <c r="M1336" s="30"/>
      <c r="N1336" s="21"/>
    </row>
    <row r="1337" spans="1:14" ht="16.5" customHeight="1" x14ac:dyDescent="0.15">
      <c r="A1337" s="20">
        <v>1332</v>
      </c>
      <c r="B1337" s="21" t="s">
        <v>2697</v>
      </c>
      <c r="C1337" s="21" t="s">
        <v>2751</v>
      </c>
      <c r="D1337" s="21">
        <v>5</v>
      </c>
      <c r="E1337" s="21" t="s">
        <v>5194</v>
      </c>
      <c r="F1337" s="40" t="s">
        <v>2923</v>
      </c>
      <c r="G1337" s="21" t="s">
        <v>191</v>
      </c>
      <c r="H1337" s="21" t="s">
        <v>22</v>
      </c>
      <c r="I1337" s="22">
        <v>154150772</v>
      </c>
      <c r="J1337" s="22">
        <v>0</v>
      </c>
      <c r="K1337" s="22">
        <v>0</v>
      </c>
      <c r="L1337" s="22">
        <f t="shared" si="61"/>
        <v>154150772</v>
      </c>
      <c r="M1337" s="30"/>
      <c r="N1337" s="21"/>
    </row>
    <row r="1338" spans="1:14" ht="16.5" customHeight="1" x14ac:dyDescent="0.15">
      <c r="A1338" s="20">
        <v>1333</v>
      </c>
      <c r="B1338" s="21" t="s">
        <v>2697</v>
      </c>
      <c r="C1338" s="21" t="s">
        <v>158</v>
      </c>
      <c r="D1338" s="21">
        <v>5</v>
      </c>
      <c r="E1338" s="21" t="s">
        <v>5194</v>
      </c>
      <c r="F1338" s="40" t="s">
        <v>2942</v>
      </c>
      <c r="G1338" s="21" t="s">
        <v>191</v>
      </c>
      <c r="H1338" s="21" t="s">
        <v>22</v>
      </c>
      <c r="I1338" s="22">
        <v>180000000</v>
      </c>
      <c r="J1338" s="22">
        <v>0</v>
      </c>
      <c r="K1338" s="22">
        <v>0</v>
      </c>
      <c r="L1338" s="22">
        <f t="shared" si="61"/>
        <v>180000000</v>
      </c>
      <c r="M1338" s="30"/>
      <c r="N1338" s="21"/>
    </row>
    <row r="1339" spans="1:14" ht="16.5" customHeight="1" x14ac:dyDescent="0.15">
      <c r="A1339" s="20">
        <v>1334</v>
      </c>
      <c r="B1339" s="21" t="s">
        <v>2697</v>
      </c>
      <c r="C1339" s="21" t="s">
        <v>2812</v>
      </c>
      <c r="D1339" s="21">
        <v>5</v>
      </c>
      <c r="E1339" s="21" t="s">
        <v>5194</v>
      </c>
      <c r="F1339" s="40" t="s">
        <v>2978</v>
      </c>
      <c r="G1339" s="21" t="s">
        <v>191</v>
      </c>
      <c r="H1339" s="21" t="s">
        <v>22</v>
      </c>
      <c r="I1339" s="22">
        <v>473000000</v>
      </c>
      <c r="J1339" s="22">
        <f>J1342</f>
        <v>0</v>
      </c>
      <c r="K1339" s="22">
        <f>K1342</f>
        <v>0</v>
      </c>
      <c r="L1339" s="22">
        <f t="shared" si="61"/>
        <v>473000000</v>
      </c>
      <c r="M1339" s="30"/>
      <c r="N1339" s="21"/>
    </row>
    <row r="1340" spans="1:14" ht="16.5" customHeight="1" x14ac:dyDescent="0.15">
      <c r="A1340" s="20">
        <v>1335</v>
      </c>
      <c r="B1340" s="21" t="s">
        <v>2697</v>
      </c>
      <c r="C1340" s="21" t="s">
        <v>2839</v>
      </c>
      <c r="D1340" s="21">
        <v>5</v>
      </c>
      <c r="E1340" s="21" t="s">
        <v>5194</v>
      </c>
      <c r="F1340" s="40" t="s">
        <v>2983</v>
      </c>
      <c r="G1340" s="21" t="s">
        <v>191</v>
      </c>
      <c r="H1340" s="21" t="s">
        <v>22</v>
      </c>
      <c r="I1340" s="22">
        <v>29000000</v>
      </c>
      <c r="J1340" s="22">
        <f>J1343</f>
        <v>0</v>
      </c>
      <c r="K1340" s="22">
        <v>0</v>
      </c>
      <c r="L1340" s="22">
        <f t="shared" si="61"/>
        <v>29000000</v>
      </c>
      <c r="M1340" s="30"/>
      <c r="N1340" s="21"/>
    </row>
    <row r="1341" spans="1:14" ht="16.5" customHeight="1" x14ac:dyDescent="0.15">
      <c r="A1341" s="20">
        <v>1336</v>
      </c>
      <c r="B1341" s="21" t="s">
        <v>2697</v>
      </c>
      <c r="C1341" s="21" t="s">
        <v>167</v>
      </c>
      <c r="D1341" s="21">
        <v>5</v>
      </c>
      <c r="E1341" s="21" t="s">
        <v>5194</v>
      </c>
      <c r="F1341" s="40" t="s">
        <v>2996</v>
      </c>
      <c r="G1341" s="21" t="s">
        <v>191</v>
      </c>
      <c r="H1341" s="21" t="s">
        <v>15</v>
      </c>
      <c r="I1341" s="22">
        <v>75000000</v>
      </c>
      <c r="J1341" s="22">
        <v>0</v>
      </c>
      <c r="K1341" s="22">
        <v>0</v>
      </c>
      <c r="L1341" s="22">
        <f t="shared" si="61"/>
        <v>75000000</v>
      </c>
      <c r="M1341" s="30"/>
      <c r="N1341" s="21"/>
    </row>
    <row r="1342" spans="1:14" ht="16.5" customHeight="1" x14ac:dyDescent="0.15">
      <c r="A1342" s="20">
        <v>1337</v>
      </c>
      <c r="B1342" s="21" t="s">
        <v>2697</v>
      </c>
      <c r="C1342" s="21" t="s">
        <v>2893</v>
      </c>
      <c r="D1342" s="21">
        <v>5</v>
      </c>
      <c r="E1342" s="21" t="s">
        <v>5194</v>
      </c>
      <c r="F1342" s="40" t="s">
        <v>3005</v>
      </c>
      <c r="G1342" s="21" t="s">
        <v>191</v>
      </c>
      <c r="H1342" s="21" t="s">
        <v>16</v>
      </c>
      <c r="I1342" s="22">
        <v>8450000</v>
      </c>
      <c r="J1342" s="22">
        <v>0</v>
      </c>
      <c r="K1342" s="22">
        <v>0</v>
      </c>
      <c r="L1342" s="22">
        <f t="shared" si="61"/>
        <v>8450000</v>
      </c>
      <c r="M1342" s="30" t="s">
        <v>2967</v>
      </c>
      <c r="N1342" s="21"/>
    </row>
    <row r="1343" spans="1:14" ht="16.5" customHeight="1" x14ac:dyDescent="0.15">
      <c r="A1343" s="20">
        <v>1338</v>
      </c>
      <c r="B1343" s="21" t="s">
        <v>3014</v>
      </c>
      <c r="C1343" s="21" t="s">
        <v>158</v>
      </c>
      <c r="D1343" s="21">
        <v>5</v>
      </c>
      <c r="E1343" s="21" t="s">
        <v>5194</v>
      </c>
      <c r="F1343" s="40" t="s">
        <v>3226</v>
      </c>
      <c r="G1343" s="21" t="s">
        <v>191</v>
      </c>
      <c r="H1343" s="21" t="s">
        <v>22</v>
      </c>
      <c r="I1343" s="22">
        <v>29214961</v>
      </c>
      <c r="J1343" s="22">
        <f>J1346</f>
        <v>0</v>
      </c>
      <c r="K1343" s="22">
        <f>K1346</f>
        <v>0</v>
      </c>
      <c r="L1343" s="22">
        <f t="shared" si="61"/>
        <v>29214961</v>
      </c>
      <c r="M1343" s="30"/>
      <c r="N1343" s="21"/>
    </row>
    <row r="1344" spans="1:14" ht="16.5" customHeight="1" x14ac:dyDescent="0.15">
      <c r="A1344" s="20">
        <v>1339</v>
      </c>
      <c r="B1344" s="21" t="s">
        <v>3014</v>
      </c>
      <c r="C1344" s="21" t="s">
        <v>3018</v>
      </c>
      <c r="D1344" s="21">
        <v>5</v>
      </c>
      <c r="E1344" s="21" t="s">
        <v>5194</v>
      </c>
      <c r="F1344" s="40" t="s">
        <v>3293</v>
      </c>
      <c r="G1344" s="21" t="s">
        <v>191</v>
      </c>
      <c r="H1344" s="21" t="s">
        <v>15</v>
      </c>
      <c r="I1344" s="22">
        <v>180000000</v>
      </c>
      <c r="J1344" s="22">
        <f>J1347</f>
        <v>0</v>
      </c>
      <c r="K1344" s="22">
        <v>0</v>
      </c>
      <c r="L1344" s="22">
        <f t="shared" si="61"/>
        <v>180000000</v>
      </c>
      <c r="M1344" s="30"/>
      <c r="N1344" s="21"/>
    </row>
    <row r="1345" spans="1:14" ht="16.5" customHeight="1" x14ac:dyDescent="0.15">
      <c r="A1345" s="20">
        <v>1340</v>
      </c>
      <c r="B1345" s="21" t="s">
        <v>5086</v>
      </c>
      <c r="C1345" s="21" t="s">
        <v>5087</v>
      </c>
      <c r="D1345" s="21">
        <v>5</v>
      </c>
      <c r="E1345" s="21" t="s">
        <v>5194</v>
      </c>
      <c r="F1345" s="40" t="s">
        <v>5089</v>
      </c>
      <c r="G1345" s="21" t="s">
        <v>73</v>
      </c>
      <c r="H1345" s="21" t="s">
        <v>16</v>
      </c>
      <c r="I1345" s="22">
        <v>268091416</v>
      </c>
      <c r="J1345" s="22">
        <f>J1348</f>
        <v>0</v>
      </c>
      <c r="K1345" s="22">
        <f>K1348</f>
        <v>0</v>
      </c>
      <c r="L1345" s="22">
        <f t="shared" si="61"/>
        <v>268091416</v>
      </c>
      <c r="M1345" s="30" t="s">
        <v>74</v>
      </c>
      <c r="N1345" s="21"/>
    </row>
    <row r="1346" spans="1:14" ht="16.5" customHeight="1" x14ac:dyDescent="0.15">
      <c r="A1346" s="20">
        <v>1341</v>
      </c>
      <c r="B1346" s="21" t="s">
        <v>5091</v>
      </c>
      <c r="C1346" s="21" t="s">
        <v>5092</v>
      </c>
      <c r="D1346" s="21">
        <v>5</v>
      </c>
      <c r="E1346" s="21" t="s">
        <v>5194</v>
      </c>
      <c r="F1346" s="40" t="s">
        <v>5095</v>
      </c>
      <c r="G1346" s="21" t="s">
        <v>52</v>
      </c>
      <c r="H1346" s="21" t="s">
        <v>16</v>
      </c>
      <c r="I1346" s="22">
        <v>150000000</v>
      </c>
      <c r="J1346" s="22">
        <v>0</v>
      </c>
      <c r="K1346" s="22">
        <v>0</v>
      </c>
      <c r="L1346" s="22">
        <f t="shared" si="61"/>
        <v>150000000</v>
      </c>
      <c r="M1346" s="30" t="s">
        <v>136</v>
      </c>
      <c r="N1346" s="21"/>
    </row>
    <row r="1347" spans="1:14" ht="16.5" customHeight="1" x14ac:dyDescent="0.15">
      <c r="A1347" s="20">
        <v>1342</v>
      </c>
      <c r="B1347" s="21" t="s">
        <v>3331</v>
      </c>
      <c r="C1347" s="21" t="s">
        <v>3344</v>
      </c>
      <c r="D1347" s="21">
        <v>5</v>
      </c>
      <c r="E1347" s="21" t="s">
        <v>5194</v>
      </c>
      <c r="F1347" s="40" t="s">
        <v>3460</v>
      </c>
      <c r="G1347" s="21" t="s">
        <v>52</v>
      </c>
      <c r="H1347" s="21" t="s">
        <v>15</v>
      </c>
      <c r="I1347" s="22">
        <v>11931358</v>
      </c>
      <c r="J1347" s="22">
        <f>J1350</f>
        <v>0</v>
      </c>
      <c r="K1347" s="22">
        <f>K1350</f>
        <v>0</v>
      </c>
      <c r="L1347" s="22">
        <f t="shared" si="61"/>
        <v>11931358</v>
      </c>
      <c r="M1347" s="30"/>
      <c r="N1347" s="21"/>
    </row>
    <row r="1348" spans="1:14" ht="16.5" customHeight="1" x14ac:dyDescent="0.15">
      <c r="A1348" s="20">
        <v>1343</v>
      </c>
      <c r="B1348" s="21" t="s">
        <v>3331</v>
      </c>
      <c r="C1348" s="21" t="s">
        <v>3346</v>
      </c>
      <c r="D1348" s="21">
        <v>5</v>
      </c>
      <c r="E1348" s="21" t="s">
        <v>5194</v>
      </c>
      <c r="F1348" s="40" t="s">
        <v>3462</v>
      </c>
      <c r="G1348" s="21" t="s">
        <v>193</v>
      </c>
      <c r="H1348" s="21" t="s">
        <v>22</v>
      </c>
      <c r="I1348" s="22">
        <v>92400000</v>
      </c>
      <c r="J1348" s="22">
        <v>0</v>
      </c>
      <c r="K1348" s="22">
        <v>0</v>
      </c>
      <c r="L1348" s="22">
        <f t="shared" si="61"/>
        <v>92400000</v>
      </c>
      <c r="M1348" s="30"/>
      <c r="N1348" s="21"/>
    </row>
    <row r="1349" spans="1:14" ht="16.5" customHeight="1" x14ac:dyDescent="0.15">
      <c r="A1349" s="20">
        <v>1344</v>
      </c>
      <c r="B1349" s="21" t="s">
        <v>3331</v>
      </c>
      <c r="C1349" s="21" t="s">
        <v>3359</v>
      </c>
      <c r="D1349" s="21">
        <v>5</v>
      </c>
      <c r="E1349" s="21" t="s">
        <v>5194</v>
      </c>
      <c r="F1349" s="40" t="s">
        <v>3469</v>
      </c>
      <c r="G1349" s="21" t="s">
        <v>191</v>
      </c>
      <c r="H1349" s="21" t="s">
        <v>22</v>
      </c>
      <c r="I1349" s="22">
        <v>15000000</v>
      </c>
      <c r="J1349" s="22">
        <f>J1352</f>
        <v>0</v>
      </c>
      <c r="K1349" s="22">
        <f>K1352</f>
        <v>0</v>
      </c>
      <c r="L1349" s="22">
        <f t="shared" si="61"/>
        <v>15000000</v>
      </c>
      <c r="M1349" s="30"/>
      <c r="N1349" s="21"/>
    </row>
    <row r="1350" spans="1:14" ht="16.5" customHeight="1" x14ac:dyDescent="0.15">
      <c r="A1350" s="20">
        <v>1345</v>
      </c>
      <c r="B1350" s="21" t="s">
        <v>3331</v>
      </c>
      <c r="C1350" s="21" t="s">
        <v>3374</v>
      </c>
      <c r="D1350" s="21">
        <v>5</v>
      </c>
      <c r="E1350" s="21" t="s">
        <v>5194</v>
      </c>
      <c r="F1350" s="40" t="s">
        <v>3488</v>
      </c>
      <c r="G1350" s="21" t="s">
        <v>191</v>
      </c>
      <c r="H1350" s="21" t="s">
        <v>15</v>
      </c>
      <c r="I1350" s="22">
        <v>96000000</v>
      </c>
      <c r="J1350" s="22">
        <v>0</v>
      </c>
      <c r="K1350" s="22">
        <v>0</v>
      </c>
      <c r="L1350" s="22">
        <f t="shared" si="61"/>
        <v>96000000</v>
      </c>
      <c r="M1350" s="30"/>
      <c r="N1350" s="21"/>
    </row>
    <row r="1351" spans="1:14" ht="16.5" customHeight="1" x14ac:dyDescent="0.15">
      <c r="A1351" s="20">
        <v>1346</v>
      </c>
      <c r="B1351" s="21" t="s">
        <v>3331</v>
      </c>
      <c r="C1351" s="21" t="s">
        <v>3383</v>
      </c>
      <c r="D1351" s="21">
        <v>5</v>
      </c>
      <c r="E1351" s="21" t="s">
        <v>5194</v>
      </c>
      <c r="F1351" s="40" t="s">
        <v>3492</v>
      </c>
      <c r="G1351" s="21" t="s">
        <v>5273</v>
      </c>
      <c r="H1351" s="21" t="s">
        <v>16</v>
      </c>
      <c r="I1351" s="22">
        <v>9000000</v>
      </c>
      <c r="J1351" s="22">
        <f>J1354</f>
        <v>0</v>
      </c>
      <c r="K1351" s="22">
        <f>K1354</f>
        <v>0</v>
      </c>
      <c r="L1351" s="22">
        <f t="shared" si="61"/>
        <v>9000000</v>
      </c>
      <c r="M1351" s="30" t="s">
        <v>570</v>
      </c>
      <c r="N1351" s="21"/>
    </row>
    <row r="1352" spans="1:14" ht="16.5" customHeight="1" x14ac:dyDescent="0.15">
      <c r="A1352" s="20">
        <v>1347</v>
      </c>
      <c r="B1352" s="21" t="s">
        <v>3331</v>
      </c>
      <c r="C1352" s="21" t="s">
        <v>3383</v>
      </c>
      <c r="D1352" s="21">
        <v>5</v>
      </c>
      <c r="E1352" s="21" t="s">
        <v>5194</v>
      </c>
      <c r="F1352" s="40" t="s">
        <v>2562</v>
      </c>
      <c r="G1352" s="21" t="s">
        <v>191</v>
      </c>
      <c r="H1352" s="21" t="s">
        <v>15</v>
      </c>
      <c r="I1352" s="22">
        <v>12000000</v>
      </c>
      <c r="J1352" s="22">
        <v>0</v>
      </c>
      <c r="K1352" s="22">
        <v>0</v>
      </c>
      <c r="L1352" s="22">
        <f t="shared" si="61"/>
        <v>12000000</v>
      </c>
      <c r="M1352" s="30"/>
      <c r="N1352" s="21"/>
    </row>
    <row r="1353" spans="1:14" ht="16.5" customHeight="1" x14ac:dyDescent="0.15">
      <c r="A1353" s="20">
        <v>1348</v>
      </c>
      <c r="B1353" s="21" t="s">
        <v>3331</v>
      </c>
      <c r="C1353" s="21" t="s">
        <v>3385</v>
      </c>
      <c r="D1353" s="21">
        <v>5</v>
      </c>
      <c r="E1353" s="21" t="s">
        <v>5194</v>
      </c>
      <c r="F1353" s="40" t="s">
        <v>3389</v>
      </c>
      <c r="G1353" s="21" t="s">
        <v>191</v>
      </c>
      <c r="H1353" s="21" t="s">
        <v>15</v>
      </c>
      <c r="I1353" s="22">
        <v>70000000</v>
      </c>
      <c r="J1353" s="22">
        <f>J1356</f>
        <v>0</v>
      </c>
      <c r="K1353" s="22">
        <f>K1356</f>
        <v>0</v>
      </c>
      <c r="L1353" s="22">
        <f t="shared" si="61"/>
        <v>70000000</v>
      </c>
      <c r="M1353" s="30"/>
      <c r="N1353" s="21"/>
    </row>
    <row r="1354" spans="1:14" ht="16.5" customHeight="1" x14ac:dyDescent="0.15">
      <c r="A1354" s="20">
        <v>1349</v>
      </c>
      <c r="B1354" s="21" t="s">
        <v>5215</v>
      </c>
      <c r="C1354" s="21" t="s">
        <v>3370</v>
      </c>
      <c r="D1354" s="21">
        <v>5</v>
      </c>
      <c r="E1354" s="21" t="s">
        <v>5194</v>
      </c>
      <c r="F1354" s="40" t="s">
        <v>3477</v>
      </c>
      <c r="G1354" s="21" t="s">
        <v>191</v>
      </c>
      <c r="H1354" s="21" t="s">
        <v>15</v>
      </c>
      <c r="I1354" s="22">
        <v>27846980</v>
      </c>
      <c r="J1354" s="22">
        <v>0</v>
      </c>
      <c r="K1354" s="22">
        <v>0</v>
      </c>
      <c r="L1354" s="22">
        <f t="shared" si="61"/>
        <v>27846980</v>
      </c>
      <c r="M1354" s="30"/>
      <c r="N1354" s="21"/>
    </row>
    <row r="1355" spans="1:14" ht="16.5" customHeight="1" x14ac:dyDescent="0.15">
      <c r="A1355" s="20">
        <v>1350</v>
      </c>
      <c r="B1355" s="21" t="s">
        <v>3331</v>
      </c>
      <c r="C1355" s="21" t="s">
        <v>3383</v>
      </c>
      <c r="D1355" s="21">
        <v>5</v>
      </c>
      <c r="E1355" s="21" t="s">
        <v>5194</v>
      </c>
      <c r="F1355" s="40" t="s">
        <v>3493</v>
      </c>
      <c r="G1355" s="21" t="s">
        <v>5273</v>
      </c>
      <c r="H1355" s="21" t="s">
        <v>16</v>
      </c>
      <c r="I1355" s="22">
        <v>9000000</v>
      </c>
      <c r="J1355" s="22">
        <f>J1361</f>
        <v>0</v>
      </c>
      <c r="K1355" s="22">
        <v>0</v>
      </c>
      <c r="L1355" s="22">
        <f t="shared" ref="L1355:L1418" si="64">I1355+J1355+K1355</f>
        <v>9000000</v>
      </c>
      <c r="M1355" s="30" t="s">
        <v>570</v>
      </c>
      <c r="N1355" s="21"/>
    </row>
    <row r="1356" spans="1:14" ht="16.5" customHeight="1" x14ac:dyDescent="0.15">
      <c r="A1356" s="20">
        <v>1351</v>
      </c>
      <c r="B1356" s="21" t="s">
        <v>3500</v>
      </c>
      <c r="C1356" s="21" t="s">
        <v>3501</v>
      </c>
      <c r="D1356" s="21">
        <v>5</v>
      </c>
      <c r="E1356" s="21" t="s">
        <v>5194</v>
      </c>
      <c r="F1356" s="40" t="s">
        <v>3555</v>
      </c>
      <c r="G1356" s="21" t="s">
        <v>191</v>
      </c>
      <c r="H1356" s="21" t="s">
        <v>15</v>
      </c>
      <c r="I1356" s="22">
        <v>1172000000</v>
      </c>
      <c r="J1356" s="22">
        <v>0</v>
      </c>
      <c r="K1356" s="22">
        <v>0</v>
      </c>
      <c r="L1356" s="22">
        <f t="shared" si="64"/>
        <v>1172000000</v>
      </c>
      <c r="M1356" s="30"/>
      <c r="N1356" s="21"/>
    </row>
    <row r="1357" spans="1:14" ht="16.5" customHeight="1" x14ac:dyDescent="0.15">
      <c r="A1357" s="20">
        <v>1352</v>
      </c>
      <c r="B1357" s="21" t="s">
        <v>3500</v>
      </c>
      <c r="C1357" s="21" t="s">
        <v>3501</v>
      </c>
      <c r="D1357" s="21">
        <v>5</v>
      </c>
      <c r="E1357" s="21" t="s">
        <v>5194</v>
      </c>
      <c r="F1357" s="40" t="s">
        <v>3556</v>
      </c>
      <c r="G1357" s="21" t="s">
        <v>193</v>
      </c>
      <c r="H1357" s="21" t="s">
        <v>22</v>
      </c>
      <c r="I1357" s="22">
        <v>9795000</v>
      </c>
      <c r="J1357" s="22">
        <v>0</v>
      </c>
      <c r="K1357" s="22">
        <v>0</v>
      </c>
      <c r="L1357" s="22">
        <f t="shared" si="64"/>
        <v>9795000</v>
      </c>
      <c r="M1357" s="30"/>
      <c r="N1357" s="21"/>
    </row>
    <row r="1358" spans="1:14" ht="16.5" customHeight="1" x14ac:dyDescent="0.15">
      <c r="A1358" s="20">
        <v>1353</v>
      </c>
      <c r="B1358" s="21" t="s">
        <v>3563</v>
      </c>
      <c r="C1358" s="21" t="s">
        <v>1866</v>
      </c>
      <c r="D1358" s="21">
        <v>5</v>
      </c>
      <c r="E1358" s="21" t="s">
        <v>5194</v>
      </c>
      <c r="F1358" s="40" t="s">
        <v>3712</v>
      </c>
      <c r="G1358" s="21" t="s">
        <v>52</v>
      </c>
      <c r="H1358" s="21" t="s">
        <v>22</v>
      </c>
      <c r="I1358" s="22">
        <v>50000000</v>
      </c>
      <c r="J1358" s="22">
        <v>0</v>
      </c>
      <c r="K1358" s="22">
        <v>0</v>
      </c>
      <c r="L1358" s="22">
        <f t="shared" si="64"/>
        <v>50000000</v>
      </c>
      <c r="M1358" s="30"/>
      <c r="N1358" s="21"/>
    </row>
    <row r="1359" spans="1:14" ht="16.5" customHeight="1" x14ac:dyDescent="0.15">
      <c r="A1359" s="20">
        <v>1354</v>
      </c>
      <c r="B1359" s="21" t="s">
        <v>3563</v>
      </c>
      <c r="C1359" s="21" t="s">
        <v>3646</v>
      </c>
      <c r="D1359" s="21">
        <v>5</v>
      </c>
      <c r="E1359" s="21" t="s">
        <v>5194</v>
      </c>
      <c r="F1359" s="40" t="s">
        <v>3722</v>
      </c>
      <c r="G1359" s="21" t="s">
        <v>191</v>
      </c>
      <c r="H1359" s="21" t="s">
        <v>15</v>
      </c>
      <c r="I1359" s="22">
        <v>20000000</v>
      </c>
      <c r="J1359" s="22">
        <v>1500000</v>
      </c>
      <c r="K1359" s="22">
        <f>K1362</f>
        <v>0</v>
      </c>
      <c r="L1359" s="22">
        <f t="shared" si="64"/>
        <v>21500000</v>
      </c>
      <c r="M1359" s="30"/>
      <c r="N1359" s="21"/>
    </row>
    <row r="1360" spans="1:14" ht="16.5" customHeight="1" x14ac:dyDescent="0.15">
      <c r="A1360" s="20">
        <v>1355</v>
      </c>
      <c r="B1360" s="21" t="s">
        <v>3563</v>
      </c>
      <c r="C1360" s="21" t="s">
        <v>3646</v>
      </c>
      <c r="D1360" s="21">
        <v>5</v>
      </c>
      <c r="E1360" s="21" t="s">
        <v>5194</v>
      </c>
      <c r="F1360" s="40" t="s">
        <v>3723</v>
      </c>
      <c r="G1360" s="21" t="s">
        <v>191</v>
      </c>
      <c r="H1360" s="21" t="s">
        <v>15</v>
      </c>
      <c r="I1360" s="22">
        <v>50000000</v>
      </c>
      <c r="J1360" s="22">
        <v>1500000</v>
      </c>
      <c r="K1360" s="22">
        <f>K1363</f>
        <v>0</v>
      </c>
      <c r="L1360" s="22">
        <f t="shared" si="64"/>
        <v>51500000</v>
      </c>
      <c r="M1360" s="30"/>
      <c r="N1360" s="21"/>
    </row>
    <row r="1361" spans="1:14" ht="16.5" customHeight="1" x14ac:dyDescent="0.15">
      <c r="A1361" s="20">
        <v>1356</v>
      </c>
      <c r="B1361" s="21" t="s">
        <v>3563</v>
      </c>
      <c r="C1361" s="21" t="s">
        <v>3646</v>
      </c>
      <c r="D1361" s="21">
        <v>5</v>
      </c>
      <c r="E1361" s="21" t="s">
        <v>5194</v>
      </c>
      <c r="F1361" s="40" t="s">
        <v>3725</v>
      </c>
      <c r="G1361" s="21" t="s">
        <v>191</v>
      </c>
      <c r="H1361" s="21" t="s">
        <v>15</v>
      </c>
      <c r="I1361" s="22">
        <v>20000000</v>
      </c>
      <c r="J1361" s="22">
        <v>0</v>
      </c>
      <c r="K1361" s="22">
        <v>0</v>
      </c>
      <c r="L1361" s="22">
        <f t="shared" si="64"/>
        <v>20000000</v>
      </c>
      <c r="M1361" s="30"/>
      <c r="N1361" s="21"/>
    </row>
    <row r="1362" spans="1:14" ht="16.5" customHeight="1" x14ac:dyDescent="0.15">
      <c r="A1362" s="20">
        <v>1357</v>
      </c>
      <c r="B1362" s="21" t="s">
        <v>3563</v>
      </c>
      <c r="C1362" s="21" t="s">
        <v>3646</v>
      </c>
      <c r="D1362" s="21">
        <v>5</v>
      </c>
      <c r="E1362" s="21" t="s">
        <v>5194</v>
      </c>
      <c r="F1362" s="40" t="s">
        <v>3726</v>
      </c>
      <c r="G1362" s="21" t="s">
        <v>191</v>
      </c>
      <c r="H1362" s="21" t="s">
        <v>15</v>
      </c>
      <c r="I1362" s="22">
        <v>20000000</v>
      </c>
      <c r="J1362" s="22">
        <v>0</v>
      </c>
      <c r="K1362" s="22">
        <v>0</v>
      </c>
      <c r="L1362" s="22">
        <f t="shared" si="64"/>
        <v>20000000</v>
      </c>
      <c r="M1362" s="30"/>
      <c r="N1362" s="21"/>
    </row>
    <row r="1363" spans="1:14" ht="16.5" customHeight="1" x14ac:dyDescent="0.15">
      <c r="A1363" s="20">
        <v>1358</v>
      </c>
      <c r="B1363" s="21" t="s">
        <v>3780</v>
      </c>
      <c r="C1363" s="21" t="s">
        <v>3794</v>
      </c>
      <c r="D1363" s="21">
        <v>5</v>
      </c>
      <c r="E1363" s="21" t="s">
        <v>5194</v>
      </c>
      <c r="F1363" s="40" t="s">
        <v>3937</v>
      </c>
      <c r="G1363" s="21" t="s">
        <v>191</v>
      </c>
      <c r="H1363" s="21" t="s">
        <v>22</v>
      </c>
      <c r="I1363" s="22">
        <v>40000000</v>
      </c>
      <c r="J1363" s="22">
        <v>0</v>
      </c>
      <c r="K1363" s="22">
        <v>0</v>
      </c>
      <c r="L1363" s="22">
        <f t="shared" si="64"/>
        <v>40000000</v>
      </c>
      <c r="M1363" s="30"/>
      <c r="N1363" s="21"/>
    </row>
    <row r="1364" spans="1:14" ht="16.5" customHeight="1" x14ac:dyDescent="0.15">
      <c r="A1364" s="20">
        <v>1359</v>
      </c>
      <c r="B1364" s="21" t="s">
        <v>3780</v>
      </c>
      <c r="C1364" s="21" t="s">
        <v>3811</v>
      </c>
      <c r="D1364" s="21">
        <v>5</v>
      </c>
      <c r="E1364" s="21" t="s">
        <v>5194</v>
      </c>
      <c r="F1364" s="40" t="s">
        <v>3942</v>
      </c>
      <c r="G1364" s="21" t="s">
        <v>191</v>
      </c>
      <c r="H1364" s="21" t="s">
        <v>22</v>
      </c>
      <c r="I1364" s="22">
        <v>30000000</v>
      </c>
      <c r="J1364" s="22">
        <f>J1367</f>
        <v>0</v>
      </c>
      <c r="K1364" s="22">
        <v>0</v>
      </c>
      <c r="L1364" s="22">
        <f t="shared" si="64"/>
        <v>30000000</v>
      </c>
      <c r="M1364" s="30"/>
      <c r="N1364" s="21"/>
    </row>
    <row r="1365" spans="1:14" ht="16.5" customHeight="1" x14ac:dyDescent="0.15">
      <c r="A1365" s="20">
        <v>1360</v>
      </c>
      <c r="B1365" s="21" t="s">
        <v>3780</v>
      </c>
      <c r="C1365" s="21" t="s">
        <v>3811</v>
      </c>
      <c r="D1365" s="21">
        <v>5</v>
      </c>
      <c r="E1365" s="21" t="s">
        <v>5194</v>
      </c>
      <c r="F1365" s="40" t="s">
        <v>3945</v>
      </c>
      <c r="G1365" s="21" t="s">
        <v>191</v>
      </c>
      <c r="H1365" s="21" t="s">
        <v>22</v>
      </c>
      <c r="I1365" s="22">
        <v>90000000</v>
      </c>
      <c r="J1365" s="22">
        <v>0</v>
      </c>
      <c r="K1365" s="22">
        <v>0</v>
      </c>
      <c r="L1365" s="22">
        <f t="shared" si="64"/>
        <v>90000000</v>
      </c>
      <c r="M1365" s="30"/>
      <c r="N1365" s="21"/>
    </row>
    <row r="1366" spans="1:14" ht="16.5" customHeight="1" x14ac:dyDescent="0.15">
      <c r="A1366" s="20">
        <v>1361</v>
      </c>
      <c r="B1366" s="21" t="s">
        <v>3780</v>
      </c>
      <c r="C1366" s="21" t="s">
        <v>5197</v>
      </c>
      <c r="D1366" s="21">
        <v>5</v>
      </c>
      <c r="E1366" s="21" t="s">
        <v>5194</v>
      </c>
      <c r="F1366" s="40" t="s">
        <v>3987</v>
      </c>
      <c r="G1366" s="21" t="s">
        <v>193</v>
      </c>
      <c r="H1366" s="21" t="s">
        <v>22</v>
      </c>
      <c r="I1366" s="22">
        <v>29000000</v>
      </c>
      <c r="J1366" s="22">
        <f>J1369</f>
        <v>0</v>
      </c>
      <c r="K1366" s="22">
        <f>K1369</f>
        <v>0</v>
      </c>
      <c r="L1366" s="22">
        <f t="shared" si="64"/>
        <v>29000000</v>
      </c>
      <c r="M1366" s="30"/>
      <c r="N1366" s="21"/>
    </row>
    <row r="1367" spans="1:14" ht="16.5" customHeight="1" x14ac:dyDescent="0.15">
      <c r="A1367" s="20">
        <v>1362</v>
      </c>
      <c r="B1367" s="21" t="s">
        <v>5096</v>
      </c>
      <c r="C1367" s="21" t="s">
        <v>5097</v>
      </c>
      <c r="D1367" s="21">
        <v>5</v>
      </c>
      <c r="E1367" s="21" t="s">
        <v>5194</v>
      </c>
      <c r="F1367" s="40" t="s">
        <v>5098</v>
      </c>
      <c r="G1367" s="21" t="s">
        <v>2067</v>
      </c>
      <c r="H1367" s="21" t="s">
        <v>15</v>
      </c>
      <c r="I1367" s="22">
        <v>50000000</v>
      </c>
      <c r="J1367" s="22">
        <v>0</v>
      </c>
      <c r="K1367" s="22">
        <v>0</v>
      </c>
      <c r="L1367" s="22">
        <f t="shared" si="64"/>
        <v>50000000</v>
      </c>
      <c r="M1367" s="30"/>
      <c r="N1367" s="21"/>
    </row>
    <row r="1368" spans="1:14" ht="16.5" customHeight="1" x14ac:dyDescent="0.15">
      <c r="A1368" s="20">
        <v>1363</v>
      </c>
      <c r="B1368" s="21" t="s">
        <v>5135</v>
      </c>
      <c r="C1368" s="21" t="s">
        <v>5148</v>
      </c>
      <c r="D1368" s="21">
        <v>5</v>
      </c>
      <c r="E1368" s="21" t="s">
        <v>5194</v>
      </c>
      <c r="F1368" s="40" t="s">
        <v>5153</v>
      </c>
      <c r="G1368" s="21" t="s">
        <v>2067</v>
      </c>
      <c r="H1368" s="21" t="s">
        <v>22</v>
      </c>
      <c r="I1368" s="22">
        <v>120000000</v>
      </c>
      <c r="J1368" s="22">
        <f>J1371</f>
        <v>0</v>
      </c>
      <c r="K1368" s="22">
        <v>0</v>
      </c>
      <c r="L1368" s="22">
        <f t="shared" si="64"/>
        <v>120000000</v>
      </c>
      <c r="M1368" s="30"/>
      <c r="N1368" s="21"/>
    </row>
    <row r="1369" spans="1:14" ht="16.5" customHeight="1" x14ac:dyDescent="0.15">
      <c r="A1369" s="20">
        <v>1364</v>
      </c>
      <c r="B1369" s="21" t="s">
        <v>4025</v>
      </c>
      <c r="C1369" s="21" t="s">
        <v>4050</v>
      </c>
      <c r="D1369" s="21">
        <v>5</v>
      </c>
      <c r="E1369" s="21" t="s">
        <v>5194</v>
      </c>
      <c r="F1369" s="40" t="s">
        <v>4113</v>
      </c>
      <c r="G1369" s="21" t="s">
        <v>191</v>
      </c>
      <c r="H1369" s="21" t="s">
        <v>15</v>
      </c>
      <c r="I1369" s="22">
        <v>500000000</v>
      </c>
      <c r="J1369" s="22">
        <v>0</v>
      </c>
      <c r="K1369" s="22">
        <v>0</v>
      </c>
      <c r="L1369" s="22">
        <f t="shared" si="64"/>
        <v>500000000</v>
      </c>
      <c r="M1369" s="30"/>
      <c r="N1369" s="21"/>
    </row>
    <row r="1370" spans="1:14" ht="16.5" customHeight="1" x14ac:dyDescent="0.15">
      <c r="A1370" s="20">
        <v>1365</v>
      </c>
      <c r="B1370" s="21" t="s">
        <v>4025</v>
      </c>
      <c r="C1370" s="21" t="s">
        <v>4075</v>
      </c>
      <c r="D1370" s="21">
        <v>5</v>
      </c>
      <c r="E1370" s="21" t="s">
        <v>5194</v>
      </c>
      <c r="F1370" s="40" t="s">
        <v>4114</v>
      </c>
      <c r="G1370" s="21" t="s">
        <v>2067</v>
      </c>
      <c r="H1370" s="21" t="s">
        <v>15</v>
      </c>
      <c r="I1370" s="22">
        <v>500000000</v>
      </c>
      <c r="J1370" s="22">
        <v>0</v>
      </c>
      <c r="K1370" s="22">
        <v>0</v>
      </c>
      <c r="L1370" s="22">
        <f t="shared" si="64"/>
        <v>500000000</v>
      </c>
      <c r="M1370" s="30"/>
      <c r="N1370" s="21"/>
    </row>
    <row r="1371" spans="1:14" ht="16.5" customHeight="1" x14ac:dyDescent="0.15">
      <c r="A1371" s="20">
        <v>1366</v>
      </c>
      <c r="B1371" s="21" t="s">
        <v>4025</v>
      </c>
      <c r="C1371" s="21" t="s">
        <v>4075</v>
      </c>
      <c r="D1371" s="21">
        <v>5</v>
      </c>
      <c r="E1371" s="21" t="s">
        <v>5194</v>
      </c>
      <c r="F1371" s="40" t="s">
        <v>4115</v>
      </c>
      <c r="G1371" s="21" t="s">
        <v>2067</v>
      </c>
      <c r="H1371" s="21" t="s">
        <v>15</v>
      </c>
      <c r="I1371" s="22">
        <v>500000000</v>
      </c>
      <c r="J1371" s="22">
        <v>0</v>
      </c>
      <c r="K1371" s="22">
        <v>0</v>
      </c>
      <c r="L1371" s="22">
        <f t="shared" si="64"/>
        <v>500000000</v>
      </c>
      <c r="M1371" s="30"/>
      <c r="N1371" s="21"/>
    </row>
    <row r="1372" spans="1:14" ht="16.5" customHeight="1" x14ac:dyDescent="0.15">
      <c r="A1372" s="20">
        <v>1367</v>
      </c>
      <c r="B1372" s="21" t="s">
        <v>4025</v>
      </c>
      <c r="C1372" s="21" t="s">
        <v>4045</v>
      </c>
      <c r="D1372" s="21">
        <v>5</v>
      </c>
      <c r="E1372" s="21" t="s">
        <v>5194</v>
      </c>
      <c r="F1372" s="40" t="s">
        <v>4116</v>
      </c>
      <c r="G1372" s="21" t="s">
        <v>191</v>
      </c>
      <c r="H1372" s="21" t="s">
        <v>15</v>
      </c>
      <c r="I1372" s="22">
        <v>500000000</v>
      </c>
      <c r="J1372" s="22">
        <v>0</v>
      </c>
      <c r="K1372" s="22">
        <v>0</v>
      </c>
      <c r="L1372" s="22">
        <f t="shared" si="64"/>
        <v>500000000</v>
      </c>
      <c r="M1372" s="30"/>
      <c r="N1372" s="21"/>
    </row>
    <row r="1373" spans="1:14" ht="16.5" customHeight="1" x14ac:dyDescent="0.15">
      <c r="A1373" s="20">
        <v>1368</v>
      </c>
      <c r="B1373" s="21" t="s">
        <v>4025</v>
      </c>
      <c r="C1373" s="21" t="s">
        <v>4045</v>
      </c>
      <c r="D1373" s="21">
        <v>5</v>
      </c>
      <c r="E1373" s="21" t="s">
        <v>5194</v>
      </c>
      <c r="F1373" s="40" t="s">
        <v>4117</v>
      </c>
      <c r="G1373" s="21" t="s">
        <v>191</v>
      </c>
      <c r="H1373" s="21" t="s">
        <v>15</v>
      </c>
      <c r="I1373" s="22">
        <v>200000000</v>
      </c>
      <c r="J1373" s="22">
        <v>0</v>
      </c>
      <c r="K1373" s="22">
        <v>0</v>
      </c>
      <c r="L1373" s="22">
        <f t="shared" si="64"/>
        <v>200000000</v>
      </c>
      <c r="M1373" s="30"/>
      <c r="N1373" s="21"/>
    </row>
    <row r="1374" spans="1:14" ht="16.5" customHeight="1" x14ac:dyDescent="0.15">
      <c r="A1374" s="20">
        <v>1369</v>
      </c>
      <c r="B1374" s="21" t="s">
        <v>4025</v>
      </c>
      <c r="C1374" s="21" t="s">
        <v>4045</v>
      </c>
      <c r="D1374" s="21">
        <v>5</v>
      </c>
      <c r="E1374" s="21" t="s">
        <v>5194</v>
      </c>
      <c r="F1374" s="40" t="s">
        <v>4118</v>
      </c>
      <c r="G1374" s="21" t="s">
        <v>52</v>
      </c>
      <c r="H1374" s="21" t="s">
        <v>22</v>
      </c>
      <c r="I1374" s="22">
        <v>840000000</v>
      </c>
      <c r="J1374" s="22">
        <v>0</v>
      </c>
      <c r="K1374" s="22">
        <v>0</v>
      </c>
      <c r="L1374" s="22">
        <f t="shared" si="64"/>
        <v>840000000</v>
      </c>
      <c r="M1374" s="30"/>
      <c r="N1374" s="21"/>
    </row>
    <row r="1375" spans="1:14" ht="16.5" customHeight="1" x14ac:dyDescent="0.15">
      <c r="A1375" s="20">
        <v>1370</v>
      </c>
      <c r="B1375" s="21" t="s">
        <v>4025</v>
      </c>
      <c r="C1375" s="21" t="s">
        <v>4056</v>
      </c>
      <c r="D1375" s="21">
        <v>5</v>
      </c>
      <c r="E1375" s="21" t="s">
        <v>5194</v>
      </c>
      <c r="F1375" s="40" t="s">
        <v>4119</v>
      </c>
      <c r="G1375" s="21" t="s">
        <v>2067</v>
      </c>
      <c r="H1375" s="21" t="s">
        <v>15</v>
      </c>
      <c r="I1375" s="22">
        <v>40000000</v>
      </c>
      <c r="J1375" s="22">
        <v>0</v>
      </c>
      <c r="K1375" s="22">
        <v>0</v>
      </c>
      <c r="L1375" s="22">
        <f t="shared" si="64"/>
        <v>40000000</v>
      </c>
      <c r="M1375" s="30"/>
      <c r="N1375" s="21"/>
    </row>
    <row r="1376" spans="1:14" ht="16.5" customHeight="1" x14ac:dyDescent="0.15">
      <c r="A1376" s="20">
        <v>1371</v>
      </c>
      <c r="B1376" s="21" t="s">
        <v>4025</v>
      </c>
      <c r="C1376" s="21" t="s">
        <v>4056</v>
      </c>
      <c r="D1376" s="21">
        <v>5</v>
      </c>
      <c r="E1376" s="21" t="s">
        <v>5194</v>
      </c>
      <c r="F1376" s="40" t="s">
        <v>4120</v>
      </c>
      <c r="G1376" s="21" t="s">
        <v>2067</v>
      </c>
      <c r="H1376" s="21" t="s">
        <v>15</v>
      </c>
      <c r="I1376" s="22">
        <v>100000000</v>
      </c>
      <c r="J1376" s="22">
        <v>0</v>
      </c>
      <c r="K1376" s="22">
        <v>0</v>
      </c>
      <c r="L1376" s="22">
        <f t="shared" si="64"/>
        <v>100000000</v>
      </c>
      <c r="M1376" s="30"/>
      <c r="N1376" s="21"/>
    </row>
    <row r="1377" spans="1:14" ht="16.5" customHeight="1" x14ac:dyDescent="0.15">
      <c r="A1377" s="20">
        <v>1372</v>
      </c>
      <c r="B1377" s="21" t="s">
        <v>4025</v>
      </c>
      <c r="C1377" s="21" t="s">
        <v>4056</v>
      </c>
      <c r="D1377" s="21">
        <v>5</v>
      </c>
      <c r="E1377" s="21" t="s">
        <v>5194</v>
      </c>
      <c r="F1377" s="40" t="s">
        <v>4121</v>
      </c>
      <c r="G1377" s="21" t="s">
        <v>191</v>
      </c>
      <c r="H1377" s="21" t="s">
        <v>22</v>
      </c>
      <c r="I1377" s="22">
        <v>300000000</v>
      </c>
      <c r="J1377" s="22">
        <v>0</v>
      </c>
      <c r="K1377" s="22">
        <v>0</v>
      </c>
      <c r="L1377" s="22">
        <f t="shared" si="64"/>
        <v>300000000</v>
      </c>
      <c r="M1377" s="30"/>
      <c r="N1377" s="21"/>
    </row>
    <row r="1378" spans="1:14" ht="16.5" customHeight="1" x14ac:dyDescent="0.15">
      <c r="A1378" s="20">
        <v>1373</v>
      </c>
      <c r="B1378" s="21" t="s">
        <v>4025</v>
      </c>
      <c r="C1378" s="21" t="s">
        <v>4056</v>
      </c>
      <c r="D1378" s="21">
        <v>5</v>
      </c>
      <c r="E1378" s="21" t="s">
        <v>5194</v>
      </c>
      <c r="F1378" s="40" t="s">
        <v>4122</v>
      </c>
      <c r="G1378" s="21" t="s">
        <v>191</v>
      </c>
      <c r="H1378" s="21" t="s">
        <v>22</v>
      </c>
      <c r="I1378" s="22">
        <v>150000000</v>
      </c>
      <c r="J1378" s="22">
        <v>0</v>
      </c>
      <c r="K1378" s="22">
        <v>0</v>
      </c>
      <c r="L1378" s="22">
        <f t="shared" si="64"/>
        <v>150000000</v>
      </c>
      <c r="M1378" s="30"/>
      <c r="N1378" s="21"/>
    </row>
    <row r="1379" spans="1:14" ht="16.5" customHeight="1" x14ac:dyDescent="0.15">
      <c r="A1379" s="20">
        <v>1374</v>
      </c>
      <c r="B1379" s="21" t="s">
        <v>4025</v>
      </c>
      <c r="C1379" s="21" t="s">
        <v>4056</v>
      </c>
      <c r="D1379" s="21">
        <v>5</v>
      </c>
      <c r="E1379" s="21" t="s">
        <v>5194</v>
      </c>
      <c r="F1379" s="40" t="s">
        <v>4123</v>
      </c>
      <c r="G1379" s="21" t="s">
        <v>73</v>
      </c>
      <c r="H1379" s="21" t="s">
        <v>22</v>
      </c>
      <c r="I1379" s="22">
        <v>376272000</v>
      </c>
      <c r="J1379" s="22">
        <v>0</v>
      </c>
      <c r="K1379" s="22">
        <v>0</v>
      </c>
      <c r="L1379" s="22">
        <f t="shared" si="64"/>
        <v>376272000</v>
      </c>
      <c r="M1379" s="30"/>
      <c r="N1379" s="21"/>
    </row>
    <row r="1380" spans="1:14" ht="16.5" customHeight="1" x14ac:dyDescent="0.15">
      <c r="A1380" s="20">
        <v>1375</v>
      </c>
      <c r="B1380" s="21" t="s">
        <v>4025</v>
      </c>
      <c r="C1380" s="21" t="s">
        <v>4056</v>
      </c>
      <c r="D1380" s="21">
        <v>5</v>
      </c>
      <c r="E1380" s="21" t="s">
        <v>5194</v>
      </c>
      <c r="F1380" s="40" t="s">
        <v>4124</v>
      </c>
      <c r="G1380" s="21" t="s">
        <v>2067</v>
      </c>
      <c r="H1380" s="21" t="s">
        <v>15</v>
      </c>
      <c r="I1380" s="22">
        <v>400000000</v>
      </c>
      <c r="J1380" s="22">
        <v>0</v>
      </c>
      <c r="K1380" s="22">
        <v>0</v>
      </c>
      <c r="L1380" s="22">
        <f t="shared" si="64"/>
        <v>400000000</v>
      </c>
      <c r="M1380" s="30"/>
      <c r="N1380" s="21"/>
    </row>
    <row r="1381" spans="1:14" ht="16.5" customHeight="1" x14ac:dyDescent="0.15">
      <c r="A1381" s="20">
        <v>1376</v>
      </c>
      <c r="B1381" s="21" t="s">
        <v>4025</v>
      </c>
      <c r="C1381" s="21" t="s">
        <v>4060</v>
      </c>
      <c r="D1381" s="21">
        <v>5</v>
      </c>
      <c r="E1381" s="21" t="s">
        <v>5194</v>
      </c>
      <c r="F1381" s="40" t="s">
        <v>4125</v>
      </c>
      <c r="G1381" s="21" t="s">
        <v>2067</v>
      </c>
      <c r="H1381" s="21" t="s">
        <v>15</v>
      </c>
      <c r="I1381" s="22">
        <v>445000000</v>
      </c>
      <c r="J1381" s="22">
        <v>0</v>
      </c>
      <c r="K1381" s="22">
        <v>0</v>
      </c>
      <c r="L1381" s="22">
        <f t="shared" si="64"/>
        <v>445000000</v>
      </c>
      <c r="M1381" s="30"/>
      <c r="N1381" s="21"/>
    </row>
    <row r="1382" spans="1:14" ht="16.5" customHeight="1" x14ac:dyDescent="0.15">
      <c r="A1382" s="20">
        <v>1377</v>
      </c>
      <c r="B1382" s="21" t="s">
        <v>4025</v>
      </c>
      <c r="C1382" s="21" t="s">
        <v>4060</v>
      </c>
      <c r="D1382" s="21">
        <v>5</v>
      </c>
      <c r="E1382" s="21" t="s">
        <v>5194</v>
      </c>
      <c r="F1382" s="40" t="s">
        <v>4126</v>
      </c>
      <c r="G1382" s="21" t="s">
        <v>2067</v>
      </c>
      <c r="H1382" s="21" t="s">
        <v>15</v>
      </c>
      <c r="I1382" s="22">
        <v>445000000</v>
      </c>
      <c r="J1382" s="22">
        <v>0</v>
      </c>
      <c r="K1382" s="22">
        <v>0</v>
      </c>
      <c r="L1382" s="22">
        <f t="shared" si="64"/>
        <v>445000000</v>
      </c>
      <c r="M1382" s="30"/>
      <c r="N1382" s="21"/>
    </row>
    <row r="1383" spans="1:14" ht="16.5" customHeight="1" x14ac:dyDescent="0.15">
      <c r="A1383" s="20">
        <v>1378</v>
      </c>
      <c r="B1383" s="21" t="s">
        <v>4025</v>
      </c>
      <c r="C1383" s="21" t="s">
        <v>4060</v>
      </c>
      <c r="D1383" s="21">
        <v>5</v>
      </c>
      <c r="E1383" s="21" t="s">
        <v>5194</v>
      </c>
      <c r="F1383" s="40" t="s">
        <v>4127</v>
      </c>
      <c r="G1383" s="21" t="s">
        <v>191</v>
      </c>
      <c r="H1383" s="21" t="s">
        <v>15</v>
      </c>
      <c r="I1383" s="22">
        <v>3140171149</v>
      </c>
      <c r="J1383" s="22">
        <v>310618296</v>
      </c>
      <c r="K1383" s="22">
        <v>369150300</v>
      </c>
      <c r="L1383" s="22">
        <f t="shared" si="64"/>
        <v>3819939745</v>
      </c>
      <c r="M1383" s="30"/>
      <c r="N1383" s="21"/>
    </row>
    <row r="1384" spans="1:14" ht="16.5" customHeight="1" x14ac:dyDescent="0.15">
      <c r="A1384" s="20">
        <v>1379</v>
      </c>
      <c r="B1384" s="21" t="s">
        <v>4025</v>
      </c>
      <c r="C1384" s="21" t="s">
        <v>4042</v>
      </c>
      <c r="D1384" s="21">
        <v>5</v>
      </c>
      <c r="E1384" s="21" t="s">
        <v>5194</v>
      </c>
      <c r="F1384" s="40" t="s">
        <v>4128</v>
      </c>
      <c r="G1384" s="21" t="s">
        <v>2067</v>
      </c>
      <c r="H1384" s="21" t="s">
        <v>15</v>
      </c>
      <c r="I1384" s="22">
        <v>400000000</v>
      </c>
      <c r="J1384" s="22">
        <v>0</v>
      </c>
      <c r="K1384" s="22">
        <v>0</v>
      </c>
      <c r="L1384" s="22">
        <f t="shared" si="64"/>
        <v>400000000</v>
      </c>
      <c r="M1384" s="30"/>
      <c r="N1384" s="21"/>
    </row>
    <row r="1385" spans="1:14" ht="16.5" customHeight="1" x14ac:dyDescent="0.15">
      <c r="A1385" s="20">
        <v>1380</v>
      </c>
      <c r="B1385" s="21" t="s">
        <v>4025</v>
      </c>
      <c r="C1385" s="21" t="s">
        <v>4098</v>
      </c>
      <c r="D1385" s="21">
        <v>5</v>
      </c>
      <c r="E1385" s="21" t="s">
        <v>5194</v>
      </c>
      <c r="F1385" s="40" t="s">
        <v>4129</v>
      </c>
      <c r="G1385" s="21" t="s">
        <v>2067</v>
      </c>
      <c r="H1385" s="21" t="s">
        <v>22</v>
      </c>
      <c r="I1385" s="22">
        <v>90000000</v>
      </c>
      <c r="J1385" s="22">
        <v>0</v>
      </c>
      <c r="K1385" s="22">
        <v>0</v>
      </c>
      <c r="L1385" s="22">
        <f t="shared" si="64"/>
        <v>90000000</v>
      </c>
      <c r="M1385" s="30"/>
      <c r="N1385" s="21"/>
    </row>
    <row r="1386" spans="1:14" ht="16.5" customHeight="1" x14ac:dyDescent="0.15">
      <c r="A1386" s="20">
        <v>1381</v>
      </c>
      <c r="B1386" s="21" t="s">
        <v>4025</v>
      </c>
      <c r="C1386" s="21" t="s">
        <v>4098</v>
      </c>
      <c r="D1386" s="21">
        <v>5</v>
      </c>
      <c r="E1386" s="21" t="s">
        <v>5194</v>
      </c>
      <c r="F1386" s="40" t="s">
        <v>4130</v>
      </c>
      <c r="G1386" s="21" t="s">
        <v>5183</v>
      </c>
      <c r="H1386" s="21" t="s">
        <v>22</v>
      </c>
      <c r="I1386" s="22">
        <v>300000000</v>
      </c>
      <c r="J1386" s="22">
        <v>0</v>
      </c>
      <c r="K1386" s="22">
        <v>0</v>
      </c>
      <c r="L1386" s="22">
        <f t="shared" si="64"/>
        <v>300000000</v>
      </c>
      <c r="M1386" s="30"/>
      <c r="N1386" s="21"/>
    </row>
    <row r="1387" spans="1:14" ht="16.5" customHeight="1" x14ac:dyDescent="0.15">
      <c r="A1387" s="20">
        <v>1382</v>
      </c>
      <c r="B1387" s="21" t="s">
        <v>4170</v>
      </c>
      <c r="C1387" s="21" t="s">
        <v>1866</v>
      </c>
      <c r="D1387" s="21">
        <v>5</v>
      </c>
      <c r="E1387" s="21" t="s">
        <v>5194</v>
      </c>
      <c r="F1387" s="40" t="s">
        <v>4299</v>
      </c>
      <c r="G1387" s="21" t="s">
        <v>191</v>
      </c>
      <c r="H1387" s="21" t="s">
        <v>22</v>
      </c>
      <c r="I1387" s="22">
        <v>73431000</v>
      </c>
      <c r="J1387" s="22">
        <v>0</v>
      </c>
      <c r="K1387" s="22">
        <v>0</v>
      </c>
      <c r="L1387" s="22">
        <f t="shared" si="64"/>
        <v>73431000</v>
      </c>
      <c r="M1387" s="30"/>
      <c r="N1387" s="21"/>
    </row>
    <row r="1388" spans="1:14" ht="16.5" customHeight="1" x14ac:dyDescent="0.15">
      <c r="A1388" s="20">
        <v>1383</v>
      </c>
      <c r="B1388" s="21" t="s">
        <v>4170</v>
      </c>
      <c r="C1388" s="21" t="s">
        <v>1866</v>
      </c>
      <c r="D1388" s="21">
        <v>5</v>
      </c>
      <c r="E1388" s="21" t="s">
        <v>5194</v>
      </c>
      <c r="F1388" s="40" t="s">
        <v>4300</v>
      </c>
      <c r="G1388" s="21" t="s">
        <v>191</v>
      </c>
      <c r="H1388" s="21" t="s">
        <v>22</v>
      </c>
      <c r="I1388" s="22">
        <v>3874000</v>
      </c>
      <c r="J1388" s="22">
        <v>0</v>
      </c>
      <c r="K1388" s="22">
        <v>0</v>
      </c>
      <c r="L1388" s="22">
        <f t="shared" si="64"/>
        <v>3874000</v>
      </c>
      <c r="M1388" s="30"/>
      <c r="N1388" s="21"/>
    </row>
    <row r="1389" spans="1:14" ht="16.5" customHeight="1" x14ac:dyDescent="0.15">
      <c r="A1389" s="20">
        <v>1384</v>
      </c>
      <c r="B1389" s="21" t="s">
        <v>4170</v>
      </c>
      <c r="C1389" s="21" t="s">
        <v>1866</v>
      </c>
      <c r="D1389" s="21">
        <v>5</v>
      </c>
      <c r="E1389" s="21" t="s">
        <v>5194</v>
      </c>
      <c r="F1389" s="40" t="s">
        <v>4301</v>
      </c>
      <c r="G1389" s="21" t="s">
        <v>191</v>
      </c>
      <c r="H1389" s="21" t="s">
        <v>22</v>
      </c>
      <c r="I1389" s="22">
        <v>13094000</v>
      </c>
      <c r="J1389" s="22">
        <v>0</v>
      </c>
      <c r="K1389" s="22">
        <v>0</v>
      </c>
      <c r="L1389" s="22">
        <f t="shared" si="64"/>
        <v>13094000</v>
      </c>
      <c r="M1389" s="30"/>
      <c r="N1389" s="21"/>
    </row>
    <row r="1390" spans="1:14" ht="16.5" customHeight="1" x14ac:dyDescent="0.15">
      <c r="A1390" s="20">
        <v>1385</v>
      </c>
      <c r="B1390" s="21" t="s">
        <v>4170</v>
      </c>
      <c r="C1390" s="21" t="s">
        <v>1866</v>
      </c>
      <c r="D1390" s="21">
        <v>5</v>
      </c>
      <c r="E1390" s="21" t="s">
        <v>5194</v>
      </c>
      <c r="F1390" s="40" t="s">
        <v>4302</v>
      </c>
      <c r="G1390" s="21" t="s">
        <v>191</v>
      </c>
      <c r="H1390" s="21" t="s">
        <v>22</v>
      </c>
      <c r="I1390" s="22">
        <v>12753000</v>
      </c>
      <c r="J1390" s="22">
        <v>0</v>
      </c>
      <c r="K1390" s="22">
        <v>0</v>
      </c>
      <c r="L1390" s="22">
        <f t="shared" si="64"/>
        <v>12753000</v>
      </c>
      <c r="M1390" s="30"/>
      <c r="N1390" s="21"/>
    </row>
    <row r="1391" spans="1:14" ht="16.5" customHeight="1" x14ac:dyDescent="0.15">
      <c r="A1391" s="20">
        <v>1386</v>
      </c>
      <c r="B1391" s="21" t="s">
        <v>4170</v>
      </c>
      <c r="C1391" s="21" t="s">
        <v>4246</v>
      </c>
      <c r="D1391" s="21">
        <v>5</v>
      </c>
      <c r="E1391" s="21" t="s">
        <v>5194</v>
      </c>
      <c r="F1391" s="40" t="s">
        <v>4338</v>
      </c>
      <c r="G1391" s="21" t="s">
        <v>191</v>
      </c>
      <c r="H1391" s="21" t="s">
        <v>22</v>
      </c>
      <c r="I1391" s="22">
        <v>1241000000</v>
      </c>
      <c r="J1391" s="22">
        <v>0</v>
      </c>
      <c r="K1391" s="22">
        <v>0</v>
      </c>
      <c r="L1391" s="22">
        <f t="shared" si="64"/>
        <v>1241000000</v>
      </c>
      <c r="M1391" s="30"/>
      <c r="N1391" s="21"/>
    </row>
    <row r="1392" spans="1:14" ht="16.5" customHeight="1" x14ac:dyDescent="0.15">
      <c r="A1392" s="20">
        <v>1387</v>
      </c>
      <c r="B1392" s="21" t="s">
        <v>4365</v>
      </c>
      <c r="C1392" s="21" t="s">
        <v>4411</v>
      </c>
      <c r="D1392" s="21">
        <v>5</v>
      </c>
      <c r="E1392" s="21" t="s">
        <v>5194</v>
      </c>
      <c r="F1392" s="40" t="s">
        <v>4439</v>
      </c>
      <c r="G1392" s="21" t="s">
        <v>191</v>
      </c>
      <c r="H1392" s="21" t="s">
        <v>22</v>
      </c>
      <c r="I1392" s="22">
        <v>30000000</v>
      </c>
      <c r="J1392" s="22">
        <f>J1395</f>
        <v>0</v>
      </c>
      <c r="K1392" s="22">
        <f>K1395</f>
        <v>0</v>
      </c>
      <c r="L1392" s="22">
        <f t="shared" si="64"/>
        <v>30000000</v>
      </c>
      <c r="M1392" s="30"/>
      <c r="N1392" s="21"/>
    </row>
    <row r="1393" spans="1:14" ht="16.5" customHeight="1" x14ac:dyDescent="0.15">
      <c r="A1393" s="20">
        <v>1388</v>
      </c>
      <c r="B1393" s="21" t="s">
        <v>4446</v>
      </c>
      <c r="C1393" s="21" t="s">
        <v>1737</v>
      </c>
      <c r="D1393" s="21">
        <v>5</v>
      </c>
      <c r="E1393" s="21" t="s">
        <v>5194</v>
      </c>
      <c r="F1393" s="40" t="s">
        <v>4669</v>
      </c>
      <c r="G1393" s="21" t="s">
        <v>5183</v>
      </c>
      <c r="H1393" s="21" t="s">
        <v>15</v>
      </c>
      <c r="I1393" s="22">
        <v>800000000</v>
      </c>
      <c r="J1393" s="22">
        <f>J1396</f>
        <v>4000000</v>
      </c>
      <c r="K1393" s="22">
        <v>0</v>
      </c>
      <c r="L1393" s="22">
        <f t="shared" si="64"/>
        <v>804000000</v>
      </c>
      <c r="M1393" s="30"/>
      <c r="N1393" s="21"/>
    </row>
    <row r="1394" spans="1:14" ht="16.5" customHeight="1" x14ac:dyDescent="0.15">
      <c r="A1394" s="20">
        <v>1389</v>
      </c>
      <c r="B1394" s="21" t="s">
        <v>4446</v>
      </c>
      <c r="C1394" s="21" t="s">
        <v>1743</v>
      </c>
      <c r="D1394" s="21">
        <v>5</v>
      </c>
      <c r="E1394" s="21" t="s">
        <v>5194</v>
      </c>
      <c r="F1394" s="40" t="s">
        <v>4670</v>
      </c>
      <c r="G1394" s="21" t="s">
        <v>191</v>
      </c>
      <c r="H1394" s="21" t="s">
        <v>15</v>
      </c>
      <c r="I1394" s="22">
        <v>671830000</v>
      </c>
      <c r="J1394" s="22">
        <f>J1397</f>
        <v>0</v>
      </c>
      <c r="K1394" s="22">
        <v>0</v>
      </c>
      <c r="L1394" s="22">
        <f t="shared" si="64"/>
        <v>671830000</v>
      </c>
      <c r="M1394" s="30"/>
      <c r="N1394" s="21"/>
    </row>
    <row r="1395" spans="1:14" ht="16.5" customHeight="1" x14ac:dyDescent="0.15">
      <c r="A1395" s="20">
        <v>1390</v>
      </c>
      <c r="B1395" s="21" t="s">
        <v>4446</v>
      </c>
      <c r="C1395" s="21" t="s">
        <v>1743</v>
      </c>
      <c r="D1395" s="21">
        <v>5</v>
      </c>
      <c r="E1395" s="21" t="s">
        <v>5194</v>
      </c>
      <c r="F1395" s="40" t="s">
        <v>4671</v>
      </c>
      <c r="G1395" s="21" t="s">
        <v>191</v>
      </c>
      <c r="H1395" s="21" t="s">
        <v>15</v>
      </c>
      <c r="I1395" s="22">
        <v>300000000</v>
      </c>
      <c r="J1395" s="22">
        <f>J1398</f>
        <v>0</v>
      </c>
      <c r="K1395" s="22">
        <v>0</v>
      </c>
      <c r="L1395" s="22">
        <f t="shared" si="64"/>
        <v>300000000</v>
      </c>
      <c r="M1395" s="30"/>
      <c r="N1395" s="21"/>
    </row>
    <row r="1396" spans="1:14" ht="16.5" customHeight="1" x14ac:dyDescent="0.15">
      <c r="A1396" s="20">
        <v>1391</v>
      </c>
      <c r="B1396" s="21" t="s">
        <v>4446</v>
      </c>
      <c r="C1396" s="21" t="s">
        <v>1743</v>
      </c>
      <c r="D1396" s="21">
        <v>5</v>
      </c>
      <c r="E1396" s="21" t="s">
        <v>5194</v>
      </c>
      <c r="F1396" s="40" t="s">
        <v>4672</v>
      </c>
      <c r="G1396" s="21" t="s">
        <v>191</v>
      </c>
      <c r="H1396" s="21" t="s">
        <v>15</v>
      </c>
      <c r="I1396" s="22">
        <v>250000000</v>
      </c>
      <c r="J1396" s="22">
        <f>J1399</f>
        <v>4000000</v>
      </c>
      <c r="K1396" s="22">
        <v>0</v>
      </c>
      <c r="L1396" s="22">
        <f t="shared" si="64"/>
        <v>254000000</v>
      </c>
      <c r="M1396" s="30"/>
      <c r="N1396" s="21"/>
    </row>
    <row r="1397" spans="1:14" ht="16.5" customHeight="1" x14ac:dyDescent="0.15">
      <c r="A1397" s="20">
        <v>1392</v>
      </c>
      <c r="B1397" s="21" t="s">
        <v>4446</v>
      </c>
      <c r="C1397" s="21" t="s">
        <v>1743</v>
      </c>
      <c r="D1397" s="21">
        <v>5</v>
      </c>
      <c r="E1397" s="21" t="s">
        <v>5194</v>
      </c>
      <c r="F1397" s="40" t="s">
        <v>4674</v>
      </c>
      <c r="G1397" s="21" t="s">
        <v>191</v>
      </c>
      <c r="H1397" s="21" t="s">
        <v>15</v>
      </c>
      <c r="I1397" s="22">
        <v>9000000000</v>
      </c>
      <c r="J1397" s="22">
        <v>0</v>
      </c>
      <c r="K1397" s="22">
        <v>0</v>
      </c>
      <c r="L1397" s="22">
        <f t="shared" si="64"/>
        <v>9000000000</v>
      </c>
      <c r="M1397" s="30"/>
      <c r="N1397" s="21"/>
    </row>
    <row r="1398" spans="1:14" ht="16.5" customHeight="1" x14ac:dyDescent="0.15">
      <c r="A1398" s="20">
        <v>1393</v>
      </c>
      <c r="B1398" s="21" t="s">
        <v>4446</v>
      </c>
      <c r="C1398" s="21" t="s">
        <v>1743</v>
      </c>
      <c r="D1398" s="21">
        <v>5</v>
      </c>
      <c r="E1398" s="21" t="s">
        <v>5194</v>
      </c>
      <c r="F1398" s="40" t="s">
        <v>4676</v>
      </c>
      <c r="G1398" s="21" t="s">
        <v>5183</v>
      </c>
      <c r="H1398" s="21" t="s">
        <v>15</v>
      </c>
      <c r="I1398" s="22">
        <v>200000000</v>
      </c>
      <c r="J1398" s="22">
        <f t="shared" ref="J1398:K1401" si="65">J1401</f>
        <v>0</v>
      </c>
      <c r="K1398" s="22">
        <f t="shared" si="65"/>
        <v>0</v>
      </c>
      <c r="L1398" s="22">
        <f t="shared" si="64"/>
        <v>200000000</v>
      </c>
      <c r="M1398" s="30"/>
      <c r="N1398" s="21"/>
    </row>
    <row r="1399" spans="1:14" ht="16.5" customHeight="1" x14ac:dyDescent="0.15">
      <c r="A1399" s="20">
        <v>1394</v>
      </c>
      <c r="B1399" s="21" t="s">
        <v>4446</v>
      </c>
      <c r="C1399" s="21" t="s">
        <v>1743</v>
      </c>
      <c r="D1399" s="21">
        <v>5</v>
      </c>
      <c r="E1399" s="21" t="s">
        <v>5194</v>
      </c>
      <c r="F1399" s="40" t="s">
        <v>4677</v>
      </c>
      <c r="G1399" s="21" t="s">
        <v>5183</v>
      </c>
      <c r="H1399" s="21" t="s">
        <v>22</v>
      </c>
      <c r="I1399" s="22">
        <v>25000000</v>
      </c>
      <c r="J1399" s="22">
        <f t="shared" si="65"/>
        <v>4000000</v>
      </c>
      <c r="K1399" s="22">
        <f t="shared" si="65"/>
        <v>0</v>
      </c>
      <c r="L1399" s="22">
        <f t="shared" si="64"/>
        <v>29000000</v>
      </c>
      <c r="M1399" s="30"/>
      <c r="N1399" s="21"/>
    </row>
    <row r="1400" spans="1:14" ht="16.5" customHeight="1" x14ac:dyDescent="0.15">
      <c r="A1400" s="20">
        <v>1395</v>
      </c>
      <c r="B1400" s="21" t="s">
        <v>4446</v>
      </c>
      <c r="C1400" s="21" t="s">
        <v>1536</v>
      </c>
      <c r="D1400" s="21">
        <v>5</v>
      </c>
      <c r="E1400" s="21" t="s">
        <v>5194</v>
      </c>
      <c r="F1400" s="40" t="s">
        <v>4710</v>
      </c>
      <c r="G1400" s="21" t="s">
        <v>191</v>
      </c>
      <c r="H1400" s="21" t="s">
        <v>15</v>
      </c>
      <c r="I1400" s="22">
        <v>80000000</v>
      </c>
      <c r="J1400" s="22">
        <f t="shared" si="65"/>
        <v>0</v>
      </c>
      <c r="K1400" s="22">
        <f t="shared" si="65"/>
        <v>0</v>
      </c>
      <c r="L1400" s="22">
        <f t="shared" si="64"/>
        <v>80000000</v>
      </c>
      <c r="M1400" s="30"/>
      <c r="N1400" s="21"/>
    </row>
    <row r="1401" spans="1:14" ht="16.5" customHeight="1" x14ac:dyDescent="0.15">
      <c r="A1401" s="20">
        <v>1396</v>
      </c>
      <c r="B1401" s="21" t="s">
        <v>4446</v>
      </c>
      <c r="C1401" s="21" t="s">
        <v>1536</v>
      </c>
      <c r="D1401" s="21">
        <v>5</v>
      </c>
      <c r="E1401" s="21" t="s">
        <v>5194</v>
      </c>
      <c r="F1401" s="40" t="s">
        <v>4711</v>
      </c>
      <c r="G1401" s="21" t="s">
        <v>191</v>
      </c>
      <c r="H1401" s="21" t="s">
        <v>15</v>
      </c>
      <c r="I1401" s="22">
        <v>90000000</v>
      </c>
      <c r="J1401" s="22">
        <f t="shared" si="65"/>
        <v>0</v>
      </c>
      <c r="K1401" s="22">
        <f t="shared" si="65"/>
        <v>0</v>
      </c>
      <c r="L1401" s="22">
        <f t="shared" si="64"/>
        <v>90000000</v>
      </c>
      <c r="M1401" s="30"/>
      <c r="N1401" s="21"/>
    </row>
    <row r="1402" spans="1:14" ht="16.5" customHeight="1" x14ac:dyDescent="0.15">
      <c r="A1402" s="20">
        <v>1397</v>
      </c>
      <c r="B1402" s="21" t="s">
        <v>4446</v>
      </c>
      <c r="C1402" s="21" t="s">
        <v>1538</v>
      </c>
      <c r="D1402" s="21">
        <v>5</v>
      </c>
      <c r="E1402" s="21" t="s">
        <v>5194</v>
      </c>
      <c r="F1402" s="40" t="s">
        <v>4726</v>
      </c>
      <c r="G1402" s="21" t="s">
        <v>191</v>
      </c>
      <c r="H1402" s="21" t="s">
        <v>22</v>
      </c>
      <c r="I1402" s="22">
        <v>120000000</v>
      </c>
      <c r="J1402" s="22">
        <v>4000000</v>
      </c>
      <c r="K1402" s="22">
        <f>K1405</f>
        <v>0</v>
      </c>
      <c r="L1402" s="22">
        <f t="shared" si="64"/>
        <v>124000000</v>
      </c>
      <c r="M1402" s="30"/>
      <c r="N1402" s="21"/>
    </row>
    <row r="1403" spans="1:14" ht="16.5" customHeight="1" x14ac:dyDescent="0.15">
      <c r="A1403" s="20">
        <v>1398</v>
      </c>
      <c r="B1403" s="21" t="s">
        <v>4446</v>
      </c>
      <c r="C1403" s="21" t="s">
        <v>4452</v>
      </c>
      <c r="D1403" s="21">
        <v>5</v>
      </c>
      <c r="E1403" s="21" t="s">
        <v>5194</v>
      </c>
      <c r="F1403" s="40" t="s">
        <v>4740</v>
      </c>
      <c r="G1403" s="21" t="s">
        <v>191</v>
      </c>
      <c r="H1403" s="21" t="s">
        <v>22</v>
      </c>
      <c r="I1403" s="22">
        <v>420000000</v>
      </c>
      <c r="J1403" s="22">
        <v>0</v>
      </c>
      <c r="K1403" s="22">
        <v>0</v>
      </c>
      <c r="L1403" s="22">
        <f t="shared" si="64"/>
        <v>420000000</v>
      </c>
      <c r="M1403" s="30"/>
      <c r="N1403" s="21"/>
    </row>
    <row r="1404" spans="1:14" ht="16.5" customHeight="1" x14ac:dyDescent="0.15">
      <c r="A1404" s="20">
        <v>1399</v>
      </c>
      <c r="B1404" s="21" t="s">
        <v>4446</v>
      </c>
      <c r="C1404" s="21" t="s">
        <v>4452</v>
      </c>
      <c r="D1404" s="21">
        <v>5</v>
      </c>
      <c r="E1404" s="21" t="s">
        <v>5194</v>
      </c>
      <c r="F1404" s="40" t="s">
        <v>4741</v>
      </c>
      <c r="G1404" s="21" t="s">
        <v>191</v>
      </c>
      <c r="H1404" s="21" t="s">
        <v>22</v>
      </c>
      <c r="I1404" s="22">
        <v>40000000</v>
      </c>
      <c r="J1404" s="22">
        <v>0</v>
      </c>
      <c r="K1404" s="22">
        <v>0</v>
      </c>
      <c r="L1404" s="22">
        <f t="shared" si="64"/>
        <v>40000000</v>
      </c>
      <c r="M1404" s="30"/>
      <c r="N1404" s="21"/>
    </row>
    <row r="1405" spans="1:14" ht="16.5" customHeight="1" x14ac:dyDescent="0.15">
      <c r="A1405" s="20">
        <v>1400</v>
      </c>
      <c r="B1405" s="21" t="s">
        <v>4446</v>
      </c>
      <c r="C1405" s="21" t="s">
        <v>4452</v>
      </c>
      <c r="D1405" s="21">
        <v>5</v>
      </c>
      <c r="E1405" s="21" t="s">
        <v>5194</v>
      </c>
      <c r="F1405" s="40" t="s">
        <v>4746</v>
      </c>
      <c r="G1405" s="21" t="s">
        <v>193</v>
      </c>
      <c r="H1405" s="21" t="s">
        <v>15</v>
      </c>
      <c r="I1405" s="22">
        <v>250000000</v>
      </c>
      <c r="J1405" s="22">
        <v>0</v>
      </c>
      <c r="K1405" s="22">
        <f>K1408</f>
        <v>0</v>
      </c>
      <c r="L1405" s="22">
        <f t="shared" si="64"/>
        <v>250000000</v>
      </c>
      <c r="M1405" s="30"/>
      <c r="N1405" s="21"/>
    </row>
    <row r="1406" spans="1:14" ht="16.5" customHeight="1" x14ac:dyDescent="0.15">
      <c r="A1406" s="20">
        <v>1401</v>
      </c>
      <c r="B1406" s="21" t="s">
        <v>4446</v>
      </c>
      <c r="C1406" s="21" t="s">
        <v>4452</v>
      </c>
      <c r="D1406" s="21">
        <v>5</v>
      </c>
      <c r="E1406" s="21" t="s">
        <v>5194</v>
      </c>
      <c r="F1406" s="40" t="s">
        <v>4747</v>
      </c>
      <c r="G1406" s="21" t="s">
        <v>191</v>
      </c>
      <c r="H1406" s="21" t="s">
        <v>15</v>
      </c>
      <c r="I1406" s="22">
        <v>100000000</v>
      </c>
      <c r="J1406" s="22">
        <v>0</v>
      </c>
      <c r="K1406" s="22">
        <f>K1409</f>
        <v>0</v>
      </c>
      <c r="L1406" s="22">
        <f t="shared" si="64"/>
        <v>100000000</v>
      </c>
      <c r="M1406" s="30"/>
      <c r="N1406" s="21"/>
    </row>
    <row r="1407" spans="1:14" ht="16.5" customHeight="1" x14ac:dyDescent="0.15">
      <c r="A1407" s="20">
        <v>1402</v>
      </c>
      <c r="B1407" s="21" t="s">
        <v>4446</v>
      </c>
      <c r="C1407" s="21" t="s">
        <v>4452</v>
      </c>
      <c r="D1407" s="21">
        <v>5</v>
      </c>
      <c r="E1407" s="21" t="s">
        <v>5194</v>
      </c>
      <c r="F1407" s="40" t="s">
        <v>4754</v>
      </c>
      <c r="G1407" s="21" t="s">
        <v>191</v>
      </c>
      <c r="H1407" s="21" t="s">
        <v>15</v>
      </c>
      <c r="I1407" s="22">
        <v>565000000</v>
      </c>
      <c r="J1407" s="22">
        <v>0</v>
      </c>
      <c r="K1407" s="22">
        <f>K1410</f>
        <v>0</v>
      </c>
      <c r="L1407" s="22">
        <f t="shared" si="64"/>
        <v>565000000</v>
      </c>
      <c r="M1407" s="30"/>
      <c r="N1407" s="21"/>
    </row>
    <row r="1408" spans="1:14" ht="16.5" customHeight="1" x14ac:dyDescent="0.15">
      <c r="A1408" s="20">
        <v>1403</v>
      </c>
      <c r="B1408" s="21" t="s">
        <v>4446</v>
      </c>
      <c r="C1408" s="21" t="s">
        <v>4452</v>
      </c>
      <c r="D1408" s="21">
        <v>5</v>
      </c>
      <c r="E1408" s="21" t="s">
        <v>5194</v>
      </c>
      <c r="F1408" s="40" t="s">
        <v>4759</v>
      </c>
      <c r="G1408" s="21" t="s">
        <v>191</v>
      </c>
      <c r="H1408" s="21" t="s">
        <v>15</v>
      </c>
      <c r="I1408" s="22">
        <v>1500000000</v>
      </c>
      <c r="J1408" s="22">
        <f>J1411</f>
        <v>0</v>
      </c>
      <c r="K1408" s="22">
        <f>K1411</f>
        <v>0</v>
      </c>
      <c r="L1408" s="22">
        <f t="shared" si="64"/>
        <v>1500000000</v>
      </c>
      <c r="M1408" s="30"/>
      <c r="N1408" s="21"/>
    </row>
    <row r="1409" spans="1:14" ht="16.5" customHeight="1" x14ac:dyDescent="0.15">
      <c r="A1409" s="20">
        <v>1404</v>
      </c>
      <c r="B1409" s="21" t="s">
        <v>4446</v>
      </c>
      <c r="C1409" s="21" t="s">
        <v>4456</v>
      </c>
      <c r="D1409" s="21">
        <v>5</v>
      </c>
      <c r="E1409" s="21" t="s">
        <v>5194</v>
      </c>
      <c r="F1409" s="40" t="s">
        <v>4806</v>
      </c>
      <c r="G1409" s="21" t="s">
        <v>191</v>
      </c>
      <c r="H1409" s="21" t="s">
        <v>15</v>
      </c>
      <c r="I1409" s="22">
        <v>35000000</v>
      </c>
      <c r="J1409" s="22">
        <v>0</v>
      </c>
      <c r="K1409" s="22">
        <v>0</v>
      </c>
      <c r="L1409" s="22">
        <f t="shared" si="64"/>
        <v>35000000</v>
      </c>
      <c r="M1409" s="30"/>
      <c r="N1409" s="21"/>
    </row>
    <row r="1410" spans="1:14" ht="16.5" customHeight="1" x14ac:dyDescent="0.15">
      <c r="A1410" s="20">
        <v>1405</v>
      </c>
      <c r="B1410" s="21" t="s">
        <v>4446</v>
      </c>
      <c r="C1410" s="21" t="s">
        <v>4456</v>
      </c>
      <c r="D1410" s="21">
        <v>5</v>
      </c>
      <c r="E1410" s="21" t="s">
        <v>5194</v>
      </c>
      <c r="F1410" s="40" t="s">
        <v>4807</v>
      </c>
      <c r="G1410" s="21" t="s">
        <v>5186</v>
      </c>
      <c r="H1410" s="21" t="s">
        <v>15</v>
      </c>
      <c r="I1410" s="22">
        <v>78000000</v>
      </c>
      <c r="J1410" s="22">
        <v>0</v>
      </c>
      <c r="K1410" s="22">
        <v>0</v>
      </c>
      <c r="L1410" s="22">
        <f t="shared" si="64"/>
        <v>78000000</v>
      </c>
      <c r="M1410" s="30"/>
      <c r="N1410" s="21"/>
    </row>
    <row r="1411" spans="1:14" ht="16.5" customHeight="1" x14ac:dyDescent="0.15">
      <c r="A1411" s="20">
        <v>1406</v>
      </c>
      <c r="B1411" s="21" t="s">
        <v>4824</v>
      </c>
      <c r="C1411" s="21" t="s">
        <v>158</v>
      </c>
      <c r="D1411" s="21">
        <v>5</v>
      </c>
      <c r="E1411" s="21" t="s">
        <v>5194</v>
      </c>
      <c r="F1411" s="40" t="s">
        <v>5001</v>
      </c>
      <c r="G1411" s="21" t="s">
        <v>191</v>
      </c>
      <c r="H1411" s="21" t="s">
        <v>22</v>
      </c>
      <c r="I1411" s="22">
        <v>63840218</v>
      </c>
      <c r="J1411" s="22">
        <v>0</v>
      </c>
      <c r="K1411" s="22">
        <v>0</v>
      </c>
      <c r="L1411" s="22">
        <f t="shared" si="64"/>
        <v>63840218</v>
      </c>
      <c r="M1411" s="30"/>
      <c r="N1411" s="21"/>
    </row>
    <row r="1412" spans="1:14" ht="16.5" customHeight="1" x14ac:dyDescent="0.15">
      <c r="A1412" s="20">
        <v>1407</v>
      </c>
      <c r="B1412" s="21" t="s">
        <v>4824</v>
      </c>
      <c r="C1412" s="21" t="s">
        <v>158</v>
      </c>
      <c r="D1412" s="21">
        <v>5</v>
      </c>
      <c r="E1412" s="21" t="s">
        <v>5194</v>
      </c>
      <c r="F1412" s="40" t="s">
        <v>5002</v>
      </c>
      <c r="G1412" s="21" t="s">
        <v>191</v>
      </c>
      <c r="H1412" s="21" t="s">
        <v>22</v>
      </c>
      <c r="I1412" s="22">
        <v>30000000</v>
      </c>
      <c r="J1412" s="22">
        <v>0</v>
      </c>
      <c r="K1412" s="22">
        <v>0</v>
      </c>
      <c r="L1412" s="22">
        <f t="shared" si="64"/>
        <v>30000000</v>
      </c>
      <c r="M1412" s="30"/>
      <c r="N1412" s="21"/>
    </row>
    <row r="1413" spans="1:14" ht="16.5" customHeight="1" x14ac:dyDescent="0.15">
      <c r="A1413" s="20">
        <v>1408</v>
      </c>
      <c r="B1413" s="21" t="s">
        <v>4824</v>
      </c>
      <c r="C1413" s="21" t="s">
        <v>158</v>
      </c>
      <c r="D1413" s="21">
        <v>5</v>
      </c>
      <c r="E1413" s="21" t="s">
        <v>5194</v>
      </c>
      <c r="F1413" s="40" t="s">
        <v>5003</v>
      </c>
      <c r="G1413" s="21" t="s">
        <v>193</v>
      </c>
      <c r="H1413" s="21" t="s">
        <v>22</v>
      </c>
      <c r="I1413" s="22">
        <v>20000000</v>
      </c>
      <c r="J1413" s="22">
        <v>0</v>
      </c>
      <c r="K1413" s="22">
        <v>0</v>
      </c>
      <c r="L1413" s="22">
        <f t="shared" si="64"/>
        <v>20000000</v>
      </c>
      <c r="M1413" s="30"/>
      <c r="N1413" s="21"/>
    </row>
    <row r="1414" spans="1:14" ht="16.5" customHeight="1" x14ac:dyDescent="0.15">
      <c r="A1414" s="20">
        <v>1409</v>
      </c>
      <c r="B1414" s="21" t="s">
        <v>4824</v>
      </c>
      <c r="C1414" s="21" t="s">
        <v>5024</v>
      </c>
      <c r="D1414" s="21">
        <v>5</v>
      </c>
      <c r="E1414" s="21" t="s">
        <v>5194</v>
      </c>
      <c r="F1414" s="40" t="s">
        <v>5025</v>
      </c>
      <c r="G1414" s="21" t="s">
        <v>193</v>
      </c>
      <c r="H1414" s="21" t="s">
        <v>15</v>
      </c>
      <c r="I1414" s="22">
        <v>30000000</v>
      </c>
      <c r="J1414" s="22">
        <v>0</v>
      </c>
      <c r="K1414" s="22">
        <v>0</v>
      </c>
      <c r="L1414" s="22">
        <f t="shared" si="64"/>
        <v>30000000</v>
      </c>
      <c r="M1414" s="30"/>
      <c r="N1414" s="21"/>
    </row>
    <row r="1415" spans="1:14" ht="16.5" customHeight="1" x14ac:dyDescent="0.15">
      <c r="A1415" s="20">
        <v>1410</v>
      </c>
      <c r="B1415" s="21" t="s">
        <v>4824</v>
      </c>
      <c r="C1415" s="21" t="s">
        <v>5024</v>
      </c>
      <c r="D1415" s="21">
        <v>5</v>
      </c>
      <c r="E1415" s="21" t="s">
        <v>5194</v>
      </c>
      <c r="F1415" s="40" t="s">
        <v>5026</v>
      </c>
      <c r="G1415" s="21" t="s">
        <v>193</v>
      </c>
      <c r="H1415" s="21" t="s">
        <v>16</v>
      </c>
      <c r="I1415" s="22">
        <v>6000000</v>
      </c>
      <c r="J1415" s="22">
        <v>0</v>
      </c>
      <c r="K1415" s="22">
        <v>0</v>
      </c>
      <c r="L1415" s="22">
        <f t="shared" si="64"/>
        <v>6000000</v>
      </c>
      <c r="M1415" s="30" t="s">
        <v>570</v>
      </c>
      <c r="N1415" s="21"/>
    </row>
    <row r="1416" spans="1:14" ht="16.5" customHeight="1" x14ac:dyDescent="0.15">
      <c r="A1416" s="20">
        <v>1411</v>
      </c>
      <c r="B1416" s="21" t="s">
        <v>4824</v>
      </c>
      <c r="C1416" s="21" t="s">
        <v>4941</v>
      </c>
      <c r="D1416" s="21">
        <v>5</v>
      </c>
      <c r="E1416" s="21" t="s">
        <v>5194</v>
      </c>
      <c r="F1416" s="40" t="s">
        <v>5030</v>
      </c>
      <c r="G1416" s="21" t="s">
        <v>191</v>
      </c>
      <c r="H1416" s="21" t="s">
        <v>22</v>
      </c>
      <c r="I1416" s="22">
        <v>16000000</v>
      </c>
      <c r="J1416" s="22">
        <v>0</v>
      </c>
      <c r="K1416" s="22">
        <v>0</v>
      </c>
      <c r="L1416" s="22">
        <f t="shared" si="64"/>
        <v>16000000</v>
      </c>
      <c r="M1416" s="30"/>
      <c r="N1416" s="21"/>
    </row>
    <row r="1417" spans="1:14" ht="16.5" customHeight="1" x14ac:dyDescent="0.15">
      <c r="A1417" s="20">
        <v>1412</v>
      </c>
      <c r="B1417" s="21" t="s">
        <v>4824</v>
      </c>
      <c r="C1417" s="21" t="s">
        <v>4850</v>
      </c>
      <c r="D1417" s="21">
        <v>5</v>
      </c>
      <c r="E1417" s="21" t="s">
        <v>5194</v>
      </c>
      <c r="F1417" s="40" t="s">
        <v>5046</v>
      </c>
      <c r="G1417" s="21" t="s">
        <v>191</v>
      </c>
      <c r="H1417" s="21" t="s">
        <v>22</v>
      </c>
      <c r="I1417" s="22">
        <v>16000000</v>
      </c>
      <c r="J1417" s="22">
        <v>0</v>
      </c>
      <c r="K1417" s="22">
        <v>0</v>
      </c>
      <c r="L1417" s="22">
        <f t="shared" si="64"/>
        <v>16000000</v>
      </c>
      <c r="M1417" s="30"/>
      <c r="N1417" s="21"/>
    </row>
    <row r="1418" spans="1:14" ht="16.5" customHeight="1" x14ac:dyDescent="0.15">
      <c r="A1418" s="20">
        <v>1413</v>
      </c>
      <c r="B1418" s="21" t="s">
        <v>1572</v>
      </c>
      <c r="C1418" s="21" t="s">
        <v>1576</v>
      </c>
      <c r="D1418" s="21">
        <v>6</v>
      </c>
      <c r="E1418" s="21" t="s">
        <v>5194</v>
      </c>
      <c r="F1418" s="40" t="s">
        <v>1837</v>
      </c>
      <c r="G1418" s="21" t="s">
        <v>191</v>
      </c>
      <c r="H1418" s="21" t="s">
        <v>22</v>
      </c>
      <c r="I1418" s="22">
        <v>575000000</v>
      </c>
      <c r="J1418" s="22">
        <v>0</v>
      </c>
      <c r="K1418" s="22">
        <v>0</v>
      </c>
      <c r="L1418" s="22">
        <f t="shared" si="64"/>
        <v>575000000</v>
      </c>
      <c r="M1418" s="30"/>
      <c r="N1418" s="21"/>
    </row>
    <row r="1419" spans="1:14" ht="16.5" customHeight="1" x14ac:dyDescent="0.15">
      <c r="A1419" s="20">
        <v>1414</v>
      </c>
      <c r="B1419" s="21" t="s">
        <v>1572</v>
      </c>
      <c r="C1419" s="21" t="s">
        <v>1576</v>
      </c>
      <c r="D1419" s="21">
        <v>6</v>
      </c>
      <c r="E1419" s="21" t="s">
        <v>5194</v>
      </c>
      <c r="F1419" s="40" t="s">
        <v>1838</v>
      </c>
      <c r="G1419" s="21" t="s">
        <v>191</v>
      </c>
      <c r="H1419" s="21" t="s">
        <v>22</v>
      </c>
      <c r="I1419" s="22">
        <v>587000000</v>
      </c>
      <c r="J1419" s="22">
        <v>0</v>
      </c>
      <c r="K1419" s="22">
        <v>0</v>
      </c>
      <c r="L1419" s="22">
        <f t="shared" ref="L1419:L1482" si="66">I1419+J1419+K1419</f>
        <v>587000000</v>
      </c>
      <c r="M1419" s="30"/>
      <c r="N1419" s="21"/>
    </row>
    <row r="1420" spans="1:14" ht="16.5" customHeight="1" x14ac:dyDescent="0.15">
      <c r="A1420" s="20">
        <v>1415</v>
      </c>
      <c r="B1420" s="21" t="s">
        <v>1572</v>
      </c>
      <c r="C1420" s="21" t="s">
        <v>1576</v>
      </c>
      <c r="D1420" s="21">
        <v>6</v>
      </c>
      <c r="E1420" s="21" t="s">
        <v>5194</v>
      </c>
      <c r="F1420" s="40" t="s">
        <v>1839</v>
      </c>
      <c r="G1420" s="21" t="s">
        <v>191</v>
      </c>
      <c r="H1420" s="21" t="s">
        <v>15</v>
      </c>
      <c r="I1420" s="22">
        <v>1500000000</v>
      </c>
      <c r="J1420" s="22">
        <f>J1423</f>
        <v>0</v>
      </c>
      <c r="K1420" s="22">
        <f>K1423</f>
        <v>0</v>
      </c>
      <c r="L1420" s="22">
        <f t="shared" si="66"/>
        <v>1500000000</v>
      </c>
      <c r="M1420" s="30"/>
      <c r="N1420" s="21"/>
    </row>
    <row r="1421" spans="1:14" ht="16.5" customHeight="1" x14ac:dyDescent="0.15">
      <c r="A1421" s="20">
        <v>1416</v>
      </c>
      <c r="B1421" s="21" t="s">
        <v>1572</v>
      </c>
      <c r="C1421" s="21" t="s">
        <v>1843</v>
      </c>
      <c r="D1421" s="21">
        <v>6</v>
      </c>
      <c r="E1421" s="21" t="s">
        <v>5194</v>
      </c>
      <c r="F1421" s="40" t="s">
        <v>1845</v>
      </c>
      <c r="G1421" s="21" t="s">
        <v>191</v>
      </c>
      <c r="H1421" s="21" t="s">
        <v>15</v>
      </c>
      <c r="I1421" s="22">
        <v>200000000</v>
      </c>
      <c r="J1421" s="22">
        <f t="shared" ref="J1421:J1427" si="67">J1424</f>
        <v>0</v>
      </c>
      <c r="K1421" s="22">
        <v>0</v>
      </c>
      <c r="L1421" s="22">
        <f t="shared" si="66"/>
        <v>200000000</v>
      </c>
      <c r="M1421" s="30"/>
      <c r="N1421" s="21"/>
    </row>
    <row r="1422" spans="1:14" ht="16.5" customHeight="1" x14ac:dyDescent="0.15">
      <c r="A1422" s="20">
        <v>1417</v>
      </c>
      <c r="B1422" s="21" t="s">
        <v>1572</v>
      </c>
      <c r="C1422" s="21" t="s">
        <v>1843</v>
      </c>
      <c r="D1422" s="21">
        <v>6</v>
      </c>
      <c r="E1422" s="21" t="s">
        <v>5194</v>
      </c>
      <c r="F1422" s="40" t="s">
        <v>1846</v>
      </c>
      <c r="G1422" s="21" t="s">
        <v>191</v>
      </c>
      <c r="H1422" s="21" t="s">
        <v>15</v>
      </c>
      <c r="I1422" s="22">
        <v>150000000</v>
      </c>
      <c r="J1422" s="22">
        <f t="shared" si="67"/>
        <v>0</v>
      </c>
      <c r="K1422" s="22">
        <f t="shared" ref="K1422:K1427" si="68">K1425</f>
        <v>0</v>
      </c>
      <c r="L1422" s="22">
        <f t="shared" si="66"/>
        <v>150000000</v>
      </c>
      <c r="M1422" s="30"/>
      <c r="N1422" s="21"/>
    </row>
    <row r="1423" spans="1:14" ht="16.5" customHeight="1" x14ac:dyDescent="0.15">
      <c r="A1423" s="20">
        <v>1418</v>
      </c>
      <c r="B1423" s="21" t="s">
        <v>1572</v>
      </c>
      <c r="C1423" s="21" t="s">
        <v>1843</v>
      </c>
      <c r="D1423" s="21">
        <v>6</v>
      </c>
      <c r="E1423" s="21" t="s">
        <v>5194</v>
      </c>
      <c r="F1423" s="40" t="s">
        <v>1847</v>
      </c>
      <c r="G1423" s="21" t="s">
        <v>191</v>
      </c>
      <c r="H1423" s="21" t="s">
        <v>15</v>
      </c>
      <c r="I1423" s="22">
        <v>120000000</v>
      </c>
      <c r="J1423" s="22">
        <f t="shared" si="67"/>
        <v>0</v>
      </c>
      <c r="K1423" s="22">
        <f t="shared" si="68"/>
        <v>0</v>
      </c>
      <c r="L1423" s="22">
        <f t="shared" si="66"/>
        <v>120000000</v>
      </c>
      <c r="M1423" s="30"/>
      <c r="N1423" s="21"/>
    </row>
    <row r="1424" spans="1:14" ht="16.5" customHeight="1" x14ac:dyDescent="0.15">
      <c r="A1424" s="20">
        <v>1419</v>
      </c>
      <c r="B1424" s="21" t="s">
        <v>1572</v>
      </c>
      <c r="C1424" s="21" t="s">
        <v>1575</v>
      </c>
      <c r="D1424" s="21">
        <v>6</v>
      </c>
      <c r="E1424" s="21" t="s">
        <v>5194</v>
      </c>
      <c r="F1424" s="40" t="s">
        <v>1857</v>
      </c>
      <c r="G1424" s="21" t="s">
        <v>191</v>
      </c>
      <c r="H1424" s="21" t="s">
        <v>15</v>
      </c>
      <c r="I1424" s="22">
        <v>130000000</v>
      </c>
      <c r="J1424" s="22">
        <f t="shared" si="67"/>
        <v>0</v>
      </c>
      <c r="K1424" s="22">
        <f t="shared" si="68"/>
        <v>0</v>
      </c>
      <c r="L1424" s="22">
        <f t="shared" si="66"/>
        <v>130000000</v>
      </c>
      <c r="M1424" s="30"/>
      <c r="N1424" s="21"/>
    </row>
    <row r="1425" spans="1:14" ht="16.5" customHeight="1" x14ac:dyDescent="0.15">
      <c r="A1425" s="20">
        <v>1420</v>
      </c>
      <c r="B1425" s="21" t="s">
        <v>1572</v>
      </c>
      <c r="C1425" s="21" t="s">
        <v>1575</v>
      </c>
      <c r="D1425" s="21">
        <v>6</v>
      </c>
      <c r="E1425" s="21" t="s">
        <v>5194</v>
      </c>
      <c r="F1425" s="40" t="s">
        <v>1857</v>
      </c>
      <c r="G1425" s="21" t="s">
        <v>191</v>
      </c>
      <c r="H1425" s="21" t="s">
        <v>15</v>
      </c>
      <c r="I1425" s="22">
        <v>130000000</v>
      </c>
      <c r="J1425" s="22">
        <f t="shared" si="67"/>
        <v>0</v>
      </c>
      <c r="K1425" s="22">
        <f t="shared" si="68"/>
        <v>0</v>
      </c>
      <c r="L1425" s="22">
        <f t="shared" si="66"/>
        <v>130000000</v>
      </c>
      <c r="M1425" s="30"/>
      <c r="N1425" s="21"/>
    </row>
    <row r="1426" spans="1:14" ht="16.5" customHeight="1" x14ac:dyDescent="0.15">
      <c r="A1426" s="20">
        <v>1421</v>
      </c>
      <c r="B1426" s="21" t="s">
        <v>1572</v>
      </c>
      <c r="C1426" s="21" t="s">
        <v>1575</v>
      </c>
      <c r="D1426" s="21">
        <v>6</v>
      </c>
      <c r="E1426" s="21" t="s">
        <v>5194</v>
      </c>
      <c r="F1426" s="40" t="s">
        <v>1859</v>
      </c>
      <c r="G1426" s="21" t="s">
        <v>191</v>
      </c>
      <c r="H1426" s="21" t="s">
        <v>15</v>
      </c>
      <c r="I1426" s="22">
        <v>300000000</v>
      </c>
      <c r="J1426" s="22">
        <f t="shared" si="67"/>
        <v>0</v>
      </c>
      <c r="K1426" s="22">
        <f t="shared" si="68"/>
        <v>0</v>
      </c>
      <c r="L1426" s="22">
        <f t="shared" si="66"/>
        <v>300000000</v>
      </c>
      <c r="M1426" s="30"/>
      <c r="N1426" s="21"/>
    </row>
    <row r="1427" spans="1:14" ht="16.5" customHeight="1" x14ac:dyDescent="0.15">
      <c r="A1427" s="20">
        <v>1422</v>
      </c>
      <c r="B1427" s="21" t="s">
        <v>1572</v>
      </c>
      <c r="C1427" s="21" t="s">
        <v>1575</v>
      </c>
      <c r="D1427" s="21">
        <v>6</v>
      </c>
      <c r="E1427" s="21" t="s">
        <v>5194</v>
      </c>
      <c r="F1427" s="40" t="s">
        <v>1860</v>
      </c>
      <c r="G1427" s="21" t="s">
        <v>191</v>
      </c>
      <c r="H1427" s="21" t="s">
        <v>15</v>
      </c>
      <c r="I1427" s="22">
        <v>300000000</v>
      </c>
      <c r="J1427" s="22">
        <f t="shared" si="67"/>
        <v>0</v>
      </c>
      <c r="K1427" s="22">
        <f t="shared" si="68"/>
        <v>0</v>
      </c>
      <c r="L1427" s="22">
        <f t="shared" si="66"/>
        <v>300000000</v>
      </c>
      <c r="M1427" s="30"/>
      <c r="N1427" s="21"/>
    </row>
    <row r="1428" spans="1:14" ht="16.5" customHeight="1" x14ac:dyDescent="0.15">
      <c r="A1428" s="20">
        <v>1423</v>
      </c>
      <c r="B1428" s="21" t="s">
        <v>5235</v>
      </c>
      <c r="C1428" s="21" t="s">
        <v>5236</v>
      </c>
      <c r="D1428" s="21">
        <v>6</v>
      </c>
      <c r="E1428" s="21" t="s">
        <v>5245</v>
      </c>
      <c r="F1428" s="15" t="s">
        <v>5249</v>
      </c>
      <c r="G1428" s="21" t="s">
        <v>5239</v>
      </c>
      <c r="H1428" s="21" t="s">
        <v>15</v>
      </c>
      <c r="I1428" s="22">
        <v>1000000000</v>
      </c>
      <c r="J1428" s="22">
        <v>0</v>
      </c>
      <c r="K1428" s="22">
        <v>0</v>
      </c>
      <c r="L1428" s="22">
        <f t="shared" si="66"/>
        <v>1000000000</v>
      </c>
      <c r="M1428" s="30"/>
      <c r="N1428" s="21"/>
    </row>
    <row r="1429" spans="1:14" ht="16.5" customHeight="1" x14ac:dyDescent="0.15">
      <c r="A1429" s="20">
        <v>1424</v>
      </c>
      <c r="B1429" s="21" t="s">
        <v>5235</v>
      </c>
      <c r="C1429" s="21" t="s">
        <v>5243</v>
      </c>
      <c r="D1429" s="21">
        <v>6</v>
      </c>
      <c r="E1429" s="21" t="s">
        <v>5245</v>
      </c>
      <c r="F1429" s="15" t="s">
        <v>5252</v>
      </c>
      <c r="G1429" s="21" t="s">
        <v>5239</v>
      </c>
      <c r="H1429" s="21" t="s">
        <v>17</v>
      </c>
      <c r="I1429" s="22">
        <v>358800000000</v>
      </c>
      <c r="J1429" s="22">
        <v>0</v>
      </c>
      <c r="K1429" s="22">
        <v>0</v>
      </c>
      <c r="L1429" s="22">
        <f t="shared" si="66"/>
        <v>358800000000</v>
      </c>
      <c r="M1429" s="30" t="s">
        <v>25</v>
      </c>
      <c r="N1429" s="21"/>
    </row>
    <row r="1430" spans="1:14" ht="16.5" customHeight="1" x14ac:dyDescent="0.15">
      <c r="A1430" s="20">
        <v>1425</v>
      </c>
      <c r="B1430" s="21" t="s">
        <v>39</v>
      </c>
      <c r="C1430" s="21" t="s">
        <v>94</v>
      </c>
      <c r="D1430" s="21">
        <v>6</v>
      </c>
      <c r="E1430" s="21" t="s">
        <v>5194</v>
      </c>
      <c r="F1430" s="40" t="s">
        <v>220</v>
      </c>
      <c r="G1430" s="21" t="s">
        <v>193</v>
      </c>
      <c r="H1430" s="21" t="s">
        <v>15</v>
      </c>
      <c r="I1430" s="22">
        <v>320000000</v>
      </c>
      <c r="J1430" s="22">
        <v>0</v>
      </c>
      <c r="K1430" s="22">
        <v>0</v>
      </c>
      <c r="L1430" s="22">
        <f t="shared" si="66"/>
        <v>320000000</v>
      </c>
      <c r="M1430" s="30"/>
      <c r="N1430" s="21"/>
    </row>
    <row r="1431" spans="1:14" ht="16.5" customHeight="1" x14ac:dyDescent="0.15">
      <c r="A1431" s="20">
        <v>1426</v>
      </c>
      <c r="B1431" s="21" t="s">
        <v>39</v>
      </c>
      <c r="C1431" s="21" t="s">
        <v>112</v>
      </c>
      <c r="D1431" s="21">
        <v>6</v>
      </c>
      <c r="E1431" s="21" t="s">
        <v>5194</v>
      </c>
      <c r="F1431" s="40" t="s">
        <v>221</v>
      </c>
      <c r="G1431" s="21" t="s">
        <v>191</v>
      </c>
      <c r="H1431" s="21" t="s">
        <v>22</v>
      </c>
      <c r="I1431" s="22">
        <v>40000000</v>
      </c>
      <c r="J1431" s="22">
        <f>J1434</f>
        <v>0</v>
      </c>
      <c r="K1431" s="22">
        <f>K1434</f>
        <v>0</v>
      </c>
      <c r="L1431" s="22">
        <f t="shared" si="66"/>
        <v>40000000</v>
      </c>
      <c r="M1431" s="30"/>
      <c r="N1431" s="21"/>
    </row>
    <row r="1432" spans="1:14" ht="16.5" customHeight="1" x14ac:dyDescent="0.15">
      <c r="A1432" s="20">
        <v>1427</v>
      </c>
      <c r="B1432" s="21" t="s">
        <v>39</v>
      </c>
      <c r="C1432" s="21" t="s">
        <v>119</v>
      </c>
      <c r="D1432" s="21">
        <v>6</v>
      </c>
      <c r="E1432" s="21" t="s">
        <v>5194</v>
      </c>
      <c r="F1432" s="40" t="s">
        <v>224</v>
      </c>
      <c r="G1432" s="21" t="s">
        <v>191</v>
      </c>
      <c r="H1432" s="21" t="s">
        <v>15</v>
      </c>
      <c r="I1432" s="22">
        <v>33000000</v>
      </c>
      <c r="J1432" s="22">
        <v>0</v>
      </c>
      <c r="K1432" s="22">
        <v>0</v>
      </c>
      <c r="L1432" s="22">
        <f t="shared" si="66"/>
        <v>33000000</v>
      </c>
      <c r="M1432" s="30"/>
      <c r="N1432" s="21"/>
    </row>
    <row r="1433" spans="1:14" ht="16.5" customHeight="1" x14ac:dyDescent="0.15">
      <c r="A1433" s="20">
        <v>1428</v>
      </c>
      <c r="B1433" s="21" t="s">
        <v>39</v>
      </c>
      <c r="C1433" s="21" t="s">
        <v>126</v>
      </c>
      <c r="D1433" s="21">
        <v>6</v>
      </c>
      <c r="E1433" s="21" t="s">
        <v>5194</v>
      </c>
      <c r="F1433" s="40" t="s">
        <v>227</v>
      </c>
      <c r="G1433" s="21" t="s">
        <v>193</v>
      </c>
      <c r="H1433" s="21" t="s">
        <v>22</v>
      </c>
      <c r="I1433" s="22">
        <v>49000000</v>
      </c>
      <c r="J1433" s="22">
        <v>0</v>
      </c>
      <c r="K1433" s="22">
        <v>0</v>
      </c>
      <c r="L1433" s="22">
        <f t="shared" si="66"/>
        <v>49000000</v>
      </c>
      <c r="M1433" s="30"/>
      <c r="N1433" s="21"/>
    </row>
    <row r="1434" spans="1:14" ht="16.5" customHeight="1" x14ac:dyDescent="0.15">
      <c r="A1434" s="20">
        <v>1429</v>
      </c>
      <c r="B1434" s="21" t="s">
        <v>292</v>
      </c>
      <c r="C1434" s="21" t="s">
        <v>328</v>
      </c>
      <c r="D1434" s="21">
        <v>6</v>
      </c>
      <c r="E1434" s="21" t="s">
        <v>5194</v>
      </c>
      <c r="F1434" s="40" t="s">
        <v>571</v>
      </c>
      <c r="G1434" s="21" t="s">
        <v>191</v>
      </c>
      <c r="H1434" s="21" t="s">
        <v>15</v>
      </c>
      <c r="I1434" s="22">
        <v>11254571</v>
      </c>
      <c r="J1434" s="22">
        <v>0</v>
      </c>
      <c r="K1434" s="22">
        <v>0</v>
      </c>
      <c r="L1434" s="22">
        <f t="shared" si="66"/>
        <v>11254571</v>
      </c>
      <c r="M1434" s="30"/>
      <c r="N1434" s="21"/>
    </row>
    <row r="1435" spans="1:14" ht="16.5" customHeight="1" x14ac:dyDescent="0.15">
      <c r="A1435" s="20">
        <v>1430</v>
      </c>
      <c r="B1435" s="21" t="s">
        <v>292</v>
      </c>
      <c r="C1435" s="21" t="s">
        <v>328</v>
      </c>
      <c r="D1435" s="21">
        <v>6</v>
      </c>
      <c r="E1435" s="21" t="s">
        <v>5194</v>
      </c>
      <c r="F1435" s="40" t="s">
        <v>572</v>
      </c>
      <c r="G1435" s="21" t="s">
        <v>191</v>
      </c>
      <c r="H1435" s="21" t="s">
        <v>15</v>
      </c>
      <c r="I1435" s="22">
        <v>173251894</v>
      </c>
      <c r="J1435" s="22">
        <v>0</v>
      </c>
      <c r="K1435" s="22">
        <v>0</v>
      </c>
      <c r="L1435" s="22">
        <f t="shared" si="66"/>
        <v>173251894</v>
      </c>
      <c r="M1435" s="30"/>
      <c r="N1435" s="21"/>
    </row>
    <row r="1436" spans="1:14" ht="16.5" customHeight="1" x14ac:dyDescent="0.15">
      <c r="A1436" s="20">
        <v>1431</v>
      </c>
      <c r="B1436" s="21" t="s">
        <v>292</v>
      </c>
      <c r="C1436" s="21" t="s">
        <v>354</v>
      </c>
      <c r="D1436" s="21">
        <v>6</v>
      </c>
      <c r="E1436" s="21" t="s">
        <v>5194</v>
      </c>
      <c r="F1436" s="40" t="s">
        <v>597</v>
      </c>
      <c r="G1436" s="21" t="s">
        <v>191</v>
      </c>
      <c r="H1436" s="21" t="s">
        <v>22</v>
      </c>
      <c r="I1436" s="22">
        <v>168000000</v>
      </c>
      <c r="J1436" s="22">
        <f t="shared" ref="J1436:K1438" si="69">J1439</f>
        <v>0</v>
      </c>
      <c r="K1436" s="22">
        <f t="shared" si="69"/>
        <v>0</v>
      </c>
      <c r="L1436" s="22">
        <f t="shared" si="66"/>
        <v>168000000</v>
      </c>
      <c r="M1436" s="30"/>
      <c r="N1436" s="21"/>
    </row>
    <row r="1437" spans="1:14" ht="16.5" customHeight="1" x14ac:dyDescent="0.15">
      <c r="A1437" s="20">
        <v>1432</v>
      </c>
      <c r="B1437" s="21" t="s">
        <v>292</v>
      </c>
      <c r="C1437" s="21" t="s">
        <v>167</v>
      </c>
      <c r="D1437" s="21">
        <v>6</v>
      </c>
      <c r="E1437" s="21" t="s">
        <v>5194</v>
      </c>
      <c r="F1437" s="40" t="s">
        <v>603</v>
      </c>
      <c r="G1437" s="21" t="s">
        <v>191</v>
      </c>
      <c r="H1437" s="21" t="s">
        <v>22</v>
      </c>
      <c r="I1437" s="22">
        <v>100000000</v>
      </c>
      <c r="J1437" s="22">
        <f t="shared" si="69"/>
        <v>0</v>
      </c>
      <c r="K1437" s="22">
        <f t="shared" si="69"/>
        <v>0</v>
      </c>
      <c r="L1437" s="22">
        <f t="shared" si="66"/>
        <v>100000000</v>
      </c>
      <c r="M1437" s="30"/>
      <c r="N1437" s="21"/>
    </row>
    <row r="1438" spans="1:14" ht="16.5" customHeight="1" x14ac:dyDescent="0.15">
      <c r="A1438" s="20">
        <v>1433</v>
      </c>
      <c r="B1438" s="21" t="s">
        <v>292</v>
      </c>
      <c r="C1438" s="21" t="s">
        <v>67</v>
      </c>
      <c r="D1438" s="21">
        <v>6</v>
      </c>
      <c r="E1438" s="21" t="s">
        <v>5194</v>
      </c>
      <c r="F1438" s="40" t="s">
        <v>639</v>
      </c>
      <c r="G1438" s="21" t="s">
        <v>191</v>
      </c>
      <c r="H1438" s="21" t="s">
        <v>22</v>
      </c>
      <c r="I1438" s="22">
        <v>20000000</v>
      </c>
      <c r="J1438" s="22">
        <f t="shared" si="69"/>
        <v>0</v>
      </c>
      <c r="K1438" s="22">
        <f t="shared" si="69"/>
        <v>0</v>
      </c>
      <c r="L1438" s="22">
        <f t="shared" si="66"/>
        <v>20000000</v>
      </c>
      <c r="M1438" s="30"/>
      <c r="N1438" s="21"/>
    </row>
    <row r="1439" spans="1:14" ht="16.5" customHeight="1" x14ac:dyDescent="0.15">
      <c r="A1439" s="20">
        <v>1434</v>
      </c>
      <c r="B1439" s="21" t="s">
        <v>292</v>
      </c>
      <c r="C1439" s="21" t="s">
        <v>549</v>
      </c>
      <c r="D1439" s="21">
        <v>6</v>
      </c>
      <c r="E1439" s="21" t="s">
        <v>5194</v>
      </c>
      <c r="F1439" s="40" t="s">
        <v>684</v>
      </c>
      <c r="G1439" s="21" t="s">
        <v>191</v>
      </c>
      <c r="H1439" s="21" t="s">
        <v>22</v>
      </c>
      <c r="I1439" s="22">
        <v>85639319</v>
      </c>
      <c r="J1439" s="22">
        <v>0</v>
      </c>
      <c r="K1439" s="22">
        <v>0</v>
      </c>
      <c r="L1439" s="22">
        <f t="shared" si="66"/>
        <v>85639319</v>
      </c>
      <c r="M1439" s="30"/>
      <c r="N1439" s="21"/>
    </row>
    <row r="1440" spans="1:14" ht="16.5" customHeight="1" x14ac:dyDescent="0.15">
      <c r="A1440" s="20">
        <v>1435</v>
      </c>
      <c r="B1440" s="21" t="s">
        <v>292</v>
      </c>
      <c r="C1440" s="21" t="s">
        <v>554</v>
      </c>
      <c r="D1440" s="21">
        <v>6</v>
      </c>
      <c r="E1440" s="21" t="s">
        <v>5194</v>
      </c>
      <c r="F1440" s="40" t="s">
        <v>686</v>
      </c>
      <c r="G1440" s="21" t="s">
        <v>191</v>
      </c>
      <c r="H1440" s="21" t="s">
        <v>22</v>
      </c>
      <c r="I1440" s="22">
        <v>95568000</v>
      </c>
      <c r="J1440" s="22">
        <f>J1443</f>
        <v>0</v>
      </c>
      <c r="K1440" s="22">
        <v>0</v>
      </c>
      <c r="L1440" s="22">
        <f t="shared" si="66"/>
        <v>95568000</v>
      </c>
      <c r="M1440" s="30"/>
      <c r="N1440" s="21"/>
    </row>
    <row r="1441" spans="1:14" ht="16.5" customHeight="1" x14ac:dyDescent="0.15">
      <c r="A1441" s="20">
        <v>1436</v>
      </c>
      <c r="B1441" s="21" t="s">
        <v>696</v>
      </c>
      <c r="C1441" s="21" t="s">
        <v>887</v>
      </c>
      <c r="D1441" s="21">
        <v>6</v>
      </c>
      <c r="E1441" s="21" t="s">
        <v>5194</v>
      </c>
      <c r="F1441" s="40" t="s">
        <v>888</v>
      </c>
      <c r="G1441" s="21" t="s">
        <v>52</v>
      </c>
      <c r="H1441" s="21" t="s">
        <v>22</v>
      </c>
      <c r="I1441" s="22">
        <v>18000000</v>
      </c>
      <c r="J1441" s="22">
        <v>0</v>
      </c>
      <c r="K1441" s="22">
        <f>K1444</f>
        <v>0</v>
      </c>
      <c r="L1441" s="22">
        <f t="shared" si="66"/>
        <v>18000000</v>
      </c>
      <c r="M1441" s="30"/>
      <c r="N1441" s="21"/>
    </row>
    <row r="1442" spans="1:14" ht="16.5" customHeight="1" x14ac:dyDescent="0.15">
      <c r="A1442" s="20">
        <v>1437</v>
      </c>
      <c r="B1442" s="21" t="s">
        <v>696</v>
      </c>
      <c r="C1442" s="21" t="s">
        <v>158</v>
      </c>
      <c r="D1442" s="21">
        <v>6</v>
      </c>
      <c r="E1442" s="21" t="s">
        <v>5194</v>
      </c>
      <c r="F1442" s="40" t="s">
        <v>922</v>
      </c>
      <c r="G1442" s="21" t="s">
        <v>191</v>
      </c>
      <c r="H1442" s="21" t="s">
        <v>22</v>
      </c>
      <c r="I1442" s="22">
        <v>550671000</v>
      </c>
      <c r="J1442" s="22">
        <v>0</v>
      </c>
      <c r="K1442" s="22">
        <v>0</v>
      </c>
      <c r="L1442" s="22">
        <f t="shared" si="66"/>
        <v>550671000</v>
      </c>
      <c r="M1442" s="30"/>
      <c r="N1442" s="21"/>
    </row>
    <row r="1443" spans="1:14" ht="16.5" customHeight="1" x14ac:dyDescent="0.15">
      <c r="A1443" s="20">
        <v>1438</v>
      </c>
      <c r="B1443" s="21" t="s">
        <v>696</v>
      </c>
      <c r="C1443" s="21" t="s">
        <v>158</v>
      </c>
      <c r="D1443" s="21">
        <v>6</v>
      </c>
      <c r="E1443" s="21" t="s">
        <v>5194</v>
      </c>
      <c r="F1443" s="40" t="s">
        <v>923</v>
      </c>
      <c r="G1443" s="21" t="s">
        <v>193</v>
      </c>
      <c r="H1443" s="21" t="s">
        <v>22</v>
      </c>
      <c r="I1443" s="22">
        <v>127527000</v>
      </c>
      <c r="J1443" s="22">
        <v>0</v>
      </c>
      <c r="K1443" s="22">
        <v>0</v>
      </c>
      <c r="L1443" s="22">
        <f t="shared" si="66"/>
        <v>127527000</v>
      </c>
      <c r="M1443" s="30"/>
      <c r="N1443" s="21"/>
    </row>
    <row r="1444" spans="1:14" ht="16.5" customHeight="1" x14ac:dyDescent="0.15">
      <c r="A1444" s="20">
        <v>1439</v>
      </c>
      <c r="B1444" s="21" t="s">
        <v>696</v>
      </c>
      <c r="C1444" s="21" t="s">
        <v>158</v>
      </c>
      <c r="D1444" s="21">
        <v>6</v>
      </c>
      <c r="E1444" s="21" t="s">
        <v>5194</v>
      </c>
      <c r="F1444" s="40" t="s">
        <v>924</v>
      </c>
      <c r="G1444" s="21" t="s">
        <v>191</v>
      </c>
      <c r="H1444" s="21" t="s">
        <v>22</v>
      </c>
      <c r="I1444" s="22">
        <v>107849000</v>
      </c>
      <c r="J1444" s="22">
        <v>0</v>
      </c>
      <c r="K1444" s="22">
        <v>0</v>
      </c>
      <c r="L1444" s="22">
        <f t="shared" si="66"/>
        <v>107849000</v>
      </c>
      <c r="M1444" s="30"/>
      <c r="N1444" s="21"/>
    </row>
    <row r="1445" spans="1:14" ht="16.5" customHeight="1" x14ac:dyDescent="0.15">
      <c r="A1445" s="20">
        <v>1440</v>
      </c>
      <c r="B1445" s="21" t="s">
        <v>696</v>
      </c>
      <c r="C1445" s="21" t="s">
        <v>158</v>
      </c>
      <c r="D1445" s="21">
        <v>6</v>
      </c>
      <c r="E1445" s="21" t="s">
        <v>5194</v>
      </c>
      <c r="F1445" s="40" t="s">
        <v>925</v>
      </c>
      <c r="G1445" s="21" t="s">
        <v>191</v>
      </c>
      <c r="H1445" s="21" t="s">
        <v>22</v>
      </c>
      <c r="I1445" s="22">
        <v>25184000</v>
      </c>
      <c r="J1445" s="22">
        <v>0</v>
      </c>
      <c r="K1445" s="22">
        <v>0</v>
      </c>
      <c r="L1445" s="22">
        <f t="shared" si="66"/>
        <v>25184000</v>
      </c>
      <c r="M1445" s="30"/>
      <c r="N1445" s="21"/>
    </row>
    <row r="1446" spans="1:14" ht="16.5" customHeight="1" x14ac:dyDescent="0.15">
      <c r="A1446" s="20">
        <v>1441</v>
      </c>
      <c r="B1446" s="21" t="s">
        <v>696</v>
      </c>
      <c r="C1446" s="21" t="s">
        <v>158</v>
      </c>
      <c r="D1446" s="21">
        <v>6</v>
      </c>
      <c r="E1446" s="21" t="s">
        <v>5194</v>
      </c>
      <c r="F1446" s="40" t="s">
        <v>926</v>
      </c>
      <c r="G1446" s="21" t="s">
        <v>191</v>
      </c>
      <c r="H1446" s="21" t="s">
        <v>22</v>
      </c>
      <c r="I1446" s="22">
        <v>150000000</v>
      </c>
      <c r="J1446" s="22">
        <v>0</v>
      </c>
      <c r="K1446" s="22">
        <v>0</v>
      </c>
      <c r="L1446" s="22">
        <f t="shared" si="66"/>
        <v>150000000</v>
      </c>
      <c r="M1446" s="30"/>
      <c r="N1446" s="21"/>
    </row>
    <row r="1447" spans="1:14" ht="16.5" customHeight="1" x14ac:dyDescent="0.15">
      <c r="A1447" s="20">
        <v>1442</v>
      </c>
      <c r="B1447" s="21" t="s">
        <v>696</v>
      </c>
      <c r="C1447" s="21" t="s">
        <v>158</v>
      </c>
      <c r="D1447" s="21">
        <v>6</v>
      </c>
      <c r="E1447" s="21" t="s">
        <v>5194</v>
      </c>
      <c r="F1447" s="40" t="s">
        <v>927</v>
      </c>
      <c r="G1447" s="21" t="s">
        <v>191</v>
      </c>
      <c r="H1447" s="21" t="s">
        <v>22</v>
      </c>
      <c r="I1447" s="22">
        <v>85000000</v>
      </c>
      <c r="J1447" s="22">
        <v>0</v>
      </c>
      <c r="K1447" s="22">
        <v>0</v>
      </c>
      <c r="L1447" s="22">
        <f t="shared" si="66"/>
        <v>85000000</v>
      </c>
      <c r="M1447" s="30"/>
      <c r="N1447" s="21"/>
    </row>
    <row r="1448" spans="1:14" ht="16.5" customHeight="1" x14ac:dyDescent="0.15">
      <c r="A1448" s="20">
        <v>1443</v>
      </c>
      <c r="B1448" s="21" t="s">
        <v>696</v>
      </c>
      <c r="C1448" s="21" t="s">
        <v>158</v>
      </c>
      <c r="D1448" s="21">
        <v>6</v>
      </c>
      <c r="E1448" s="21" t="s">
        <v>5194</v>
      </c>
      <c r="F1448" s="40" t="s">
        <v>928</v>
      </c>
      <c r="G1448" s="21" t="s">
        <v>191</v>
      </c>
      <c r="H1448" s="21" t="s">
        <v>22</v>
      </c>
      <c r="I1448" s="22">
        <v>200000000</v>
      </c>
      <c r="J1448" s="22">
        <v>0</v>
      </c>
      <c r="K1448" s="22">
        <v>0</v>
      </c>
      <c r="L1448" s="22">
        <f t="shared" si="66"/>
        <v>200000000</v>
      </c>
      <c r="M1448" s="30"/>
      <c r="N1448" s="21"/>
    </row>
    <row r="1449" spans="1:14" ht="16.5" customHeight="1" x14ac:dyDescent="0.15">
      <c r="A1449" s="20">
        <v>1444</v>
      </c>
      <c r="B1449" s="21" t="s">
        <v>696</v>
      </c>
      <c r="C1449" s="21" t="s">
        <v>158</v>
      </c>
      <c r="D1449" s="21">
        <v>6</v>
      </c>
      <c r="E1449" s="21" t="s">
        <v>5194</v>
      </c>
      <c r="F1449" s="40" t="s">
        <v>929</v>
      </c>
      <c r="G1449" s="21" t="s">
        <v>191</v>
      </c>
      <c r="H1449" s="21" t="s">
        <v>22</v>
      </c>
      <c r="I1449" s="22">
        <v>200000000</v>
      </c>
      <c r="J1449" s="22">
        <v>0</v>
      </c>
      <c r="K1449" s="22">
        <v>0</v>
      </c>
      <c r="L1449" s="22">
        <f t="shared" si="66"/>
        <v>200000000</v>
      </c>
      <c r="M1449" s="30"/>
      <c r="N1449" s="21"/>
    </row>
    <row r="1450" spans="1:14" ht="16.5" customHeight="1" x14ac:dyDescent="0.15">
      <c r="A1450" s="20">
        <v>1445</v>
      </c>
      <c r="B1450" s="21" t="s">
        <v>696</v>
      </c>
      <c r="C1450" s="21" t="s">
        <v>158</v>
      </c>
      <c r="D1450" s="21">
        <v>6</v>
      </c>
      <c r="E1450" s="21" t="s">
        <v>5194</v>
      </c>
      <c r="F1450" s="40" t="s">
        <v>930</v>
      </c>
      <c r="G1450" s="21" t="s">
        <v>191</v>
      </c>
      <c r="H1450" s="21" t="s">
        <v>22</v>
      </c>
      <c r="I1450" s="22">
        <v>40000000</v>
      </c>
      <c r="J1450" s="22">
        <v>0</v>
      </c>
      <c r="K1450" s="22">
        <v>0</v>
      </c>
      <c r="L1450" s="22">
        <f t="shared" si="66"/>
        <v>40000000</v>
      </c>
      <c r="M1450" s="30"/>
      <c r="N1450" s="21"/>
    </row>
    <row r="1451" spans="1:14" ht="16.5" customHeight="1" x14ac:dyDescent="0.15">
      <c r="A1451" s="20">
        <v>1446</v>
      </c>
      <c r="B1451" s="21" t="s">
        <v>696</v>
      </c>
      <c r="C1451" s="21" t="s">
        <v>864</v>
      </c>
      <c r="D1451" s="21">
        <v>6</v>
      </c>
      <c r="E1451" s="21" t="s">
        <v>5194</v>
      </c>
      <c r="F1451" s="40" t="s">
        <v>1028</v>
      </c>
      <c r="G1451" s="21" t="s">
        <v>193</v>
      </c>
      <c r="H1451" s="21" t="s">
        <v>22</v>
      </c>
      <c r="I1451" s="22">
        <v>161545037</v>
      </c>
      <c r="J1451" s="22">
        <v>0</v>
      </c>
      <c r="K1451" s="22">
        <v>0</v>
      </c>
      <c r="L1451" s="22">
        <f t="shared" si="66"/>
        <v>161545037</v>
      </c>
      <c r="M1451" s="30"/>
      <c r="N1451" s="21"/>
    </row>
    <row r="1452" spans="1:14" ht="16.5" customHeight="1" x14ac:dyDescent="0.15">
      <c r="A1452" s="20">
        <v>1447</v>
      </c>
      <c r="B1452" s="21" t="s">
        <v>1036</v>
      </c>
      <c r="C1452" s="21" t="s">
        <v>167</v>
      </c>
      <c r="D1452" s="21">
        <v>6</v>
      </c>
      <c r="E1452" s="21" t="s">
        <v>5194</v>
      </c>
      <c r="F1452" s="40" t="s">
        <v>1079</v>
      </c>
      <c r="G1452" s="21" t="s">
        <v>191</v>
      </c>
      <c r="H1452" s="21" t="s">
        <v>15</v>
      </c>
      <c r="I1452" s="22">
        <v>100000000</v>
      </c>
      <c r="J1452" s="22">
        <v>0</v>
      </c>
      <c r="K1452" s="22">
        <v>0</v>
      </c>
      <c r="L1452" s="22">
        <f t="shared" si="66"/>
        <v>100000000</v>
      </c>
      <c r="M1452" s="30"/>
      <c r="N1452" s="21"/>
    </row>
    <row r="1453" spans="1:14" ht="16.5" customHeight="1" x14ac:dyDescent="0.15">
      <c r="A1453" s="20">
        <v>1448</v>
      </c>
      <c r="B1453" s="21" t="s">
        <v>1281</v>
      </c>
      <c r="C1453" s="21" t="s">
        <v>700</v>
      </c>
      <c r="D1453" s="21">
        <v>6</v>
      </c>
      <c r="E1453" s="21" t="s">
        <v>5194</v>
      </c>
      <c r="F1453" s="40" t="s">
        <v>1425</v>
      </c>
      <c r="G1453" s="21" t="s">
        <v>5273</v>
      </c>
      <c r="H1453" s="21" t="s">
        <v>15</v>
      </c>
      <c r="I1453" s="22">
        <v>16000000</v>
      </c>
      <c r="J1453" s="22">
        <v>0</v>
      </c>
      <c r="K1453" s="22">
        <v>0</v>
      </c>
      <c r="L1453" s="22">
        <f t="shared" si="66"/>
        <v>16000000</v>
      </c>
      <c r="M1453" s="30"/>
      <c r="N1453" s="21"/>
    </row>
    <row r="1454" spans="1:14" ht="16.5" customHeight="1" x14ac:dyDescent="0.15">
      <c r="A1454" s="20">
        <v>1449</v>
      </c>
      <c r="B1454" s="21" t="s">
        <v>1281</v>
      </c>
      <c r="C1454" s="21" t="s">
        <v>67</v>
      </c>
      <c r="D1454" s="21">
        <v>6</v>
      </c>
      <c r="E1454" s="21" t="s">
        <v>5194</v>
      </c>
      <c r="F1454" s="40" t="s">
        <v>1449</v>
      </c>
      <c r="G1454" s="21" t="s">
        <v>191</v>
      </c>
      <c r="H1454" s="21" t="s">
        <v>15</v>
      </c>
      <c r="I1454" s="22">
        <v>1078341600</v>
      </c>
      <c r="J1454" s="22">
        <v>0</v>
      </c>
      <c r="K1454" s="22">
        <v>0</v>
      </c>
      <c r="L1454" s="22">
        <f t="shared" si="66"/>
        <v>1078341600</v>
      </c>
      <c r="M1454" s="30"/>
      <c r="N1454" s="21"/>
    </row>
    <row r="1455" spans="1:14" ht="16.5" customHeight="1" x14ac:dyDescent="0.15">
      <c r="A1455" s="20">
        <v>1450</v>
      </c>
      <c r="B1455" s="21" t="s">
        <v>1281</v>
      </c>
      <c r="C1455" s="21" t="s">
        <v>94</v>
      </c>
      <c r="D1455" s="21">
        <v>6</v>
      </c>
      <c r="E1455" s="21" t="s">
        <v>5194</v>
      </c>
      <c r="F1455" s="40" t="s">
        <v>1461</v>
      </c>
      <c r="G1455" s="21" t="s">
        <v>191</v>
      </c>
      <c r="H1455" s="21" t="s">
        <v>22</v>
      </c>
      <c r="I1455" s="22">
        <v>50000000</v>
      </c>
      <c r="J1455" s="22">
        <f t="shared" ref="J1455:K1458" si="70">J1458</f>
        <v>0</v>
      </c>
      <c r="K1455" s="22">
        <f t="shared" si="70"/>
        <v>0</v>
      </c>
      <c r="L1455" s="22">
        <f t="shared" si="66"/>
        <v>50000000</v>
      </c>
      <c r="M1455" s="30"/>
      <c r="N1455" s="21"/>
    </row>
    <row r="1456" spans="1:14" ht="16.5" customHeight="1" x14ac:dyDescent="0.15">
      <c r="A1456" s="20">
        <v>1451</v>
      </c>
      <c r="B1456" s="21" t="s">
        <v>1281</v>
      </c>
      <c r="C1456" s="21" t="s">
        <v>1369</v>
      </c>
      <c r="D1456" s="21">
        <v>6</v>
      </c>
      <c r="E1456" s="21" t="s">
        <v>5194</v>
      </c>
      <c r="F1456" s="40" t="s">
        <v>1477</v>
      </c>
      <c r="G1456" s="21" t="s">
        <v>5273</v>
      </c>
      <c r="H1456" s="21" t="s">
        <v>22</v>
      </c>
      <c r="I1456" s="22">
        <v>45000000</v>
      </c>
      <c r="J1456" s="22">
        <f t="shared" si="70"/>
        <v>0</v>
      </c>
      <c r="K1456" s="22">
        <f t="shared" si="70"/>
        <v>0</v>
      </c>
      <c r="L1456" s="22">
        <f t="shared" si="66"/>
        <v>45000000</v>
      </c>
      <c r="M1456" s="30"/>
      <c r="N1456" s="21"/>
    </row>
    <row r="1457" spans="1:14" ht="16.5" customHeight="1" x14ac:dyDescent="0.15">
      <c r="A1457" s="20">
        <v>1452</v>
      </c>
      <c r="B1457" s="21" t="s">
        <v>1281</v>
      </c>
      <c r="C1457" s="21" t="s">
        <v>1369</v>
      </c>
      <c r="D1457" s="21">
        <v>6</v>
      </c>
      <c r="E1457" s="21" t="s">
        <v>5194</v>
      </c>
      <c r="F1457" s="40" t="s">
        <v>1480</v>
      </c>
      <c r="G1457" s="21" t="s">
        <v>52</v>
      </c>
      <c r="H1457" s="21" t="s">
        <v>22</v>
      </c>
      <c r="I1457" s="22">
        <v>10000000</v>
      </c>
      <c r="J1457" s="22">
        <f t="shared" si="70"/>
        <v>0</v>
      </c>
      <c r="K1457" s="22">
        <f t="shared" si="70"/>
        <v>0</v>
      </c>
      <c r="L1457" s="22">
        <f t="shared" si="66"/>
        <v>10000000</v>
      </c>
      <c r="M1457" s="30"/>
      <c r="N1457" s="21"/>
    </row>
    <row r="1458" spans="1:14" ht="16.5" customHeight="1" x14ac:dyDescent="0.15">
      <c r="A1458" s="20">
        <v>1453</v>
      </c>
      <c r="B1458" s="21" t="s">
        <v>1281</v>
      </c>
      <c r="C1458" s="21" t="s">
        <v>1374</v>
      </c>
      <c r="D1458" s="21">
        <v>6</v>
      </c>
      <c r="E1458" s="21" t="s">
        <v>5194</v>
      </c>
      <c r="F1458" s="40" t="s">
        <v>1486</v>
      </c>
      <c r="G1458" s="21" t="s">
        <v>191</v>
      </c>
      <c r="H1458" s="21" t="s">
        <v>22</v>
      </c>
      <c r="I1458" s="22">
        <v>35000000</v>
      </c>
      <c r="J1458" s="22">
        <f t="shared" si="70"/>
        <v>0</v>
      </c>
      <c r="K1458" s="22">
        <f t="shared" si="70"/>
        <v>0</v>
      </c>
      <c r="L1458" s="22">
        <f t="shared" si="66"/>
        <v>35000000</v>
      </c>
      <c r="M1458" s="30"/>
      <c r="N1458" s="21"/>
    </row>
    <row r="1459" spans="1:14" ht="16.5" customHeight="1" x14ac:dyDescent="0.15">
      <c r="A1459" s="20">
        <v>1454</v>
      </c>
      <c r="B1459" s="21" t="s">
        <v>1281</v>
      </c>
      <c r="C1459" s="21" t="s">
        <v>1383</v>
      </c>
      <c r="D1459" s="21">
        <v>6</v>
      </c>
      <c r="E1459" s="21" t="s">
        <v>5194</v>
      </c>
      <c r="F1459" s="40" t="s">
        <v>1493</v>
      </c>
      <c r="G1459" s="21" t="s">
        <v>193</v>
      </c>
      <c r="H1459" s="21" t="s">
        <v>22</v>
      </c>
      <c r="I1459" s="22">
        <v>27193474</v>
      </c>
      <c r="J1459" s="22">
        <f t="shared" ref="J1459:J1469" si="71">J1462</f>
        <v>0</v>
      </c>
      <c r="K1459" s="22">
        <v>0</v>
      </c>
      <c r="L1459" s="22">
        <f t="shared" si="66"/>
        <v>27193474</v>
      </c>
      <c r="M1459" s="30"/>
      <c r="N1459" s="21"/>
    </row>
    <row r="1460" spans="1:14" ht="16.5" customHeight="1" x14ac:dyDescent="0.15">
      <c r="A1460" s="20">
        <v>1455</v>
      </c>
      <c r="B1460" s="21" t="s">
        <v>1494</v>
      </c>
      <c r="C1460" s="21" t="s">
        <v>1512</v>
      </c>
      <c r="D1460" s="21">
        <v>6</v>
      </c>
      <c r="E1460" s="21" t="s">
        <v>5194</v>
      </c>
      <c r="F1460" s="40" t="s">
        <v>1513</v>
      </c>
      <c r="G1460" s="21" t="s">
        <v>52</v>
      </c>
      <c r="H1460" s="21" t="s">
        <v>15</v>
      </c>
      <c r="I1460" s="22">
        <v>1000000000</v>
      </c>
      <c r="J1460" s="22">
        <f t="shared" si="71"/>
        <v>0</v>
      </c>
      <c r="K1460" s="22">
        <f>K1463</f>
        <v>0</v>
      </c>
      <c r="L1460" s="22">
        <f t="shared" si="66"/>
        <v>1000000000</v>
      </c>
      <c r="M1460" s="30"/>
      <c r="N1460" s="21"/>
    </row>
    <row r="1461" spans="1:14" ht="16.5" customHeight="1" x14ac:dyDescent="0.15">
      <c r="A1461" s="20">
        <v>1456</v>
      </c>
      <c r="B1461" s="21" t="s">
        <v>1509</v>
      </c>
      <c r="C1461" s="21" t="s">
        <v>1510</v>
      </c>
      <c r="D1461" s="21">
        <v>6</v>
      </c>
      <c r="E1461" s="21" t="s">
        <v>5194</v>
      </c>
      <c r="F1461" s="40" t="s">
        <v>1511</v>
      </c>
      <c r="G1461" s="21" t="s">
        <v>52</v>
      </c>
      <c r="H1461" s="21" t="s">
        <v>22</v>
      </c>
      <c r="I1461" s="22">
        <v>200000000</v>
      </c>
      <c r="J1461" s="22">
        <f t="shared" si="71"/>
        <v>0</v>
      </c>
      <c r="K1461" s="22">
        <v>0</v>
      </c>
      <c r="L1461" s="22">
        <f t="shared" si="66"/>
        <v>200000000</v>
      </c>
      <c r="M1461" s="30"/>
      <c r="N1461" s="21"/>
    </row>
    <row r="1462" spans="1:14" ht="16.5" customHeight="1" x14ac:dyDescent="0.15">
      <c r="A1462" s="20">
        <v>1457</v>
      </c>
      <c r="B1462" s="21" t="s">
        <v>1528</v>
      </c>
      <c r="C1462" s="21" t="s">
        <v>1737</v>
      </c>
      <c r="D1462" s="21">
        <v>6</v>
      </c>
      <c r="E1462" s="21" t="s">
        <v>5194</v>
      </c>
      <c r="F1462" s="40" t="s">
        <v>1740</v>
      </c>
      <c r="G1462" s="21" t="s">
        <v>191</v>
      </c>
      <c r="H1462" s="21" t="s">
        <v>15</v>
      </c>
      <c r="I1462" s="22">
        <v>1000000000</v>
      </c>
      <c r="J1462" s="22">
        <f t="shared" si="71"/>
        <v>0</v>
      </c>
      <c r="K1462" s="22">
        <f t="shared" ref="K1462:K1469" si="72">K1465</f>
        <v>0</v>
      </c>
      <c r="L1462" s="22">
        <f t="shared" si="66"/>
        <v>1000000000</v>
      </c>
      <c r="M1462" s="30"/>
      <c r="N1462" s="21"/>
    </row>
    <row r="1463" spans="1:14" ht="16.5" customHeight="1" x14ac:dyDescent="0.15">
      <c r="A1463" s="20">
        <v>1458</v>
      </c>
      <c r="B1463" s="21" t="s">
        <v>1528</v>
      </c>
      <c r="C1463" s="21" t="s">
        <v>1536</v>
      </c>
      <c r="D1463" s="21">
        <v>6</v>
      </c>
      <c r="E1463" s="21" t="s">
        <v>5194</v>
      </c>
      <c r="F1463" s="40" t="s">
        <v>1767</v>
      </c>
      <c r="G1463" s="21" t="s">
        <v>191</v>
      </c>
      <c r="H1463" s="21" t="s">
        <v>15</v>
      </c>
      <c r="I1463" s="22">
        <v>1400000000</v>
      </c>
      <c r="J1463" s="22">
        <f t="shared" si="71"/>
        <v>0</v>
      </c>
      <c r="K1463" s="22">
        <f t="shared" si="72"/>
        <v>0</v>
      </c>
      <c r="L1463" s="22">
        <f t="shared" si="66"/>
        <v>1400000000</v>
      </c>
      <c r="M1463" s="30"/>
      <c r="N1463" s="21"/>
    </row>
    <row r="1464" spans="1:14" ht="16.5" customHeight="1" x14ac:dyDescent="0.15">
      <c r="A1464" s="20">
        <v>1459</v>
      </c>
      <c r="B1464" s="21" t="s">
        <v>1528</v>
      </c>
      <c r="C1464" s="21" t="s">
        <v>1536</v>
      </c>
      <c r="D1464" s="21">
        <v>6</v>
      </c>
      <c r="E1464" s="21" t="s">
        <v>5194</v>
      </c>
      <c r="F1464" s="40" t="s">
        <v>1768</v>
      </c>
      <c r="G1464" s="21" t="s">
        <v>191</v>
      </c>
      <c r="H1464" s="21" t="s">
        <v>15</v>
      </c>
      <c r="I1464" s="22">
        <v>30000000</v>
      </c>
      <c r="J1464" s="22">
        <f t="shared" si="71"/>
        <v>0</v>
      </c>
      <c r="K1464" s="22">
        <f t="shared" si="72"/>
        <v>0</v>
      </c>
      <c r="L1464" s="22">
        <f t="shared" si="66"/>
        <v>30000000</v>
      </c>
      <c r="M1464" s="30"/>
      <c r="N1464" s="21"/>
    </row>
    <row r="1465" spans="1:14" ht="16.5" customHeight="1" x14ac:dyDescent="0.15">
      <c r="A1465" s="20">
        <v>1460</v>
      </c>
      <c r="B1465" s="21" t="s">
        <v>1528</v>
      </c>
      <c r="C1465" s="21" t="s">
        <v>5210</v>
      </c>
      <c r="D1465" s="21">
        <v>6</v>
      </c>
      <c r="E1465" s="21" t="s">
        <v>5194</v>
      </c>
      <c r="F1465" s="40" t="s">
        <v>1811</v>
      </c>
      <c r="G1465" s="21" t="s">
        <v>191</v>
      </c>
      <c r="H1465" s="21" t="s">
        <v>15</v>
      </c>
      <c r="I1465" s="22">
        <v>516000000</v>
      </c>
      <c r="J1465" s="22">
        <f t="shared" si="71"/>
        <v>0</v>
      </c>
      <c r="K1465" s="22">
        <f t="shared" si="72"/>
        <v>0</v>
      </c>
      <c r="L1465" s="22">
        <f t="shared" si="66"/>
        <v>516000000</v>
      </c>
      <c r="M1465" s="30"/>
      <c r="N1465" s="21"/>
    </row>
    <row r="1466" spans="1:14" ht="16.5" customHeight="1" x14ac:dyDescent="0.15">
      <c r="A1466" s="20">
        <v>1461</v>
      </c>
      <c r="B1466" s="21" t="s">
        <v>1528</v>
      </c>
      <c r="C1466" s="21" t="s">
        <v>5210</v>
      </c>
      <c r="D1466" s="21">
        <v>6</v>
      </c>
      <c r="E1466" s="21" t="s">
        <v>5194</v>
      </c>
      <c r="F1466" s="40" t="s">
        <v>1812</v>
      </c>
      <c r="G1466" s="21" t="s">
        <v>191</v>
      </c>
      <c r="H1466" s="21" t="s">
        <v>15</v>
      </c>
      <c r="I1466" s="22">
        <v>40000000</v>
      </c>
      <c r="J1466" s="22">
        <f t="shared" si="71"/>
        <v>0</v>
      </c>
      <c r="K1466" s="22">
        <f t="shared" si="72"/>
        <v>0</v>
      </c>
      <c r="L1466" s="22">
        <f t="shared" si="66"/>
        <v>40000000</v>
      </c>
      <c r="M1466" s="30"/>
      <c r="N1466" s="21"/>
    </row>
    <row r="1467" spans="1:14" ht="16.5" customHeight="1" x14ac:dyDescent="0.15">
      <c r="A1467" s="20">
        <v>1462</v>
      </c>
      <c r="B1467" s="21" t="s">
        <v>1528</v>
      </c>
      <c r="C1467" s="21" t="s">
        <v>5210</v>
      </c>
      <c r="D1467" s="21">
        <v>6</v>
      </c>
      <c r="E1467" s="21" t="s">
        <v>5194</v>
      </c>
      <c r="F1467" s="40" t="s">
        <v>1813</v>
      </c>
      <c r="G1467" s="21" t="s">
        <v>191</v>
      </c>
      <c r="H1467" s="21" t="s">
        <v>15</v>
      </c>
      <c r="I1467" s="22">
        <v>516000000</v>
      </c>
      <c r="J1467" s="22">
        <f t="shared" si="71"/>
        <v>0</v>
      </c>
      <c r="K1467" s="22">
        <f t="shared" si="72"/>
        <v>0</v>
      </c>
      <c r="L1467" s="22">
        <f t="shared" si="66"/>
        <v>516000000</v>
      </c>
      <c r="M1467" s="30"/>
      <c r="N1467" s="21"/>
    </row>
    <row r="1468" spans="1:14" ht="16.5" customHeight="1" x14ac:dyDescent="0.15">
      <c r="A1468" s="20">
        <v>1463</v>
      </c>
      <c r="B1468" s="21" t="s">
        <v>1528</v>
      </c>
      <c r="C1468" s="21" t="s">
        <v>5210</v>
      </c>
      <c r="D1468" s="21">
        <v>6</v>
      </c>
      <c r="E1468" s="21" t="s">
        <v>5194</v>
      </c>
      <c r="F1468" s="40" t="s">
        <v>1814</v>
      </c>
      <c r="G1468" s="21" t="s">
        <v>191</v>
      </c>
      <c r="H1468" s="21" t="s">
        <v>15</v>
      </c>
      <c r="I1468" s="22">
        <v>40000000</v>
      </c>
      <c r="J1468" s="22">
        <f t="shared" si="71"/>
        <v>0</v>
      </c>
      <c r="K1468" s="22">
        <f t="shared" si="72"/>
        <v>0</v>
      </c>
      <c r="L1468" s="22">
        <f t="shared" si="66"/>
        <v>40000000</v>
      </c>
      <c r="M1468" s="30"/>
      <c r="N1468" s="21"/>
    </row>
    <row r="1469" spans="1:14" ht="16.5" customHeight="1" x14ac:dyDescent="0.15">
      <c r="A1469" s="20">
        <v>1464</v>
      </c>
      <c r="B1469" s="21" t="s">
        <v>1528</v>
      </c>
      <c r="C1469" s="21" t="s">
        <v>5210</v>
      </c>
      <c r="D1469" s="21">
        <v>6</v>
      </c>
      <c r="E1469" s="21" t="s">
        <v>5194</v>
      </c>
      <c r="F1469" s="40" t="s">
        <v>1821</v>
      </c>
      <c r="G1469" s="21" t="s">
        <v>191</v>
      </c>
      <c r="H1469" s="21" t="s">
        <v>15</v>
      </c>
      <c r="I1469" s="22">
        <v>1435840000</v>
      </c>
      <c r="J1469" s="22">
        <f t="shared" si="71"/>
        <v>0</v>
      </c>
      <c r="K1469" s="22">
        <f t="shared" si="72"/>
        <v>0</v>
      </c>
      <c r="L1469" s="22">
        <f t="shared" si="66"/>
        <v>1435840000</v>
      </c>
      <c r="M1469" s="30"/>
      <c r="N1469" s="21"/>
    </row>
    <row r="1470" spans="1:14" ht="16.5" customHeight="1" x14ac:dyDescent="0.15">
      <c r="A1470" s="20">
        <v>1465</v>
      </c>
      <c r="B1470" s="21" t="s">
        <v>1983</v>
      </c>
      <c r="C1470" s="21" t="s">
        <v>1307</v>
      </c>
      <c r="D1470" s="21">
        <v>6</v>
      </c>
      <c r="E1470" s="21" t="s">
        <v>5194</v>
      </c>
      <c r="F1470" s="40" t="s">
        <v>2075</v>
      </c>
      <c r="G1470" s="21" t="s">
        <v>191</v>
      </c>
      <c r="H1470" s="21" t="s">
        <v>22</v>
      </c>
      <c r="I1470" s="22">
        <v>459000000</v>
      </c>
      <c r="J1470" s="22">
        <v>0</v>
      </c>
      <c r="K1470" s="22">
        <v>0</v>
      </c>
      <c r="L1470" s="22">
        <f t="shared" si="66"/>
        <v>459000000</v>
      </c>
      <c r="M1470" s="30"/>
      <c r="N1470" s="21"/>
    </row>
    <row r="1471" spans="1:14" ht="16.5" customHeight="1" x14ac:dyDescent="0.15">
      <c r="A1471" s="20">
        <v>1466</v>
      </c>
      <c r="B1471" s="21" t="s">
        <v>1983</v>
      </c>
      <c r="C1471" s="21" t="s">
        <v>1307</v>
      </c>
      <c r="D1471" s="21">
        <v>6</v>
      </c>
      <c r="E1471" s="21" t="s">
        <v>5194</v>
      </c>
      <c r="F1471" s="40" t="s">
        <v>2076</v>
      </c>
      <c r="G1471" s="21" t="s">
        <v>191</v>
      </c>
      <c r="H1471" s="21" t="s">
        <v>22</v>
      </c>
      <c r="I1471" s="22">
        <v>214000000</v>
      </c>
      <c r="J1471" s="22">
        <v>0</v>
      </c>
      <c r="K1471" s="22">
        <v>0</v>
      </c>
      <c r="L1471" s="22">
        <f t="shared" si="66"/>
        <v>214000000</v>
      </c>
      <c r="M1471" s="30"/>
      <c r="N1471" s="21"/>
    </row>
    <row r="1472" spans="1:14" ht="16.5" customHeight="1" x14ac:dyDescent="0.15">
      <c r="A1472" s="20">
        <v>1467</v>
      </c>
      <c r="B1472" s="21" t="s">
        <v>1983</v>
      </c>
      <c r="C1472" s="21" t="s">
        <v>1307</v>
      </c>
      <c r="D1472" s="21">
        <v>6</v>
      </c>
      <c r="E1472" s="21" t="s">
        <v>5194</v>
      </c>
      <c r="F1472" s="40" t="s">
        <v>2077</v>
      </c>
      <c r="G1472" s="21" t="s">
        <v>191</v>
      </c>
      <c r="H1472" s="21" t="s">
        <v>22</v>
      </c>
      <c r="I1472" s="22">
        <v>193000000</v>
      </c>
      <c r="J1472" s="22">
        <v>0</v>
      </c>
      <c r="K1472" s="22">
        <v>0</v>
      </c>
      <c r="L1472" s="22">
        <f t="shared" si="66"/>
        <v>193000000</v>
      </c>
      <c r="M1472" s="30"/>
      <c r="N1472" s="21"/>
    </row>
    <row r="1473" spans="1:14" ht="16.5" customHeight="1" x14ac:dyDescent="0.15">
      <c r="A1473" s="20">
        <v>1468</v>
      </c>
      <c r="B1473" s="21" t="s">
        <v>1983</v>
      </c>
      <c r="C1473" s="21" t="s">
        <v>1307</v>
      </c>
      <c r="D1473" s="21">
        <v>6</v>
      </c>
      <c r="E1473" s="21" t="s">
        <v>5194</v>
      </c>
      <c r="F1473" s="40" t="s">
        <v>2078</v>
      </c>
      <c r="G1473" s="21" t="s">
        <v>191</v>
      </c>
      <c r="H1473" s="21" t="s">
        <v>22</v>
      </c>
      <c r="I1473" s="22">
        <v>221000000</v>
      </c>
      <c r="J1473" s="22">
        <v>0</v>
      </c>
      <c r="K1473" s="22">
        <v>0</v>
      </c>
      <c r="L1473" s="22">
        <f t="shared" si="66"/>
        <v>221000000</v>
      </c>
      <c r="M1473" s="30"/>
      <c r="N1473" s="21"/>
    </row>
    <row r="1474" spans="1:14" ht="16.5" customHeight="1" x14ac:dyDescent="0.15">
      <c r="A1474" s="20">
        <v>1469</v>
      </c>
      <c r="B1474" s="21" t="s">
        <v>1983</v>
      </c>
      <c r="C1474" s="21" t="s">
        <v>94</v>
      </c>
      <c r="D1474" s="21">
        <v>6</v>
      </c>
      <c r="E1474" s="21" t="s">
        <v>5194</v>
      </c>
      <c r="F1474" s="40" t="s">
        <v>2094</v>
      </c>
      <c r="G1474" s="21" t="s">
        <v>191</v>
      </c>
      <c r="H1474" s="21" t="s">
        <v>22</v>
      </c>
      <c r="I1474" s="22">
        <v>200000000</v>
      </c>
      <c r="J1474" s="22">
        <v>0</v>
      </c>
      <c r="K1474" s="22">
        <v>0</v>
      </c>
      <c r="L1474" s="22">
        <f t="shared" si="66"/>
        <v>200000000</v>
      </c>
      <c r="M1474" s="30"/>
      <c r="N1474" s="21"/>
    </row>
    <row r="1475" spans="1:14" ht="16.5" customHeight="1" x14ac:dyDescent="0.15">
      <c r="A1475" s="20">
        <v>1470</v>
      </c>
      <c r="B1475" s="21" t="s">
        <v>1983</v>
      </c>
      <c r="C1475" s="21" t="s">
        <v>94</v>
      </c>
      <c r="D1475" s="21">
        <v>6</v>
      </c>
      <c r="E1475" s="21" t="s">
        <v>5194</v>
      </c>
      <c r="F1475" s="40" t="s">
        <v>2095</v>
      </c>
      <c r="G1475" s="21" t="s">
        <v>191</v>
      </c>
      <c r="H1475" s="21" t="s">
        <v>22</v>
      </c>
      <c r="I1475" s="22">
        <v>500000000</v>
      </c>
      <c r="J1475" s="22">
        <v>0</v>
      </c>
      <c r="K1475" s="22">
        <v>0</v>
      </c>
      <c r="L1475" s="22">
        <f t="shared" si="66"/>
        <v>500000000</v>
      </c>
      <c r="M1475" s="30"/>
      <c r="N1475" s="21"/>
    </row>
    <row r="1476" spans="1:14" ht="16.5" customHeight="1" x14ac:dyDescent="0.15">
      <c r="A1476" s="20">
        <v>1471</v>
      </c>
      <c r="B1476" s="21" t="s">
        <v>1983</v>
      </c>
      <c r="C1476" s="21" t="s">
        <v>94</v>
      </c>
      <c r="D1476" s="21">
        <v>6</v>
      </c>
      <c r="E1476" s="21" t="s">
        <v>5194</v>
      </c>
      <c r="F1476" s="40" t="s">
        <v>2096</v>
      </c>
      <c r="G1476" s="21" t="s">
        <v>193</v>
      </c>
      <c r="H1476" s="21" t="s">
        <v>22</v>
      </c>
      <c r="I1476" s="22">
        <v>100000000</v>
      </c>
      <c r="J1476" s="22">
        <v>0</v>
      </c>
      <c r="K1476" s="22">
        <v>0</v>
      </c>
      <c r="L1476" s="22">
        <f t="shared" si="66"/>
        <v>100000000</v>
      </c>
      <c r="M1476" s="30"/>
      <c r="N1476" s="21"/>
    </row>
    <row r="1477" spans="1:14" ht="16.5" customHeight="1" x14ac:dyDescent="0.15">
      <c r="A1477" s="20">
        <v>1472</v>
      </c>
      <c r="B1477" s="21" t="s">
        <v>1983</v>
      </c>
      <c r="C1477" s="21" t="s">
        <v>94</v>
      </c>
      <c r="D1477" s="21">
        <v>6</v>
      </c>
      <c r="E1477" s="21" t="s">
        <v>5194</v>
      </c>
      <c r="F1477" s="40" t="s">
        <v>2097</v>
      </c>
      <c r="G1477" s="21" t="s">
        <v>191</v>
      </c>
      <c r="H1477" s="21" t="s">
        <v>22</v>
      </c>
      <c r="I1477" s="22">
        <v>90000000</v>
      </c>
      <c r="J1477" s="22">
        <v>0</v>
      </c>
      <c r="K1477" s="22">
        <v>0</v>
      </c>
      <c r="L1477" s="22">
        <f t="shared" si="66"/>
        <v>90000000</v>
      </c>
      <c r="M1477" s="30"/>
      <c r="N1477" s="21"/>
    </row>
    <row r="1478" spans="1:14" ht="16.5" customHeight="1" x14ac:dyDescent="0.15">
      <c r="A1478" s="20">
        <v>1473</v>
      </c>
      <c r="B1478" s="21" t="s">
        <v>1983</v>
      </c>
      <c r="C1478" s="21" t="s">
        <v>94</v>
      </c>
      <c r="D1478" s="21">
        <v>6</v>
      </c>
      <c r="E1478" s="21" t="s">
        <v>5194</v>
      </c>
      <c r="F1478" s="40" t="s">
        <v>2099</v>
      </c>
      <c r="G1478" s="21" t="s">
        <v>193</v>
      </c>
      <c r="H1478" s="21" t="s">
        <v>22</v>
      </c>
      <c r="I1478" s="22">
        <v>100000000</v>
      </c>
      <c r="J1478" s="22">
        <v>0</v>
      </c>
      <c r="K1478" s="22">
        <v>0</v>
      </c>
      <c r="L1478" s="22">
        <f t="shared" si="66"/>
        <v>100000000</v>
      </c>
      <c r="M1478" s="30"/>
      <c r="N1478" s="21"/>
    </row>
    <row r="1479" spans="1:14" ht="16.5" customHeight="1" x14ac:dyDescent="0.15">
      <c r="A1479" s="20">
        <v>1474</v>
      </c>
      <c r="B1479" s="21" t="s">
        <v>1983</v>
      </c>
      <c r="C1479" s="21" t="s">
        <v>1991</v>
      </c>
      <c r="D1479" s="21">
        <v>6</v>
      </c>
      <c r="E1479" s="21" t="s">
        <v>5194</v>
      </c>
      <c r="F1479" s="40" t="s">
        <v>2111</v>
      </c>
      <c r="G1479" s="21" t="s">
        <v>191</v>
      </c>
      <c r="H1479" s="21" t="s">
        <v>22</v>
      </c>
      <c r="I1479" s="22">
        <v>66000000</v>
      </c>
      <c r="J1479" s="22">
        <v>0</v>
      </c>
      <c r="K1479" s="22">
        <v>0</v>
      </c>
      <c r="L1479" s="22">
        <f t="shared" si="66"/>
        <v>66000000</v>
      </c>
      <c r="M1479" s="30"/>
      <c r="N1479" s="21"/>
    </row>
    <row r="1480" spans="1:14" ht="16.5" customHeight="1" x14ac:dyDescent="0.15">
      <c r="A1480" s="20">
        <v>1475</v>
      </c>
      <c r="B1480" s="21" t="s">
        <v>1983</v>
      </c>
      <c r="C1480" s="21" t="s">
        <v>1993</v>
      </c>
      <c r="D1480" s="21">
        <v>6</v>
      </c>
      <c r="E1480" s="21" t="s">
        <v>5194</v>
      </c>
      <c r="F1480" s="40" t="s">
        <v>2115</v>
      </c>
      <c r="G1480" s="21" t="s">
        <v>191</v>
      </c>
      <c r="H1480" s="21" t="s">
        <v>22</v>
      </c>
      <c r="I1480" s="22">
        <v>87106000</v>
      </c>
      <c r="J1480" s="22">
        <v>0</v>
      </c>
      <c r="K1480" s="22">
        <v>0</v>
      </c>
      <c r="L1480" s="22">
        <f t="shared" si="66"/>
        <v>87106000</v>
      </c>
      <c r="M1480" s="30"/>
      <c r="N1480" s="21"/>
    </row>
    <row r="1481" spans="1:14" ht="16.5" customHeight="1" x14ac:dyDescent="0.15">
      <c r="A1481" s="20">
        <v>1476</v>
      </c>
      <c r="B1481" s="21" t="s">
        <v>2160</v>
      </c>
      <c r="C1481" s="21" t="s">
        <v>1536</v>
      </c>
      <c r="D1481" s="21">
        <v>6</v>
      </c>
      <c r="E1481" s="21" t="s">
        <v>5194</v>
      </c>
      <c r="F1481" s="40" t="s">
        <v>2245</v>
      </c>
      <c r="G1481" s="21" t="s">
        <v>191</v>
      </c>
      <c r="H1481" s="21" t="s">
        <v>15</v>
      </c>
      <c r="I1481" s="22">
        <v>863566000</v>
      </c>
      <c r="J1481" s="22">
        <v>0</v>
      </c>
      <c r="K1481" s="22">
        <v>0</v>
      </c>
      <c r="L1481" s="22">
        <f t="shared" si="66"/>
        <v>863566000</v>
      </c>
      <c r="M1481" s="30"/>
      <c r="N1481" s="21"/>
    </row>
    <row r="1482" spans="1:14" ht="16.5" customHeight="1" x14ac:dyDescent="0.15">
      <c r="A1482" s="20">
        <v>1477</v>
      </c>
      <c r="B1482" s="21" t="s">
        <v>2160</v>
      </c>
      <c r="C1482" s="21" t="s">
        <v>1536</v>
      </c>
      <c r="D1482" s="21">
        <v>6</v>
      </c>
      <c r="E1482" s="21" t="s">
        <v>5194</v>
      </c>
      <c r="F1482" s="40" t="s">
        <v>2246</v>
      </c>
      <c r="G1482" s="21" t="s">
        <v>191</v>
      </c>
      <c r="H1482" s="21" t="s">
        <v>22</v>
      </c>
      <c r="I1482" s="22">
        <v>50000000</v>
      </c>
      <c r="J1482" s="22">
        <v>0</v>
      </c>
      <c r="K1482" s="22">
        <v>0</v>
      </c>
      <c r="L1482" s="22">
        <f t="shared" si="66"/>
        <v>50000000</v>
      </c>
      <c r="M1482" s="30"/>
      <c r="N1482" s="21"/>
    </row>
    <row r="1483" spans="1:14" ht="16.5" customHeight="1" x14ac:dyDescent="0.15">
      <c r="A1483" s="20">
        <v>1478</v>
      </c>
      <c r="B1483" s="21" t="s">
        <v>2160</v>
      </c>
      <c r="C1483" s="21" t="s">
        <v>1536</v>
      </c>
      <c r="D1483" s="21">
        <v>6</v>
      </c>
      <c r="E1483" s="21" t="s">
        <v>5194</v>
      </c>
      <c r="F1483" s="40" t="s">
        <v>2247</v>
      </c>
      <c r="G1483" s="21" t="s">
        <v>191</v>
      </c>
      <c r="H1483" s="21" t="s">
        <v>22</v>
      </c>
      <c r="I1483" s="22">
        <v>50000000</v>
      </c>
      <c r="J1483" s="22">
        <v>0</v>
      </c>
      <c r="K1483" s="22">
        <v>0</v>
      </c>
      <c r="L1483" s="22">
        <f t="shared" ref="L1483:L1548" si="73">I1483+J1483+K1483</f>
        <v>50000000</v>
      </c>
      <c r="M1483" s="30"/>
      <c r="N1483" s="21"/>
    </row>
    <row r="1484" spans="1:14" ht="16.5" customHeight="1" x14ac:dyDescent="0.15">
      <c r="A1484" s="20">
        <v>1479</v>
      </c>
      <c r="B1484" s="21" t="s">
        <v>2160</v>
      </c>
      <c r="C1484" s="21" t="s">
        <v>1536</v>
      </c>
      <c r="D1484" s="21">
        <v>6</v>
      </c>
      <c r="E1484" s="21" t="s">
        <v>5194</v>
      </c>
      <c r="F1484" s="40" t="s">
        <v>2248</v>
      </c>
      <c r="G1484" s="21" t="s">
        <v>191</v>
      </c>
      <c r="H1484" s="21" t="s">
        <v>22</v>
      </c>
      <c r="I1484" s="22">
        <v>80000000</v>
      </c>
      <c r="J1484" s="22">
        <v>0</v>
      </c>
      <c r="K1484" s="22">
        <v>0</v>
      </c>
      <c r="L1484" s="22">
        <f t="shared" si="73"/>
        <v>80000000</v>
      </c>
      <c r="M1484" s="30"/>
      <c r="N1484" s="21"/>
    </row>
    <row r="1485" spans="1:14" ht="16.5" customHeight="1" x14ac:dyDescent="0.15">
      <c r="A1485" s="20">
        <v>1480</v>
      </c>
      <c r="B1485" s="21" t="s">
        <v>2160</v>
      </c>
      <c r="C1485" s="21" t="s">
        <v>1536</v>
      </c>
      <c r="D1485" s="21">
        <v>6</v>
      </c>
      <c r="E1485" s="21" t="s">
        <v>5194</v>
      </c>
      <c r="F1485" s="40" t="s">
        <v>2249</v>
      </c>
      <c r="G1485" s="21" t="s">
        <v>191</v>
      </c>
      <c r="H1485" s="21" t="s">
        <v>22</v>
      </c>
      <c r="I1485" s="22">
        <v>80000000</v>
      </c>
      <c r="J1485" s="22">
        <v>0</v>
      </c>
      <c r="K1485" s="22">
        <v>0</v>
      </c>
      <c r="L1485" s="22">
        <f t="shared" si="73"/>
        <v>80000000</v>
      </c>
      <c r="M1485" s="30"/>
      <c r="N1485" s="21"/>
    </row>
    <row r="1486" spans="1:14" ht="16.5" customHeight="1" x14ac:dyDescent="0.15">
      <c r="A1486" s="20">
        <v>1481</v>
      </c>
      <c r="B1486" s="21" t="s">
        <v>2160</v>
      </c>
      <c r="C1486" s="21" t="s">
        <v>1536</v>
      </c>
      <c r="D1486" s="21">
        <v>6</v>
      </c>
      <c r="E1486" s="21" t="s">
        <v>5194</v>
      </c>
      <c r="F1486" s="40" t="s">
        <v>2250</v>
      </c>
      <c r="G1486" s="21" t="s">
        <v>191</v>
      </c>
      <c r="H1486" s="21" t="s">
        <v>22</v>
      </c>
      <c r="I1486" s="22">
        <v>80000000</v>
      </c>
      <c r="J1486" s="22">
        <v>0</v>
      </c>
      <c r="K1486" s="22">
        <v>0</v>
      </c>
      <c r="L1486" s="22">
        <f t="shared" si="73"/>
        <v>80000000</v>
      </c>
      <c r="M1486" s="30"/>
      <c r="N1486" s="21"/>
    </row>
    <row r="1487" spans="1:14" ht="16.5" customHeight="1" x14ac:dyDescent="0.15">
      <c r="A1487" s="20">
        <v>1482</v>
      </c>
      <c r="B1487" s="21" t="s">
        <v>2160</v>
      </c>
      <c r="C1487" s="21" t="s">
        <v>1743</v>
      </c>
      <c r="D1487" s="21">
        <v>6</v>
      </c>
      <c r="E1487" s="21" t="s">
        <v>5194</v>
      </c>
      <c r="F1487" s="40" t="s">
        <v>2266</v>
      </c>
      <c r="G1487" s="21" t="s">
        <v>5183</v>
      </c>
      <c r="H1487" s="21" t="s">
        <v>22</v>
      </c>
      <c r="I1487" s="22">
        <v>818370000</v>
      </c>
      <c r="J1487" s="22">
        <v>0</v>
      </c>
      <c r="K1487" s="22">
        <v>0</v>
      </c>
      <c r="L1487" s="22">
        <f t="shared" si="73"/>
        <v>818370000</v>
      </c>
      <c r="M1487" s="30"/>
      <c r="N1487" s="21"/>
    </row>
    <row r="1488" spans="1:14" ht="16.5" customHeight="1" x14ac:dyDescent="0.15">
      <c r="A1488" s="20">
        <v>1483</v>
      </c>
      <c r="B1488" s="21" t="s">
        <v>2160</v>
      </c>
      <c r="C1488" s="21" t="s">
        <v>1743</v>
      </c>
      <c r="D1488" s="21">
        <v>6</v>
      </c>
      <c r="E1488" s="21" t="s">
        <v>5194</v>
      </c>
      <c r="F1488" s="40" t="s">
        <v>2267</v>
      </c>
      <c r="G1488" s="21" t="s">
        <v>5183</v>
      </c>
      <c r="H1488" s="21" t="s">
        <v>22</v>
      </c>
      <c r="I1488" s="22">
        <v>80000000</v>
      </c>
      <c r="J1488" s="22">
        <v>0</v>
      </c>
      <c r="K1488" s="22">
        <v>0</v>
      </c>
      <c r="L1488" s="22">
        <f t="shared" si="73"/>
        <v>80000000</v>
      </c>
      <c r="M1488" s="30"/>
      <c r="N1488" s="21"/>
    </row>
    <row r="1489" spans="1:14" ht="16.5" customHeight="1" x14ac:dyDescent="0.15">
      <c r="A1489" s="20">
        <v>1484</v>
      </c>
      <c r="B1489" s="21" t="s">
        <v>2160</v>
      </c>
      <c r="C1489" s="21" t="s">
        <v>1743</v>
      </c>
      <c r="D1489" s="21">
        <v>6</v>
      </c>
      <c r="E1489" s="21" t="s">
        <v>5194</v>
      </c>
      <c r="F1489" s="40" t="s">
        <v>2268</v>
      </c>
      <c r="G1489" s="21" t="s">
        <v>5183</v>
      </c>
      <c r="H1489" s="21" t="s">
        <v>22</v>
      </c>
      <c r="I1489" s="22">
        <v>20000000</v>
      </c>
      <c r="J1489" s="22">
        <v>0</v>
      </c>
      <c r="K1489" s="22">
        <v>0</v>
      </c>
      <c r="L1489" s="22">
        <f t="shared" si="73"/>
        <v>20000000</v>
      </c>
      <c r="M1489" s="30"/>
      <c r="N1489" s="21"/>
    </row>
    <row r="1490" spans="1:14" ht="16.5" customHeight="1" x14ac:dyDescent="0.15">
      <c r="A1490" s="20">
        <v>1485</v>
      </c>
      <c r="B1490" s="21" t="s">
        <v>2160</v>
      </c>
      <c r="C1490" s="21" t="s">
        <v>1537</v>
      </c>
      <c r="D1490" s="21">
        <v>6</v>
      </c>
      <c r="E1490" s="21" t="s">
        <v>5194</v>
      </c>
      <c r="F1490" s="40" t="s">
        <v>2276</v>
      </c>
      <c r="G1490" s="21" t="s">
        <v>191</v>
      </c>
      <c r="H1490" s="21" t="s">
        <v>15</v>
      </c>
      <c r="I1490" s="22">
        <v>811600000</v>
      </c>
      <c r="J1490" s="22">
        <v>0</v>
      </c>
      <c r="K1490" s="22">
        <v>0</v>
      </c>
      <c r="L1490" s="22">
        <f t="shared" si="73"/>
        <v>811600000</v>
      </c>
      <c r="M1490" s="30"/>
      <c r="N1490" s="21"/>
    </row>
    <row r="1491" spans="1:14" ht="16.5" customHeight="1" x14ac:dyDescent="0.15">
      <c r="A1491" s="20">
        <v>1486</v>
      </c>
      <c r="B1491" s="21" t="s">
        <v>2160</v>
      </c>
      <c r="C1491" s="21" t="s">
        <v>1537</v>
      </c>
      <c r="D1491" s="21">
        <v>6</v>
      </c>
      <c r="E1491" s="21" t="s">
        <v>5194</v>
      </c>
      <c r="F1491" s="40" t="s">
        <v>2277</v>
      </c>
      <c r="G1491" s="21" t="s">
        <v>191</v>
      </c>
      <c r="H1491" s="21" t="s">
        <v>15</v>
      </c>
      <c r="I1491" s="22">
        <v>507250000</v>
      </c>
      <c r="J1491" s="22">
        <v>0</v>
      </c>
      <c r="K1491" s="22">
        <v>0</v>
      </c>
      <c r="L1491" s="22">
        <f t="shared" si="73"/>
        <v>507250000</v>
      </c>
      <c r="M1491" s="30"/>
      <c r="N1491" s="21"/>
    </row>
    <row r="1492" spans="1:14" ht="16.5" customHeight="1" x14ac:dyDescent="0.15">
      <c r="A1492" s="20">
        <v>1487</v>
      </c>
      <c r="B1492" s="21" t="s">
        <v>2160</v>
      </c>
      <c r="C1492" s="21" t="s">
        <v>2171</v>
      </c>
      <c r="D1492" s="21">
        <v>6</v>
      </c>
      <c r="E1492" s="21" t="s">
        <v>5194</v>
      </c>
      <c r="F1492" s="40" t="s">
        <v>2304</v>
      </c>
      <c r="G1492" s="21" t="s">
        <v>191</v>
      </c>
      <c r="H1492" s="21" t="s">
        <v>15</v>
      </c>
      <c r="I1492" s="22">
        <v>20000000</v>
      </c>
      <c r="J1492" s="22">
        <v>0</v>
      </c>
      <c r="K1492" s="22">
        <v>0</v>
      </c>
      <c r="L1492" s="22">
        <f t="shared" si="73"/>
        <v>20000000</v>
      </c>
      <c r="M1492" s="30"/>
      <c r="N1492" s="21"/>
    </row>
    <row r="1493" spans="1:14" ht="16.5" customHeight="1" x14ac:dyDescent="0.15">
      <c r="A1493" s="20">
        <v>1488</v>
      </c>
      <c r="B1493" s="21" t="s">
        <v>2160</v>
      </c>
      <c r="C1493" s="21" t="s">
        <v>2171</v>
      </c>
      <c r="D1493" s="21">
        <v>6</v>
      </c>
      <c r="E1493" s="21" t="s">
        <v>5194</v>
      </c>
      <c r="F1493" s="40" t="s">
        <v>2305</v>
      </c>
      <c r="G1493" s="21" t="s">
        <v>193</v>
      </c>
      <c r="H1493" s="21" t="s">
        <v>22</v>
      </c>
      <c r="I1493" s="22">
        <v>563500000</v>
      </c>
      <c r="J1493" s="22">
        <v>0</v>
      </c>
      <c r="K1493" s="22">
        <v>0</v>
      </c>
      <c r="L1493" s="22">
        <f t="shared" si="73"/>
        <v>563500000</v>
      </c>
      <c r="M1493" s="30"/>
      <c r="N1493" s="21"/>
    </row>
    <row r="1494" spans="1:14" ht="16.5" customHeight="1" x14ac:dyDescent="0.15">
      <c r="A1494" s="20">
        <v>1489</v>
      </c>
      <c r="B1494" s="21" t="s">
        <v>2311</v>
      </c>
      <c r="C1494" s="21" t="s">
        <v>2312</v>
      </c>
      <c r="D1494" s="21">
        <v>6</v>
      </c>
      <c r="E1494" s="21" t="s">
        <v>5194</v>
      </c>
      <c r="F1494" s="40" t="s">
        <v>2513</v>
      </c>
      <c r="G1494" s="21" t="s">
        <v>191</v>
      </c>
      <c r="H1494" s="21" t="s">
        <v>22</v>
      </c>
      <c r="I1494" s="22">
        <v>98000000</v>
      </c>
      <c r="J1494" s="22">
        <f>J1497</f>
        <v>0</v>
      </c>
      <c r="K1494" s="22">
        <f>K1497</f>
        <v>0</v>
      </c>
      <c r="L1494" s="22">
        <f t="shared" si="73"/>
        <v>98000000</v>
      </c>
      <c r="M1494" s="30"/>
      <c r="N1494" s="21"/>
    </row>
    <row r="1495" spans="1:14" ht="16.5" customHeight="1" x14ac:dyDescent="0.15">
      <c r="A1495" s="20">
        <v>1490</v>
      </c>
      <c r="B1495" s="21" t="s">
        <v>2311</v>
      </c>
      <c r="C1495" s="21" t="s">
        <v>2312</v>
      </c>
      <c r="D1495" s="21">
        <v>6</v>
      </c>
      <c r="E1495" s="21" t="s">
        <v>5194</v>
      </c>
      <c r="F1495" s="40" t="s">
        <v>2515</v>
      </c>
      <c r="G1495" s="21" t="s">
        <v>191</v>
      </c>
      <c r="H1495" s="21" t="s">
        <v>22</v>
      </c>
      <c r="I1495" s="22">
        <v>25195718</v>
      </c>
      <c r="J1495" s="22">
        <f>J1498</f>
        <v>0</v>
      </c>
      <c r="K1495" s="22">
        <f>K1498</f>
        <v>0</v>
      </c>
      <c r="L1495" s="22">
        <f t="shared" si="73"/>
        <v>25195718</v>
      </c>
      <c r="M1495" s="30"/>
      <c r="N1495" s="21"/>
    </row>
    <row r="1496" spans="1:14" ht="16.5" customHeight="1" x14ac:dyDescent="0.15">
      <c r="A1496" s="20">
        <v>1491</v>
      </c>
      <c r="B1496" s="21" t="s">
        <v>2311</v>
      </c>
      <c r="C1496" s="21" t="s">
        <v>2374</v>
      </c>
      <c r="D1496" s="21">
        <v>6</v>
      </c>
      <c r="E1496" s="21" t="s">
        <v>5194</v>
      </c>
      <c r="F1496" s="40" t="s">
        <v>2573</v>
      </c>
      <c r="G1496" s="21" t="s">
        <v>193</v>
      </c>
      <c r="H1496" s="21" t="s">
        <v>22</v>
      </c>
      <c r="I1496" s="22">
        <v>4878265</v>
      </c>
      <c r="J1496" s="22">
        <v>0</v>
      </c>
      <c r="K1496" s="22">
        <v>42880735</v>
      </c>
      <c r="L1496" s="22">
        <f t="shared" si="73"/>
        <v>47759000</v>
      </c>
      <c r="M1496" s="30"/>
      <c r="N1496" s="21"/>
    </row>
    <row r="1497" spans="1:14" ht="16.5" customHeight="1" x14ac:dyDescent="0.15">
      <c r="A1497" s="20">
        <v>1492</v>
      </c>
      <c r="B1497" s="21" t="s">
        <v>2311</v>
      </c>
      <c r="C1497" s="21" t="s">
        <v>700</v>
      </c>
      <c r="D1497" s="21">
        <v>6</v>
      </c>
      <c r="E1497" s="21" t="s">
        <v>5194</v>
      </c>
      <c r="F1497" s="40" t="s">
        <v>2648</v>
      </c>
      <c r="G1497" s="21" t="s">
        <v>191</v>
      </c>
      <c r="H1497" s="21" t="s">
        <v>22</v>
      </c>
      <c r="I1497" s="22">
        <v>16272000</v>
      </c>
      <c r="J1497" s="22">
        <v>0</v>
      </c>
      <c r="K1497" s="22">
        <v>0</v>
      </c>
      <c r="L1497" s="22">
        <f t="shared" si="73"/>
        <v>16272000</v>
      </c>
      <c r="M1497" s="30"/>
      <c r="N1497" s="21"/>
    </row>
    <row r="1498" spans="1:14" ht="16.5" customHeight="1" x14ac:dyDescent="0.15">
      <c r="A1498" s="20">
        <v>1493</v>
      </c>
      <c r="B1498" s="21" t="s">
        <v>2311</v>
      </c>
      <c r="C1498" s="21" t="s">
        <v>700</v>
      </c>
      <c r="D1498" s="21">
        <v>6</v>
      </c>
      <c r="E1498" s="21" t="s">
        <v>5194</v>
      </c>
      <c r="F1498" s="40" t="s">
        <v>2649</v>
      </c>
      <c r="G1498" s="21" t="s">
        <v>191</v>
      </c>
      <c r="H1498" s="21" t="s">
        <v>22</v>
      </c>
      <c r="I1498" s="22">
        <v>28337000</v>
      </c>
      <c r="J1498" s="22">
        <v>0</v>
      </c>
      <c r="K1498" s="22">
        <v>0</v>
      </c>
      <c r="L1498" s="22">
        <f t="shared" si="73"/>
        <v>28337000</v>
      </c>
      <c r="M1498" s="30"/>
      <c r="N1498" s="21"/>
    </row>
    <row r="1499" spans="1:14" ht="16.5" customHeight="1" x14ac:dyDescent="0.15">
      <c r="A1499" s="20">
        <v>1494</v>
      </c>
      <c r="B1499" s="21" t="s">
        <v>2311</v>
      </c>
      <c r="C1499" s="21" t="s">
        <v>700</v>
      </c>
      <c r="D1499" s="21">
        <v>6</v>
      </c>
      <c r="E1499" s="21" t="s">
        <v>5194</v>
      </c>
      <c r="F1499" s="40" t="s">
        <v>2650</v>
      </c>
      <c r="G1499" s="21" t="s">
        <v>191</v>
      </c>
      <c r="H1499" s="21" t="s">
        <v>22</v>
      </c>
      <c r="I1499" s="22">
        <v>11623000</v>
      </c>
      <c r="J1499" s="22">
        <v>0</v>
      </c>
      <c r="K1499" s="22">
        <v>0</v>
      </c>
      <c r="L1499" s="22">
        <f t="shared" si="73"/>
        <v>11623000</v>
      </c>
      <c r="M1499" s="30"/>
      <c r="N1499" s="21"/>
    </row>
    <row r="1500" spans="1:14" ht="16.5" customHeight="1" x14ac:dyDescent="0.15">
      <c r="A1500" s="20">
        <v>1495</v>
      </c>
      <c r="B1500" s="21" t="s">
        <v>2311</v>
      </c>
      <c r="C1500" s="21" t="s">
        <v>700</v>
      </c>
      <c r="D1500" s="21">
        <v>6</v>
      </c>
      <c r="E1500" s="21" t="s">
        <v>5194</v>
      </c>
      <c r="F1500" s="40" t="s">
        <v>2651</v>
      </c>
      <c r="G1500" s="21" t="s">
        <v>193</v>
      </c>
      <c r="H1500" s="21" t="s">
        <v>22</v>
      </c>
      <c r="I1500" s="22">
        <v>31437000</v>
      </c>
      <c r="J1500" s="22">
        <v>0</v>
      </c>
      <c r="K1500" s="22">
        <v>0</v>
      </c>
      <c r="L1500" s="22">
        <f t="shared" si="73"/>
        <v>31437000</v>
      </c>
      <c r="M1500" s="30"/>
      <c r="N1500" s="21"/>
    </row>
    <row r="1501" spans="1:14" ht="16.5" customHeight="1" x14ac:dyDescent="0.15">
      <c r="A1501" s="20">
        <v>1496</v>
      </c>
      <c r="B1501" s="21" t="s">
        <v>2311</v>
      </c>
      <c r="C1501" s="21" t="s">
        <v>700</v>
      </c>
      <c r="D1501" s="21">
        <v>6</v>
      </c>
      <c r="E1501" s="21" t="s">
        <v>5194</v>
      </c>
      <c r="F1501" s="40" t="s">
        <v>2660</v>
      </c>
      <c r="G1501" s="21" t="s">
        <v>191</v>
      </c>
      <c r="H1501" s="21" t="s">
        <v>22</v>
      </c>
      <c r="I1501" s="22">
        <v>181715000</v>
      </c>
      <c r="J1501" s="22">
        <v>0</v>
      </c>
      <c r="K1501" s="22">
        <v>0</v>
      </c>
      <c r="L1501" s="22">
        <f t="shared" si="73"/>
        <v>181715000</v>
      </c>
      <c r="M1501" s="30"/>
      <c r="N1501" s="21"/>
    </row>
    <row r="1502" spans="1:14" ht="16.5" customHeight="1" x14ac:dyDescent="0.15">
      <c r="A1502" s="20">
        <v>1497</v>
      </c>
      <c r="B1502" s="21" t="s">
        <v>2311</v>
      </c>
      <c r="C1502" s="21" t="s">
        <v>700</v>
      </c>
      <c r="D1502" s="21">
        <v>6</v>
      </c>
      <c r="E1502" s="21" t="s">
        <v>5194</v>
      </c>
      <c r="F1502" s="40" t="s">
        <v>2661</v>
      </c>
      <c r="G1502" s="21" t="s">
        <v>191</v>
      </c>
      <c r="H1502" s="21" t="s">
        <v>22</v>
      </c>
      <c r="I1502" s="22">
        <v>23741000</v>
      </c>
      <c r="J1502" s="22">
        <v>0</v>
      </c>
      <c r="K1502" s="22">
        <v>0</v>
      </c>
      <c r="L1502" s="22">
        <f t="shared" si="73"/>
        <v>23741000</v>
      </c>
      <c r="M1502" s="30"/>
      <c r="N1502" s="21"/>
    </row>
    <row r="1503" spans="1:14" ht="16.5" customHeight="1" x14ac:dyDescent="0.15">
      <c r="A1503" s="20">
        <v>1498</v>
      </c>
      <c r="B1503" s="21" t="s">
        <v>2311</v>
      </c>
      <c r="C1503" s="21" t="s">
        <v>700</v>
      </c>
      <c r="D1503" s="21">
        <v>6</v>
      </c>
      <c r="E1503" s="21" t="s">
        <v>5194</v>
      </c>
      <c r="F1503" s="40" t="s">
        <v>2662</v>
      </c>
      <c r="G1503" s="21" t="s">
        <v>191</v>
      </c>
      <c r="H1503" s="21" t="s">
        <v>22</v>
      </c>
      <c r="I1503" s="22">
        <v>27121000</v>
      </c>
      <c r="J1503" s="22">
        <v>0</v>
      </c>
      <c r="K1503" s="22">
        <v>0</v>
      </c>
      <c r="L1503" s="22">
        <f t="shared" si="73"/>
        <v>27121000</v>
      </c>
      <c r="M1503" s="30"/>
      <c r="N1503" s="21"/>
    </row>
    <row r="1504" spans="1:14" ht="16.5" customHeight="1" x14ac:dyDescent="0.15">
      <c r="A1504" s="20">
        <v>1499</v>
      </c>
      <c r="B1504" s="21" t="s">
        <v>2311</v>
      </c>
      <c r="C1504" s="21" t="s">
        <v>700</v>
      </c>
      <c r="D1504" s="21">
        <v>6</v>
      </c>
      <c r="E1504" s="21" t="s">
        <v>5194</v>
      </c>
      <c r="F1504" s="40" t="s">
        <v>2663</v>
      </c>
      <c r="G1504" s="21" t="s">
        <v>193</v>
      </c>
      <c r="H1504" s="21" t="s">
        <v>22</v>
      </c>
      <c r="I1504" s="22">
        <v>25654000</v>
      </c>
      <c r="J1504" s="22">
        <v>0</v>
      </c>
      <c r="K1504" s="22">
        <v>0</v>
      </c>
      <c r="L1504" s="22">
        <f t="shared" si="73"/>
        <v>25654000</v>
      </c>
      <c r="M1504" s="30"/>
      <c r="N1504" s="21"/>
    </row>
    <row r="1505" spans="1:14" ht="16.5" customHeight="1" x14ac:dyDescent="0.15">
      <c r="A1505" s="20">
        <v>1500</v>
      </c>
      <c r="B1505" s="21" t="s">
        <v>2311</v>
      </c>
      <c r="C1505" s="21" t="s">
        <v>517</v>
      </c>
      <c r="D1505" s="21">
        <v>6</v>
      </c>
      <c r="E1505" s="21" t="s">
        <v>5194</v>
      </c>
      <c r="F1505" s="40" t="s">
        <v>2674</v>
      </c>
      <c r="G1505" s="21" t="s">
        <v>191</v>
      </c>
      <c r="H1505" s="21" t="s">
        <v>22</v>
      </c>
      <c r="I1505" s="22">
        <v>591152100</v>
      </c>
      <c r="J1505" s="22">
        <v>0</v>
      </c>
      <c r="K1505" s="22">
        <v>0</v>
      </c>
      <c r="L1505" s="22">
        <f t="shared" si="73"/>
        <v>591152100</v>
      </c>
      <c r="M1505" s="30"/>
      <c r="N1505" s="21"/>
    </row>
    <row r="1506" spans="1:14" ht="16.5" customHeight="1" x14ac:dyDescent="0.15">
      <c r="A1506" s="20">
        <v>1501</v>
      </c>
      <c r="B1506" s="21" t="s">
        <v>2311</v>
      </c>
      <c r="C1506" s="21" t="s">
        <v>402</v>
      </c>
      <c r="D1506" s="21">
        <v>6</v>
      </c>
      <c r="E1506" s="21" t="s">
        <v>5194</v>
      </c>
      <c r="F1506" s="40" t="s">
        <v>2680</v>
      </c>
      <c r="G1506" s="21" t="s">
        <v>191</v>
      </c>
      <c r="H1506" s="21" t="s">
        <v>15</v>
      </c>
      <c r="I1506" s="22">
        <v>219269400</v>
      </c>
      <c r="J1506" s="22">
        <v>0</v>
      </c>
      <c r="K1506" s="22">
        <v>0</v>
      </c>
      <c r="L1506" s="22">
        <f t="shared" si="73"/>
        <v>219269400</v>
      </c>
      <c r="M1506" s="30"/>
      <c r="N1506" s="21"/>
    </row>
    <row r="1507" spans="1:14" ht="16.5" customHeight="1" x14ac:dyDescent="0.15">
      <c r="A1507" s="20">
        <v>1502</v>
      </c>
      <c r="B1507" s="21" t="s">
        <v>2311</v>
      </c>
      <c r="C1507" s="21" t="s">
        <v>94</v>
      </c>
      <c r="D1507" s="21">
        <v>6</v>
      </c>
      <c r="E1507" s="21" t="s">
        <v>5194</v>
      </c>
      <c r="F1507" s="40" t="s">
        <v>2695</v>
      </c>
      <c r="G1507" s="21" t="s">
        <v>191</v>
      </c>
      <c r="H1507" s="21" t="s">
        <v>16</v>
      </c>
      <c r="I1507" s="22">
        <v>2100000000</v>
      </c>
      <c r="J1507" s="22">
        <f>J1510</f>
        <v>0</v>
      </c>
      <c r="K1507" s="22">
        <f>K1510</f>
        <v>0</v>
      </c>
      <c r="L1507" s="22">
        <f t="shared" si="73"/>
        <v>2100000000</v>
      </c>
      <c r="M1507" s="30" t="s">
        <v>2696</v>
      </c>
      <c r="N1507" s="21"/>
    </row>
    <row r="1508" spans="1:14" ht="16.5" customHeight="1" x14ac:dyDescent="0.15">
      <c r="A1508" s="20">
        <v>1503</v>
      </c>
      <c r="B1508" s="21" t="s">
        <v>2697</v>
      </c>
      <c r="C1508" s="21" t="s">
        <v>2734</v>
      </c>
      <c r="D1508" s="21">
        <v>6</v>
      </c>
      <c r="E1508" s="21" t="s">
        <v>5194</v>
      </c>
      <c r="F1508" s="40" t="s">
        <v>2918</v>
      </c>
      <c r="G1508" s="21" t="s">
        <v>191</v>
      </c>
      <c r="H1508" s="21" t="s">
        <v>22</v>
      </c>
      <c r="I1508" s="22">
        <v>40000000</v>
      </c>
      <c r="J1508" s="22">
        <f>J1511</f>
        <v>0</v>
      </c>
      <c r="K1508" s="22">
        <f>K1511</f>
        <v>0</v>
      </c>
      <c r="L1508" s="22">
        <f t="shared" si="73"/>
        <v>40000000</v>
      </c>
      <c r="M1508" s="30"/>
      <c r="N1508" s="21"/>
    </row>
    <row r="1509" spans="1:14" ht="16.5" customHeight="1" x14ac:dyDescent="0.15">
      <c r="A1509" s="20">
        <v>1504</v>
      </c>
      <c r="B1509" s="21" t="s">
        <v>2697</v>
      </c>
      <c r="C1509" s="21" t="s">
        <v>158</v>
      </c>
      <c r="D1509" s="21">
        <v>6</v>
      </c>
      <c r="E1509" s="21" t="s">
        <v>5194</v>
      </c>
      <c r="F1509" s="40" t="s">
        <v>2935</v>
      </c>
      <c r="G1509" s="21" t="s">
        <v>191</v>
      </c>
      <c r="H1509" s="21" t="s">
        <v>22</v>
      </c>
      <c r="I1509" s="22">
        <v>59031000</v>
      </c>
      <c r="J1509" s="22">
        <v>0</v>
      </c>
      <c r="K1509" s="22">
        <v>0</v>
      </c>
      <c r="L1509" s="22">
        <f t="shared" si="73"/>
        <v>59031000</v>
      </c>
      <c r="M1509" s="30"/>
      <c r="N1509" s="21"/>
    </row>
    <row r="1510" spans="1:14" ht="16.5" customHeight="1" x14ac:dyDescent="0.15">
      <c r="A1510" s="20">
        <v>1505</v>
      </c>
      <c r="B1510" s="21" t="s">
        <v>2697</v>
      </c>
      <c r="C1510" s="21" t="s">
        <v>158</v>
      </c>
      <c r="D1510" s="21">
        <v>6</v>
      </c>
      <c r="E1510" s="21" t="s">
        <v>5194</v>
      </c>
      <c r="F1510" s="40" t="s">
        <v>2937</v>
      </c>
      <c r="G1510" s="21" t="s">
        <v>191</v>
      </c>
      <c r="H1510" s="21" t="s">
        <v>22</v>
      </c>
      <c r="I1510" s="22">
        <v>154642000</v>
      </c>
      <c r="J1510" s="22">
        <v>0</v>
      </c>
      <c r="K1510" s="22">
        <v>0</v>
      </c>
      <c r="L1510" s="22">
        <f t="shared" si="73"/>
        <v>154642000</v>
      </c>
      <c r="M1510" s="30"/>
      <c r="N1510" s="21"/>
    </row>
    <row r="1511" spans="1:14" ht="16.5" customHeight="1" x14ac:dyDescent="0.15">
      <c r="A1511" s="20">
        <v>1506</v>
      </c>
      <c r="B1511" s="21" t="s">
        <v>2697</v>
      </c>
      <c r="C1511" s="21" t="s">
        <v>158</v>
      </c>
      <c r="D1511" s="21">
        <v>6</v>
      </c>
      <c r="E1511" s="21" t="s">
        <v>5194</v>
      </c>
      <c r="F1511" s="40" t="s">
        <v>2938</v>
      </c>
      <c r="G1511" s="21" t="s">
        <v>191</v>
      </c>
      <c r="H1511" s="21" t="s">
        <v>22</v>
      </c>
      <c r="I1511" s="22">
        <v>144118000</v>
      </c>
      <c r="J1511" s="22">
        <v>0</v>
      </c>
      <c r="K1511" s="22">
        <v>0</v>
      </c>
      <c r="L1511" s="22">
        <f t="shared" si="73"/>
        <v>144118000</v>
      </c>
      <c r="M1511" s="30"/>
      <c r="N1511" s="21"/>
    </row>
    <row r="1512" spans="1:14" ht="16.5" customHeight="1" x14ac:dyDescent="0.15">
      <c r="A1512" s="20">
        <v>1507</v>
      </c>
      <c r="B1512" s="21" t="s">
        <v>2697</v>
      </c>
      <c r="C1512" s="21" t="s">
        <v>158</v>
      </c>
      <c r="D1512" s="21">
        <v>6</v>
      </c>
      <c r="E1512" s="21" t="s">
        <v>5194</v>
      </c>
      <c r="F1512" s="40" t="s">
        <v>2940</v>
      </c>
      <c r="G1512" s="21" t="s">
        <v>191</v>
      </c>
      <c r="H1512" s="21" t="s">
        <v>22</v>
      </c>
      <c r="I1512" s="22">
        <v>236213000</v>
      </c>
      <c r="J1512" s="22">
        <v>0</v>
      </c>
      <c r="K1512" s="22">
        <v>0</v>
      </c>
      <c r="L1512" s="22">
        <f t="shared" si="73"/>
        <v>236213000</v>
      </c>
      <c r="M1512" s="30"/>
      <c r="N1512" s="21"/>
    </row>
    <row r="1513" spans="1:14" ht="16.5" customHeight="1" x14ac:dyDescent="0.15">
      <c r="A1513" s="20">
        <v>1508</v>
      </c>
      <c r="B1513" s="21" t="s">
        <v>2697</v>
      </c>
      <c r="C1513" s="21" t="s">
        <v>158</v>
      </c>
      <c r="D1513" s="21">
        <v>6</v>
      </c>
      <c r="E1513" s="21" t="s">
        <v>5194</v>
      </c>
      <c r="F1513" s="40" t="s">
        <v>2945</v>
      </c>
      <c r="G1513" s="21" t="s">
        <v>191</v>
      </c>
      <c r="H1513" s="21" t="s">
        <v>22</v>
      </c>
      <c r="I1513" s="22">
        <v>270000000</v>
      </c>
      <c r="J1513" s="22">
        <v>0</v>
      </c>
      <c r="K1513" s="22">
        <v>0</v>
      </c>
      <c r="L1513" s="22">
        <f t="shared" si="73"/>
        <v>270000000</v>
      </c>
      <c r="M1513" s="30"/>
      <c r="N1513" s="21"/>
    </row>
    <row r="1514" spans="1:14" ht="16.5" customHeight="1" x14ac:dyDescent="0.15">
      <c r="A1514" s="20">
        <v>1509</v>
      </c>
      <c r="B1514" s="21" t="s">
        <v>2697</v>
      </c>
      <c r="C1514" s="21" t="s">
        <v>2807</v>
      </c>
      <c r="D1514" s="21">
        <v>6</v>
      </c>
      <c r="E1514" s="21" t="s">
        <v>5194</v>
      </c>
      <c r="F1514" s="40" t="s">
        <v>2963</v>
      </c>
      <c r="G1514" s="21" t="s">
        <v>5273</v>
      </c>
      <c r="H1514" s="21" t="s">
        <v>22</v>
      </c>
      <c r="I1514" s="22">
        <v>33000000</v>
      </c>
      <c r="J1514" s="22">
        <f t="shared" ref="J1514:K1524" si="74">J1517</f>
        <v>0</v>
      </c>
      <c r="K1514" s="22">
        <f t="shared" si="74"/>
        <v>46000000</v>
      </c>
      <c r="L1514" s="22">
        <f t="shared" si="73"/>
        <v>79000000</v>
      </c>
      <c r="M1514" s="30"/>
      <c r="N1514" s="21"/>
    </row>
    <row r="1515" spans="1:14" ht="16.5" customHeight="1" x14ac:dyDescent="0.15">
      <c r="A1515" s="20">
        <v>1510</v>
      </c>
      <c r="B1515" s="21" t="s">
        <v>2697</v>
      </c>
      <c r="C1515" s="21" t="s">
        <v>2734</v>
      </c>
      <c r="D1515" s="21">
        <v>6</v>
      </c>
      <c r="E1515" s="21" t="s">
        <v>5194</v>
      </c>
      <c r="F1515" s="40" t="s">
        <v>2977</v>
      </c>
      <c r="G1515" s="21" t="s">
        <v>191</v>
      </c>
      <c r="H1515" s="21" t="s">
        <v>16</v>
      </c>
      <c r="I1515" s="22">
        <v>4000000</v>
      </c>
      <c r="J1515" s="22">
        <f t="shared" si="74"/>
        <v>0</v>
      </c>
      <c r="K1515" s="22">
        <f t="shared" si="74"/>
        <v>0</v>
      </c>
      <c r="L1515" s="22">
        <f t="shared" si="73"/>
        <v>4000000</v>
      </c>
      <c r="M1515" s="30" t="s">
        <v>2967</v>
      </c>
      <c r="N1515" s="21"/>
    </row>
    <row r="1516" spans="1:14" ht="16.5" customHeight="1" x14ac:dyDescent="0.15">
      <c r="A1516" s="20">
        <v>1511</v>
      </c>
      <c r="B1516" s="21" t="s">
        <v>3014</v>
      </c>
      <c r="C1516" s="21" t="s">
        <v>158</v>
      </c>
      <c r="D1516" s="21">
        <v>6</v>
      </c>
      <c r="E1516" s="21" t="s">
        <v>5194</v>
      </c>
      <c r="F1516" s="40" t="s">
        <v>3228</v>
      </c>
      <c r="G1516" s="21" t="s">
        <v>191</v>
      </c>
      <c r="H1516" s="21" t="s">
        <v>22</v>
      </c>
      <c r="I1516" s="22">
        <v>625000000</v>
      </c>
      <c r="J1516" s="22">
        <f t="shared" si="74"/>
        <v>0</v>
      </c>
      <c r="K1516" s="22">
        <f t="shared" si="74"/>
        <v>0</v>
      </c>
      <c r="L1516" s="22">
        <f t="shared" si="73"/>
        <v>625000000</v>
      </c>
      <c r="M1516" s="30"/>
      <c r="N1516" s="21"/>
    </row>
    <row r="1517" spans="1:14" ht="16.5" customHeight="1" x14ac:dyDescent="0.15">
      <c r="A1517" s="20">
        <v>1512</v>
      </c>
      <c r="B1517" s="21" t="s">
        <v>3014</v>
      </c>
      <c r="C1517" s="21" t="s">
        <v>158</v>
      </c>
      <c r="D1517" s="21">
        <v>6</v>
      </c>
      <c r="E1517" s="21" t="s">
        <v>5194</v>
      </c>
      <c r="F1517" s="40" t="s">
        <v>3231</v>
      </c>
      <c r="G1517" s="21" t="s">
        <v>191</v>
      </c>
      <c r="H1517" s="21" t="s">
        <v>22</v>
      </c>
      <c r="I1517" s="22">
        <v>45000000</v>
      </c>
      <c r="J1517" s="22">
        <f t="shared" si="74"/>
        <v>0</v>
      </c>
      <c r="K1517" s="22">
        <f t="shared" si="74"/>
        <v>46000000</v>
      </c>
      <c r="L1517" s="22">
        <f t="shared" si="73"/>
        <v>91000000</v>
      </c>
      <c r="M1517" s="30"/>
      <c r="N1517" s="21"/>
    </row>
    <row r="1518" spans="1:14" ht="16.5" customHeight="1" x14ac:dyDescent="0.15">
      <c r="A1518" s="20">
        <v>1513</v>
      </c>
      <c r="B1518" s="21" t="s">
        <v>3014</v>
      </c>
      <c r="C1518" s="21" t="s">
        <v>158</v>
      </c>
      <c r="D1518" s="21">
        <v>6</v>
      </c>
      <c r="E1518" s="21" t="s">
        <v>5194</v>
      </c>
      <c r="F1518" s="40" t="s">
        <v>3232</v>
      </c>
      <c r="G1518" s="21" t="s">
        <v>191</v>
      </c>
      <c r="H1518" s="21" t="s">
        <v>22</v>
      </c>
      <c r="I1518" s="22">
        <v>120000000</v>
      </c>
      <c r="J1518" s="22">
        <f t="shared" si="74"/>
        <v>0</v>
      </c>
      <c r="K1518" s="22">
        <f t="shared" si="74"/>
        <v>0</v>
      </c>
      <c r="L1518" s="22">
        <f t="shared" si="73"/>
        <v>120000000</v>
      </c>
      <c r="M1518" s="30"/>
      <c r="N1518" s="21"/>
    </row>
    <row r="1519" spans="1:14" ht="16.5" customHeight="1" x14ac:dyDescent="0.15">
      <c r="A1519" s="20">
        <v>1514</v>
      </c>
      <c r="B1519" s="21" t="s">
        <v>3014</v>
      </c>
      <c r="C1519" s="21" t="s">
        <v>158</v>
      </c>
      <c r="D1519" s="21">
        <v>6</v>
      </c>
      <c r="E1519" s="21" t="s">
        <v>5194</v>
      </c>
      <c r="F1519" s="40" t="s">
        <v>3233</v>
      </c>
      <c r="G1519" s="21" t="s">
        <v>193</v>
      </c>
      <c r="H1519" s="21" t="s">
        <v>22</v>
      </c>
      <c r="I1519" s="22">
        <v>30000000</v>
      </c>
      <c r="J1519" s="22">
        <f t="shared" si="74"/>
        <v>0</v>
      </c>
      <c r="K1519" s="22">
        <f t="shared" si="74"/>
        <v>0</v>
      </c>
      <c r="L1519" s="22">
        <f t="shared" si="73"/>
        <v>30000000</v>
      </c>
      <c r="M1519" s="30"/>
      <c r="N1519" s="21"/>
    </row>
    <row r="1520" spans="1:14" ht="16.5" customHeight="1" x14ac:dyDescent="0.15">
      <c r="A1520" s="20">
        <v>1515</v>
      </c>
      <c r="B1520" s="21" t="s">
        <v>3014</v>
      </c>
      <c r="C1520" s="21" t="s">
        <v>158</v>
      </c>
      <c r="D1520" s="21">
        <v>6</v>
      </c>
      <c r="E1520" s="21" t="s">
        <v>5194</v>
      </c>
      <c r="F1520" s="40" t="s">
        <v>3255</v>
      </c>
      <c r="G1520" s="21" t="s">
        <v>191</v>
      </c>
      <c r="H1520" s="21" t="s">
        <v>22</v>
      </c>
      <c r="I1520" s="22">
        <v>40000000</v>
      </c>
      <c r="J1520" s="22">
        <f t="shared" si="74"/>
        <v>0</v>
      </c>
      <c r="K1520" s="22">
        <f t="shared" si="74"/>
        <v>46000000</v>
      </c>
      <c r="L1520" s="22">
        <f t="shared" si="73"/>
        <v>86000000</v>
      </c>
      <c r="M1520" s="30"/>
      <c r="N1520" s="21"/>
    </row>
    <row r="1521" spans="1:14" ht="16.5" customHeight="1" x14ac:dyDescent="0.15">
      <c r="A1521" s="20">
        <v>1516</v>
      </c>
      <c r="B1521" s="21" t="s">
        <v>3014</v>
      </c>
      <c r="C1521" s="21" t="s">
        <v>158</v>
      </c>
      <c r="D1521" s="21">
        <v>6</v>
      </c>
      <c r="E1521" s="21" t="s">
        <v>5194</v>
      </c>
      <c r="F1521" s="40" t="s">
        <v>3256</v>
      </c>
      <c r="G1521" s="21" t="s">
        <v>191</v>
      </c>
      <c r="H1521" s="21" t="s">
        <v>22</v>
      </c>
      <c r="I1521" s="22">
        <v>40000000</v>
      </c>
      <c r="J1521" s="22">
        <f t="shared" si="74"/>
        <v>0</v>
      </c>
      <c r="K1521" s="22">
        <f t="shared" si="74"/>
        <v>0</v>
      </c>
      <c r="L1521" s="22">
        <f t="shared" si="73"/>
        <v>40000000</v>
      </c>
      <c r="M1521" s="30"/>
      <c r="N1521" s="21"/>
    </row>
    <row r="1522" spans="1:14" ht="16.5" customHeight="1" x14ac:dyDescent="0.15">
      <c r="A1522" s="20">
        <v>1517</v>
      </c>
      <c r="B1522" s="21" t="s">
        <v>3014</v>
      </c>
      <c r="C1522" s="21" t="s">
        <v>158</v>
      </c>
      <c r="D1522" s="21">
        <v>6</v>
      </c>
      <c r="E1522" s="21" t="s">
        <v>5194</v>
      </c>
      <c r="F1522" s="40" t="s">
        <v>3257</v>
      </c>
      <c r="G1522" s="21" t="s">
        <v>191</v>
      </c>
      <c r="H1522" s="21" t="s">
        <v>22</v>
      </c>
      <c r="I1522" s="22">
        <v>100000000</v>
      </c>
      <c r="J1522" s="22">
        <f t="shared" si="74"/>
        <v>0</v>
      </c>
      <c r="K1522" s="22">
        <f t="shared" si="74"/>
        <v>0</v>
      </c>
      <c r="L1522" s="22">
        <f t="shared" si="73"/>
        <v>100000000</v>
      </c>
      <c r="M1522" s="30"/>
      <c r="N1522" s="21"/>
    </row>
    <row r="1523" spans="1:14" ht="16.5" customHeight="1" x14ac:dyDescent="0.15">
      <c r="A1523" s="20">
        <v>1518</v>
      </c>
      <c r="B1523" s="21" t="s">
        <v>3014</v>
      </c>
      <c r="C1523" s="21" t="s">
        <v>158</v>
      </c>
      <c r="D1523" s="21">
        <v>6</v>
      </c>
      <c r="E1523" s="21" t="s">
        <v>5194</v>
      </c>
      <c r="F1523" s="40" t="s">
        <v>3258</v>
      </c>
      <c r="G1523" s="21" t="s">
        <v>191</v>
      </c>
      <c r="H1523" s="21" t="s">
        <v>22</v>
      </c>
      <c r="I1523" s="22">
        <v>100000000</v>
      </c>
      <c r="J1523" s="22">
        <f t="shared" si="74"/>
        <v>0</v>
      </c>
      <c r="K1523" s="22">
        <f t="shared" si="74"/>
        <v>46000000</v>
      </c>
      <c r="L1523" s="22">
        <f t="shared" si="73"/>
        <v>146000000</v>
      </c>
      <c r="M1523" s="30"/>
      <c r="N1523" s="21"/>
    </row>
    <row r="1524" spans="1:14" ht="16.5" customHeight="1" x14ac:dyDescent="0.15">
      <c r="A1524" s="20">
        <v>1519</v>
      </c>
      <c r="B1524" s="21" t="s">
        <v>3014</v>
      </c>
      <c r="C1524" s="21" t="s">
        <v>158</v>
      </c>
      <c r="D1524" s="21">
        <v>6</v>
      </c>
      <c r="E1524" s="21" t="s">
        <v>5194</v>
      </c>
      <c r="F1524" s="40" t="s">
        <v>3273</v>
      </c>
      <c r="G1524" s="21" t="s">
        <v>191</v>
      </c>
      <c r="H1524" s="21" t="s">
        <v>22</v>
      </c>
      <c r="I1524" s="22">
        <v>19931916</v>
      </c>
      <c r="J1524" s="22">
        <f t="shared" si="74"/>
        <v>0</v>
      </c>
      <c r="K1524" s="22">
        <f t="shared" si="74"/>
        <v>0</v>
      </c>
      <c r="L1524" s="22">
        <f t="shared" si="73"/>
        <v>19931916</v>
      </c>
      <c r="M1524" s="30"/>
      <c r="N1524" s="21"/>
    </row>
    <row r="1525" spans="1:14" ht="16.5" customHeight="1" x14ac:dyDescent="0.15">
      <c r="A1525" s="20">
        <v>1520</v>
      </c>
      <c r="B1525" s="21" t="s">
        <v>3014</v>
      </c>
      <c r="C1525" s="21" t="s">
        <v>402</v>
      </c>
      <c r="D1525" s="21">
        <v>6</v>
      </c>
      <c r="E1525" s="21" t="s">
        <v>5194</v>
      </c>
      <c r="F1525" s="40" t="s">
        <v>3304</v>
      </c>
      <c r="G1525" s="21" t="s">
        <v>191</v>
      </c>
      <c r="H1525" s="21" t="s">
        <v>15</v>
      </c>
      <c r="I1525" s="22">
        <v>400000000</v>
      </c>
      <c r="J1525" s="22">
        <v>0</v>
      </c>
      <c r="K1525" s="22">
        <v>0</v>
      </c>
      <c r="L1525" s="22">
        <f t="shared" si="73"/>
        <v>400000000</v>
      </c>
      <c r="M1525" s="30"/>
      <c r="N1525" s="21"/>
    </row>
    <row r="1526" spans="1:14" ht="16.5" customHeight="1" x14ac:dyDescent="0.15">
      <c r="A1526" s="20">
        <v>1521</v>
      </c>
      <c r="B1526" s="21" t="s">
        <v>3014</v>
      </c>
      <c r="C1526" s="21" t="s">
        <v>3064</v>
      </c>
      <c r="D1526" s="21">
        <v>6</v>
      </c>
      <c r="E1526" s="21" t="s">
        <v>5194</v>
      </c>
      <c r="F1526" s="40" t="s">
        <v>3312</v>
      </c>
      <c r="G1526" s="21" t="s">
        <v>191</v>
      </c>
      <c r="H1526" s="21" t="s">
        <v>22</v>
      </c>
      <c r="I1526" s="22">
        <v>64296395</v>
      </c>
      <c r="J1526" s="22">
        <f>J1530</f>
        <v>0</v>
      </c>
      <c r="K1526" s="22">
        <f>K1530</f>
        <v>46000000</v>
      </c>
      <c r="L1526" s="22">
        <f t="shared" si="73"/>
        <v>110296395</v>
      </c>
      <c r="M1526" s="30"/>
      <c r="N1526" s="21"/>
    </row>
    <row r="1527" spans="1:14" ht="16.5" customHeight="1" x14ac:dyDescent="0.15">
      <c r="A1527" s="20">
        <v>1522</v>
      </c>
      <c r="B1527" s="21" t="s">
        <v>5188</v>
      </c>
      <c r="C1527" s="21" t="s">
        <v>5189</v>
      </c>
      <c r="D1527" s="21">
        <v>6</v>
      </c>
      <c r="E1527" s="21" t="s">
        <v>5194</v>
      </c>
      <c r="F1527" s="40" t="s">
        <v>5190</v>
      </c>
      <c r="G1527" s="21" t="s">
        <v>5186</v>
      </c>
      <c r="H1527" s="21" t="s">
        <v>5191</v>
      </c>
      <c r="I1527" s="22">
        <v>44378000000</v>
      </c>
      <c r="J1527" s="22">
        <v>0</v>
      </c>
      <c r="K1527" s="22">
        <v>0</v>
      </c>
      <c r="L1527" s="22">
        <f t="shared" si="73"/>
        <v>44378000000</v>
      </c>
      <c r="M1527" s="30" t="s">
        <v>74</v>
      </c>
      <c r="N1527" s="21"/>
    </row>
    <row r="1528" spans="1:14" ht="16.5" customHeight="1" x14ac:dyDescent="0.15">
      <c r="A1528" s="20">
        <v>1523</v>
      </c>
      <c r="B1528" s="21" t="s">
        <v>5278</v>
      </c>
      <c r="C1528" s="21" t="s">
        <v>5286</v>
      </c>
      <c r="D1528" s="21">
        <v>6</v>
      </c>
      <c r="E1528" s="21" t="s">
        <v>5194</v>
      </c>
      <c r="F1528" s="40" t="s">
        <v>5279</v>
      </c>
      <c r="G1528" s="21" t="s">
        <v>5273</v>
      </c>
      <c r="H1528" s="21" t="s">
        <v>5280</v>
      </c>
      <c r="I1528" s="22">
        <v>20000000000</v>
      </c>
      <c r="J1528" s="22">
        <v>0</v>
      </c>
      <c r="K1528" s="22">
        <v>0</v>
      </c>
      <c r="L1528" s="22">
        <f t="shared" si="73"/>
        <v>20000000000</v>
      </c>
      <c r="M1528" s="30" t="s">
        <v>74</v>
      </c>
      <c r="N1528" s="21"/>
    </row>
    <row r="1529" spans="1:14" ht="16.5" customHeight="1" x14ac:dyDescent="0.15">
      <c r="A1529" s="20">
        <v>1524</v>
      </c>
      <c r="B1529" s="21" t="s">
        <v>3331</v>
      </c>
      <c r="C1529" s="21" t="s">
        <v>3359</v>
      </c>
      <c r="D1529" s="21">
        <v>6</v>
      </c>
      <c r="E1529" s="21" t="s">
        <v>5194</v>
      </c>
      <c r="F1529" s="40" t="s">
        <v>3470</v>
      </c>
      <c r="G1529" s="21" t="s">
        <v>191</v>
      </c>
      <c r="H1529" s="21" t="s">
        <v>22</v>
      </c>
      <c r="I1529" s="22">
        <v>42000000</v>
      </c>
      <c r="J1529" s="22">
        <f>J1532</f>
        <v>0</v>
      </c>
      <c r="K1529" s="22">
        <f>K1532</f>
        <v>0</v>
      </c>
      <c r="L1529" s="22">
        <f t="shared" si="73"/>
        <v>42000000</v>
      </c>
      <c r="M1529" s="30"/>
      <c r="N1529" s="21"/>
    </row>
    <row r="1530" spans="1:14" ht="16.5" customHeight="1" x14ac:dyDescent="0.15">
      <c r="A1530" s="20">
        <v>1525</v>
      </c>
      <c r="B1530" s="21" t="s">
        <v>3331</v>
      </c>
      <c r="C1530" s="21" t="s">
        <v>5200</v>
      </c>
      <c r="D1530" s="21">
        <v>6</v>
      </c>
      <c r="E1530" s="21" t="s">
        <v>5194</v>
      </c>
      <c r="F1530" s="40" t="s">
        <v>3473</v>
      </c>
      <c r="G1530" s="21" t="s">
        <v>191</v>
      </c>
      <c r="H1530" s="21" t="s">
        <v>15</v>
      </c>
      <c r="I1530" s="22">
        <f>I1533</f>
        <v>166494000</v>
      </c>
      <c r="J1530" s="22">
        <f>J1533</f>
        <v>0</v>
      </c>
      <c r="K1530" s="22">
        <v>46000000</v>
      </c>
      <c r="L1530" s="22">
        <f t="shared" si="73"/>
        <v>212494000</v>
      </c>
      <c r="M1530" s="30"/>
      <c r="N1530" s="21"/>
    </row>
    <row r="1531" spans="1:14" ht="16.5" customHeight="1" x14ac:dyDescent="0.15">
      <c r="A1531" s="20">
        <v>1526</v>
      </c>
      <c r="B1531" s="21" t="s">
        <v>3331</v>
      </c>
      <c r="C1531" s="21" t="s">
        <v>3374</v>
      </c>
      <c r="D1531" s="21">
        <v>6</v>
      </c>
      <c r="E1531" s="21" t="s">
        <v>5194</v>
      </c>
      <c r="F1531" s="40" t="s">
        <v>3489</v>
      </c>
      <c r="G1531" s="21" t="s">
        <v>191</v>
      </c>
      <c r="H1531" s="21" t="s">
        <v>15</v>
      </c>
      <c r="I1531" s="22">
        <v>35000000</v>
      </c>
      <c r="J1531" s="22">
        <v>0</v>
      </c>
      <c r="K1531" s="22">
        <v>0</v>
      </c>
      <c r="L1531" s="22">
        <f t="shared" si="73"/>
        <v>35000000</v>
      </c>
      <c r="M1531" s="30"/>
      <c r="N1531" s="21"/>
    </row>
    <row r="1532" spans="1:14" ht="16.5" customHeight="1" x14ac:dyDescent="0.15">
      <c r="A1532" s="20">
        <v>1527</v>
      </c>
      <c r="B1532" s="21" t="s">
        <v>3500</v>
      </c>
      <c r="C1532" s="21" t="s">
        <v>3501</v>
      </c>
      <c r="D1532" s="21">
        <v>6</v>
      </c>
      <c r="E1532" s="21" t="s">
        <v>5194</v>
      </c>
      <c r="F1532" s="40" t="s">
        <v>3545</v>
      </c>
      <c r="G1532" s="21" t="s">
        <v>191</v>
      </c>
      <c r="H1532" s="21" t="s">
        <v>15</v>
      </c>
      <c r="I1532" s="22">
        <v>1479000000</v>
      </c>
      <c r="J1532" s="22">
        <v>0</v>
      </c>
      <c r="K1532" s="22">
        <v>0</v>
      </c>
      <c r="L1532" s="22">
        <f t="shared" si="73"/>
        <v>1479000000</v>
      </c>
      <c r="M1532" s="30"/>
      <c r="N1532" s="21"/>
    </row>
    <row r="1533" spans="1:14" ht="16.5" customHeight="1" x14ac:dyDescent="0.15">
      <c r="A1533" s="20">
        <v>1528</v>
      </c>
      <c r="B1533" s="21" t="s">
        <v>3500</v>
      </c>
      <c r="C1533" s="21" t="s">
        <v>3501</v>
      </c>
      <c r="D1533" s="21">
        <v>6</v>
      </c>
      <c r="E1533" s="21" t="s">
        <v>5194</v>
      </c>
      <c r="F1533" s="40" t="s">
        <v>3546</v>
      </c>
      <c r="G1533" s="21" t="s">
        <v>193</v>
      </c>
      <c r="H1533" s="21" t="s">
        <v>22</v>
      </c>
      <c r="I1533" s="22">
        <v>166494000</v>
      </c>
      <c r="J1533" s="22">
        <v>0</v>
      </c>
      <c r="K1533" s="22">
        <v>0</v>
      </c>
      <c r="L1533" s="22">
        <f t="shared" si="73"/>
        <v>166494000</v>
      </c>
      <c r="M1533" s="30"/>
      <c r="N1533" s="21"/>
    </row>
    <row r="1534" spans="1:14" ht="16.5" customHeight="1" x14ac:dyDescent="0.15">
      <c r="A1534" s="20">
        <v>1529</v>
      </c>
      <c r="B1534" s="21" t="s">
        <v>3500</v>
      </c>
      <c r="C1534" s="21" t="s">
        <v>3501</v>
      </c>
      <c r="D1534" s="21">
        <v>6</v>
      </c>
      <c r="E1534" s="21" t="s">
        <v>5194</v>
      </c>
      <c r="F1534" s="40" t="s">
        <v>3553</v>
      </c>
      <c r="G1534" s="21" t="s">
        <v>191</v>
      </c>
      <c r="H1534" s="21" t="s">
        <v>15</v>
      </c>
      <c r="I1534" s="22">
        <v>4299000000</v>
      </c>
      <c r="J1534" s="22">
        <v>0</v>
      </c>
      <c r="K1534" s="22">
        <v>0</v>
      </c>
      <c r="L1534" s="22">
        <f t="shared" si="73"/>
        <v>4299000000</v>
      </c>
      <c r="M1534" s="30"/>
      <c r="N1534" s="21"/>
    </row>
    <row r="1535" spans="1:14" ht="16.5" customHeight="1" x14ac:dyDescent="0.15">
      <c r="A1535" s="20">
        <v>1530</v>
      </c>
      <c r="B1535" s="21" t="s">
        <v>3500</v>
      </c>
      <c r="C1535" s="21" t="s">
        <v>3501</v>
      </c>
      <c r="D1535" s="21">
        <v>6</v>
      </c>
      <c r="E1535" s="21" t="s">
        <v>5194</v>
      </c>
      <c r="F1535" s="40" t="s">
        <v>3554</v>
      </c>
      <c r="G1535" s="21" t="s">
        <v>193</v>
      </c>
      <c r="H1535" s="21" t="s">
        <v>22</v>
      </c>
      <c r="I1535" s="22">
        <v>92729000</v>
      </c>
      <c r="J1535" s="22">
        <v>0</v>
      </c>
      <c r="K1535" s="22">
        <v>0</v>
      </c>
      <c r="L1535" s="22">
        <f t="shared" si="73"/>
        <v>92729000</v>
      </c>
      <c r="M1535" s="30"/>
      <c r="N1535" s="21"/>
    </row>
    <row r="1536" spans="1:14" ht="16.5" customHeight="1" x14ac:dyDescent="0.15">
      <c r="A1536" s="20">
        <v>1531</v>
      </c>
      <c r="B1536" s="21" t="s">
        <v>3563</v>
      </c>
      <c r="C1536" s="21" t="s">
        <v>3660</v>
      </c>
      <c r="D1536" s="21">
        <v>6</v>
      </c>
      <c r="E1536" s="21" t="s">
        <v>5194</v>
      </c>
      <c r="F1536" s="40" t="s">
        <v>3743</v>
      </c>
      <c r="G1536" s="21" t="s">
        <v>193</v>
      </c>
      <c r="H1536" s="21" t="s">
        <v>22</v>
      </c>
      <c r="I1536" s="22">
        <v>180000000</v>
      </c>
      <c r="J1536" s="22">
        <f>J1540</f>
        <v>0</v>
      </c>
      <c r="K1536" s="22">
        <v>0</v>
      </c>
      <c r="L1536" s="22">
        <f t="shared" si="73"/>
        <v>180000000</v>
      </c>
      <c r="M1536" s="30"/>
      <c r="N1536" s="21"/>
    </row>
    <row r="1537" spans="1:14" ht="16.5" customHeight="1" x14ac:dyDescent="0.15">
      <c r="A1537" s="20">
        <v>1532</v>
      </c>
      <c r="B1537" s="21" t="s">
        <v>3758</v>
      </c>
      <c r="C1537" s="21" t="s">
        <v>3762</v>
      </c>
      <c r="D1537" s="21">
        <v>6</v>
      </c>
      <c r="E1537" s="21" t="s">
        <v>5194</v>
      </c>
      <c r="F1537" s="40" t="s">
        <v>3763</v>
      </c>
      <c r="G1537" s="21" t="s">
        <v>193</v>
      </c>
      <c r="H1537" s="21" t="s">
        <v>22</v>
      </c>
      <c r="I1537" s="22">
        <v>79000000</v>
      </c>
      <c r="J1537" s="22">
        <v>0</v>
      </c>
      <c r="K1537" s="22">
        <v>0</v>
      </c>
      <c r="L1537" s="22">
        <f t="shared" si="73"/>
        <v>79000000</v>
      </c>
      <c r="M1537" s="30"/>
      <c r="N1537" s="21"/>
    </row>
    <row r="1538" spans="1:14" ht="16.5" customHeight="1" x14ac:dyDescent="0.15">
      <c r="A1538" s="20">
        <v>1533</v>
      </c>
      <c r="B1538" s="21" t="s">
        <v>5282</v>
      </c>
      <c r="C1538" s="21" t="s">
        <v>5283</v>
      </c>
      <c r="D1538" s="21">
        <v>6</v>
      </c>
      <c r="E1538" s="21" t="s">
        <v>5281</v>
      </c>
      <c r="F1538" s="40" t="s">
        <v>5285</v>
      </c>
      <c r="G1538" s="21" t="s">
        <v>5284</v>
      </c>
      <c r="H1538" s="21" t="s">
        <v>5280</v>
      </c>
      <c r="I1538" s="22">
        <v>70800000000</v>
      </c>
      <c r="J1538" s="22">
        <v>0</v>
      </c>
      <c r="K1538" s="22">
        <v>0</v>
      </c>
      <c r="L1538" s="22">
        <f t="shared" si="73"/>
        <v>70800000000</v>
      </c>
      <c r="M1538" s="30" t="s">
        <v>74</v>
      </c>
      <c r="N1538" s="21"/>
    </row>
    <row r="1539" spans="1:14" ht="16.5" customHeight="1" x14ac:dyDescent="0.15">
      <c r="A1539" s="20">
        <v>1534</v>
      </c>
      <c r="B1539" s="21" t="s">
        <v>3780</v>
      </c>
      <c r="C1539" s="21" t="s">
        <v>3794</v>
      </c>
      <c r="D1539" s="21">
        <v>6</v>
      </c>
      <c r="E1539" s="21" t="s">
        <v>5194</v>
      </c>
      <c r="F1539" s="40" t="s">
        <v>3938</v>
      </c>
      <c r="G1539" s="21" t="s">
        <v>191</v>
      </c>
      <c r="H1539" s="21" t="s">
        <v>22</v>
      </c>
      <c r="I1539" s="22">
        <v>51383589</v>
      </c>
      <c r="J1539" s="22">
        <v>0</v>
      </c>
      <c r="K1539" s="22">
        <v>0</v>
      </c>
      <c r="L1539" s="22">
        <f t="shared" si="73"/>
        <v>51383589</v>
      </c>
      <c r="M1539" s="30"/>
      <c r="N1539" s="21"/>
    </row>
    <row r="1540" spans="1:14" ht="16.5" customHeight="1" x14ac:dyDescent="0.15">
      <c r="A1540" s="20">
        <v>1535</v>
      </c>
      <c r="B1540" s="21" t="s">
        <v>3780</v>
      </c>
      <c r="C1540" s="21" t="s">
        <v>3939</v>
      </c>
      <c r="D1540" s="21">
        <v>6</v>
      </c>
      <c r="E1540" s="21" t="s">
        <v>5194</v>
      </c>
      <c r="F1540" s="40" t="s">
        <v>3941</v>
      </c>
      <c r="G1540" s="21" t="s">
        <v>191</v>
      </c>
      <c r="H1540" s="21" t="s">
        <v>22</v>
      </c>
      <c r="I1540" s="22">
        <v>80000000</v>
      </c>
      <c r="J1540" s="22">
        <v>0</v>
      </c>
      <c r="K1540" s="22">
        <v>0</v>
      </c>
      <c r="L1540" s="22">
        <f t="shared" si="73"/>
        <v>80000000</v>
      </c>
      <c r="M1540" s="30"/>
      <c r="N1540" s="21"/>
    </row>
    <row r="1541" spans="1:14" ht="16.5" customHeight="1" x14ac:dyDescent="0.15">
      <c r="A1541" s="20">
        <v>1536</v>
      </c>
      <c r="B1541" s="21" t="s">
        <v>3780</v>
      </c>
      <c r="C1541" s="21" t="s">
        <v>3813</v>
      </c>
      <c r="D1541" s="21">
        <v>6</v>
      </c>
      <c r="E1541" s="21" t="s">
        <v>5194</v>
      </c>
      <c r="F1541" s="40" t="s">
        <v>3950</v>
      </c>
      <c r="G1541" s="21" t="s">
        <v>191</v>
      </c>
      <c r="H1541" s="21" t="s">
        <v>22</v>
      </c>
      <c r="I1541" s="22">
        <v>160000000</v>
      </c>
      <c r="J1541" s="22">
        <v>0</v>
      </c>
      <c r="K1541" s="22">
        <v>0</v>
      </c>
      <c r="L1541" s="22">
        <f t="shared" si="73"/>
        <v>160000000</v>
      </c>
      <c r="M1541" s="30"/>
      <c r="N1541" s="21"/>
    </row>
    <row r="1542" spans="1:14" ht="16.5" customHeight="1" x14ac:dyDescent="0.15">
      <c r="A1542" s="20">
        <v>1537</v>
      </c>
      <c r="B1542" s="21" t="s">
        <v>3780</v>
      </c>
      <c r="C1542" s="21" t="s">
        <v>3854</v>
      </c>
      <c r="D1542" s="21">
        <v>6</v>
      </c>
      <c r="E1542" s="21" t="s">
        <v>5194</v>
      </c>
      <c r="F1542" s="40" t="s">
        <v>3986</v>
      </c>
      <c r="G1542" s="21" t="s">
        <v>191</v>
      </c>
      <c r="H1542" s="21" t="s">
        <v>15</v>
      </c>
      <c r="I1542" s="22">
        <v>12000000</v>
      </c>
      <c r="J1542" s="22">
        <f t="shared" ref="J1542:K1544" si="75">J1545</f>
        <v>0</v>
      </c>
      <c r="K1542" s="22">
        <f t="shared" si="75"/>
        <v>0</v>
      </c>
      <c r="L1542" s="22">
        <f t="shared" si="73"/>
        <v>12000000</v>
      </c>
      <c r="M1542" s="30"/>
      <c r="N1542" s="21"/>
    </row>
    <row r="1543" spans="1:14" ht="16.5" customHeight="1" x14ac:dyDescent="0.15">
      <c r="A1543" s="20">
        <v>1538</v>
      </c>
      <c r="B1543" s="21" t="s">
        <v>3780</v>
      </c>
      <c r="C1543" s="21" t="s">
        <v>5197</v>
      </c>
      <c r="D1543" s="21">
        <v>6</v>
      </c>
      <c r="E1543" s="21" t="s">
        <v>5194</v>
      </c>
      <c r="F1543" s="40" t="s">
        <v>3988</v>
      </c>
      <c r="G1543" s="21" t="s">
        <v>193</v>
      </c>
      <c r="H1543" s="21" t="s">
        <v>546</v>
      </c>
      <c r="I1543" s="22">
        <v>80000000</v>
      </c>
      <c r="J1543" s="22">
        <f t="shared" si="75"/>
        <v>0</v>
      </c>
      <c r="K1543" s="22">
        <f t="shared" si="75"/>
        <v>0</v>
      </c>
      <c r="L1543" s="22">
        <f t="shared" si="73"/>
        <v>80000000</v>
      </c>
      <c r="M1543" s="30"/>
      <c r="N1543" s="21"/>
    </row>
    <row r="1544" spans="1:14" ht="16.5" customHeight="1" x14ac:dyDescent="0.15">
      <c r="A1544" s="20">
        <v>1539</v>
      </c>
      <c r="B1544" s="21" t="s">
        <v>3780</v>
      </c>
      <c r="C1544" s="21" t="s">
        <v>5204</v>
      </c>
      <c r="D1544" s="21">
        <v>6</v>
      </c>
      <c r="E1544" s="21" t="s">
        <v>5194</v>
      </c>
      <c r="F1544" s="40" t="s">
        <v>3999</v>
      </c>
      <c r="G1544" s="21" t="s">
        <v>191</v>
      </c>
      <c r="H1544" s="21" t="s">
        <v>15</v>
      </c>
      <c r="I1544" s="22">
        <v>19191255</v>
      </c>
      <c r="J1544" s="22">
        <f t="shared" si="75"/>
        <v>0</v>
      </c>
      <c r="K1544" s="22">
        <f t="shared" si="75"/>
        <v>0</v>
      </c>
      <c r="L1544" s="22">
        <f t="shared" si="73"/>
        <v>19191255</v>
      </c>
      <c r="M1544" s="30"/>
      <c r="N1544" s="21"/>
    </row>
    <row r="1545" spans="1:14" ht="16.5" customHeight="1" x14ac:dyDescent="0.15">
      <c r="A1545" s="20">
        <v>1540</v>
      </c>
      <c r="B1545" s="21" t="s">
        <v>3780</v>
      </c>
      <c r="C1545" s="21" t="s">
        <v>5207</v>
      </c>
      <c r="D1545" s="21">
        <v>6</v>
      </c>
      <c r="E1545" s="21" t="s">
        <v>5194</v>
      </c>
      <c r="F1545" s="40" t="s">
        <v>4007</v>
      </c>
      <c r="G1545" s="21" t="s">
        <v>191</v>
      </c>
      <c r="H1545" s="21" t="s">
        <v>22</v>
      </c>
      <c r="I1545" s="22">
        <v>167814846</v>
      </c>
      <c r="J1545" s="22">
        <v>0</v>
      </c>
      <c r="K1545" s="22">
        <v>0</v>
      </c>
      <c r="L1545" s="22">
        <f t="shared" si="73"/>
        <v>167814846</v>
      </c>
      <c r="M1545" s="30"/>
      <c r="N1545" s="21"/>
    </row>
    <row r="1546" spans="1:14" ht="16.5" customHeight="1" x14ac:dyDescent="0.15">
      <c r="A1546" s="20">
        <v>1541</v>
      </c>
      <c r="B1546" s="21" t="s">
        <v>3780</v>
      </c>
      <c r="C1546" s="21" t="s">
        <v>3919</v>
      </c>
      <c r="D1546" s="21">
        <v>6</v>
      </c>
      <c r="E1546" s="21" t="s">
        <v>5194</v>
      </c>
      <c r="F1546" s="40" t="s">
        <v>4009</v>
      </c>
      <c r="G1546" s="21" t="s">
        <v>191</v>
      </c>
      <c r="H1546" s="21" t="s">
        <v>22</v>
      </c>
      <c r="I1546" s="22">
        <v>100000000</v>
      </c>
      <c r="J1546" s="22">
        <v>0</v>
      </c>
      <c r="K1546" s="22">
        <f>K1549</f>
        <v>0</v>
      </c>
      <c r="L1546" s="22">
        <f t="shared" si="73"/>
        <v>100000000</v>
      </c>
      <c r="M1546" s="30"/>
      <c r="N1546" s="21"/>
    </row>
    <row r="1547" spans="1:14" ht="16.5" customHeight="1" x14ac:dyDescent="0.15">
      <c r="A1547" s="20">
        <v>1542</v>
      </c>
      <c r="B1547" s="21" t="s">
        <v>5135</v>
      </c>
      <c r="C1547" s="21" t="s">
        <v>5148</v>
      </c>
      <c r="D1547" s="21">
        <v>6</v>
      </c>
      <c r="E1547" s="21" t="s">
        <v>5194</v>
      </c>
      <c r="F1547" s="40" t="s">
        <v>5151</v>
      </c>
      <c r="G1547" s="21" t="s">
        <v>52</v>
      </c>
      <c r="H1547" s="21" t="s">
        <v>22</v>
      </c>
      <c r="I1547" s="22">
        <v>26000000</v>
      </c>
      <c r="J1547" s="22">
        <f>J1550</f>
        <v>0</v>
      </c>
      <c r="K1547" s="22">
        <f>K1550</f>
        <v>0</v>
      </c>
      <c r="L1547" s="22">
        <f t="shared" si="73"/>
        <v>26000000</v>
      </c>
      <c r="M1547" s="30"/>
      <c r="N1547" s="21"/>
    </row>
    <row r="1548" spans="1:14" ht="16.5" customHeight="1" x14ac:dyDescent="0.15">
      <c r="A1548" s="20">
        <v>1543</v>
      </c>
      <c r="B1548" s="21" t="s">
        <v>5158</v>
      </c>
      <c r="C1548" s="21" t="s">
        <v>5159</v>
      </c>
      <c r="D1548" s="21">
        <v>6</v>
      </c>
      <c r="E1548" s="21" t="s">
        <v>5194</v>
      </c>
      <c r="F1548" s="40" t="s">
        <v>5160</v>
      </c>
      <c r="G1548" s="21" t="s">
        <v>2067</v>
      </c>
      <c r="H1548" s="21" t="s">
        <v>16</v>
      </c>
      <c r="I1548" s="22">
        <v>32000000</v>
      </c>
      <c r="J1548" s="22">
        <v>0</v>
      </c>
      <c r="K1548" s="22">
        <v>0</v>
      </c>
      <c r="L1548" s="22">
        <f t="shared" si="73"/>
        <v>32000000</v>
      </c>
      <c r="M1548" s="30" t="s">
        <v>2696</v>
      </c>
      <c r="N1548" s="21"/>
    </row>
    <row r="1549" spans="1:14" ht="16.5" customHeight="1" x14ac:dyDescent="0.15">
      <c r="A1549" s="20">
        <v>1544</v>
      </c>
      <c r="B1549" s="21" t="s">
        <v>4025</v>
      </c>
      <c r="C1549" s="21" t="s">
        <v>4131</v>
      </c>
      <c r="D1549" s="21">
        <v>6</v>
      </c>
      <c r="E1549" s="21" t="s">
        <v>5194</v>
      </c>
      <c r="F1549" s="40" t="s">
        <v>4132</v>
      </c>
      <c r="G1549" s="21" t="s">
        <v>5187</v>
      </c>
      <c r="H1549" s="21" t="s">
        <v>15</v>
      </c>
      <c r="I1549" s="22">
        <v>200000000</v>
      </c>
      <c r="J1549" s="22">
        <v>0</v>
      </c>
      <c r="K1549" s="22">
        <v>0</v>
      </c>
      <c r="L1549" s="22">
        <f t="shared" ref="L1549:L1612" si="76">I1549+J1549+K1549</f>
        <v>200000000</v>
      </c>
      <c r="M1549" s="30"/>
      <c r="N1549" s="21"/>
    </row>
    <row r="1550" spans="1:14" ht="16.5" customHeight="1" x14ac:dyDescent="0.15">
      <c r="A1550" s="20">
        <v>1545</v>
      </c>
      <c r="B1550" s="21" t="s">
        <v>4025</v>
      </c>
      <c r="C1550" s="21" t="s">
        <v>4050</v>
      </c>
      <c r="D1550" s="21">
        <v>6</v>
      </c>
      <c r="E1550" s="21" t="s">
        <v>5194</v>
      </c>
      <c r="F1550" s="40" t="s">
        <v>4133</v>
      </c>
      <c r="G1550" s="21" t="s">
        <v>73</v>
      </c>
      <c r="H1550" s="21" t="s">
        <v>15</v>
      </c>
      <c r="I1550" s="22">
        <v>1500000000</v>
      </c>
      <c r="J1550" s="22">
        <v>0</v>
      </c>
      <c r="K1550" s="22">
        <v>0</v>
      </c>
      <c r="L1550" s="22">
        <f t="shared" si="76"/>
        <v>1500000000</v>
      </c>
      <c r="M1550" s="30"/>
      <c r="N1550" s="21"/>
    </row>
    <row r="1551" spans="1:14" ht="16.5" customHeight="1" x14ac:dyDescent="0.15">
      <c r="A1551" s="20">
        <v>1546</v>
      </c>
      <c r="B1551" s="21" t="s">
        <v>4025</v>
      </c>
      <c r="C1551" s="21" t="s">
        <v>4050</v>
      </c>
      <c r="D1551" s="21">
        <v>6</v>
      </c>
      <c r="E1551" s="21" t="s">
        <v>5194</v>
      </c>
      <c r="F1551" s="40" t="s">
        <v>4134</v>
      </c>
      <c r="G1551" s="21" t="s">
        <v>191</v>
      </c>
      <c r="H1551" s="21" t="s">
        <v>15</v>
      </c>
      <c r="I1551" s="22">
        <v>500000000</v>
      </c>
      <c r="J1551" s="22">
        <v>0</v>
      </c>
      <c r="K1551" s="22">
        <v>0</v>
      </c>
      <c r="L1551" s="22">
        <f t="shared" si="76"/>
        <v>500000000</v>
      </c>
      <c r="M1551" s="30"/>
      <c r="N1551" s="21"/>
    </row>
    <row r="1552" spans="1:14" ht="16.5" customHeight="1" x14ac:dyDescent="0.15">
      <c r="A1552" s="20">
        <v>1547</v>
      </c>
      <c r="B1552" s="21" t="s">
        <v>4025</v>
      </c>
      <c r="C1552" s="21" t="s">
        <v>4050</v>
      </c>
      <c r="D1552" s="21">
        <v>6</v>
      </c>
      <c r="E1552" s="21" t="s">
        <v>5194</v>
      </c>
      <c r="F1552" s="40" t="s">
        <v>4135</v>
      </c>
      <c r="G1552" s="21" t="s">
        <v>2067</v>
      </c>
      <c r="H1552" s="21" t="s">
        <v>15</v>
      </c>
      <c r="I1552" s="22">
        <v>150000000</v>
      </c>
      <c r="J1552" s="22">
        <v>0</v>
      </c>
      <c r="K1552" s="22">
        <v>0</v>
      </c>
      <c r="L1552" s="22">
        <f t="shared" si="76"/>
        <v>150000000</v>
      </c>
      <c r="M1552" s="30"/>
      <c r="N1552" s="21"/>
    </row>
    <row r="1553" spans="1:14" ht="16.5" customHeight="1" x14ac:dyDescent="0.15">
      <c r="A1553" s="20">
        <v>1548</v>
      </c>
      <c r="B1553" s="21" t="s">
        <v>4025</v>
      </c>
      <c r="C1553" s="21" t="s">
        <v>4056</v>
      </c>
      <c r="D1553" s="21">
        <v>6</v>
      </c>
      <c r="E1553" s="21" t="s">
        <v>5194</v>
      </c>
      <c r="F1553" s="40" t="s">
        <v>4136</v>
      </c>
      <c r="G1553" s="21" t="s">
        <v>191</v>
      </c>
      <c r="H1553" s="21" t="s">
        <v>22</v>
      </c>
      <c r="I1553" s="22">
        <v>150000000</v>
      </c>
      <c r="J1553" s="22">
        <v>0</v>
      </c>
      <c r="K1553" s="22">
        <v>0</v>
      </c>
      <c r="L1553" s="22">
        <f t="shared" si="76"/>
        <v>150000000</v>
      </c>
      <c r="M1553" s="30"/>
      <c r="N1553" s="21"/>
    </row>
    <row r="1554" spans="1:14" ht="16.5" customHeight="1" x14ac:dyDescent="0.15">
      <c r="A1554" s="20">
        <v>1549</v>
      </c>
      <c r="B1554" s="21" t="s">
        <v>4025</v>
      </c>
      <c r="C1554" s="21" t="s">
        <v>4056</v>
      </c>
      <c r="D1554" s="21">
        <v>6</v>
      </c>
      <c r="E1554" s="21" t="s">
        <v>5194</v>
      </c>
      <c r="F1554" s="40" t="s">
        <v>4137</v>
      </c>
      <c r="G1554" s="21" t="s">
        <v>191</v>
      </c>
      <c r="H1554" s="21" t="s">
        <v>22</v>
      </c>
      <c r="I1554" s="22">
        <v>900000000</v>
      </c>
      <c r="J1554" s="22">
        <v>0</v>
      </c>
      <c r="K1554" s="22">
        <v>0</v>
      </c>
      <c r="L1554" s="22">
        <f t="shared" si="76"/>
        <v>900000000</v>
      </c>
      <c r="M1554" s="30"/>
      <c r="N1554" s="21"/>
    </row>
    <row r="1555" spans="1:14" ht="16.5" customHeight="1" x14ac:dyDescent="0.15">
      <c r="A1555" s="20">
        <v>1550</v>
      </c>
      <c r="B1555" s="21" t="s">
        <v>4025</v>
      </c>
      <c r="C1555" s="21" t="s">
        <v>4056</v>
      </c>
      <c r="D1555" s="21">
        <v>6</v>
      </c>
      <c r="E1555" s="21" t="s">
        <v>5194</v>
      </c>
      <c r="F1555" s="40" t="s">
        <v>4138</v>
      </c>
      <c r="G1555" s="21" t="s">
        <v>2067</v>
      </c>
      <c r="H1555" s="21" t="s">
        <v>15</v>
      </c>
      <c r="I1555" s="22">
        <v>600000000</v>
      </c>
      <c r="J1555" s="22">
        <v>0</v>
      </c>
      <c r="K1555" s="22">
        <v>0</v>
      </c>
      <c r="L1555" s="22">
        <f t="shared" si="76"/>
        <v>600000000</v>
      </c>
      <c r="M1555" s="30"/>
      <c r="N1555" s="21"/>
    </row>
    <row r="1556" spans="1:14" ht="16.5" customHeight="1" x14ac:dyDescent="0.15">
      <c r="A1556" s="20">
        <v>1551</v>
      </c>
      <c r="B1556" s="21" t="s">
        <v>4025</v>
      </c>
      <c r="C1556" s="21" t="s">
        <v>4056</v>
      </c>
      <c r="D1556" s="21">
        <v>6</v>
      </c>
      <c r="E1556" s="21" t="s">
        <v>5194</v>
      </c>
      <c r="F1556" s="40" t="s">
        <v>4139</v>
      </c>
      <c r="G1556" s="21" t="s">
        <v>191</v>
      </c>
      <c r="H1556" s="21" t="s">
        <v>15</v>
      </c>
      <c r="I1556" s="22">
        <v>250000000</v>
      </c>
      <c r="J1556" s="22">
        <v>0</v>
      </c>
      <c r="K1556" s="22">
        <v>0</v>
      </c>
      <c r="L1556" s="22">
        <f t="shared" si="76"/>
        <v>250000000</v>
      </c>
      <c r="M1556" s="30"/>
      <c r="N1556" s="21"/>
    </row>
    <row r="1557" spans="1:14" ht="16.5" customHeight="1" x14ac:dyDescent="0.15">
      <c r="A1557" s="20">
        <v>1552</v>
      </c>
      <c r="B1557" s="21" t="s">
        <v>4025</v>
      </c>
      <c r="C1557" s="21" t="s">
        <v>4029</v>
      </c>
      <c r="D1557" s="21">
        <v>6</v>
      </c>
      <c r="E1557" s="21" t="s">
        <v>5194</v>
      </c>
      <c r="F1557" s="40" t="s">
        <v>4140</v>
      </c>
      <c r="G1557" s="21" t="s">
        <v>52</v>
      </c>
      <c r="H1557" s="21" t="s">
        <v>22</v>
      </c>
      <c r="I1557" s="22">
        <v>25000000</v>
      </c>
      <c r="J1557" s="22">
        <v>0</v>
      </c>
      <c r="K1557" s="22">
        <v>0</v>
      </c>
      <c r="L1557" s="22">
        <f t="shared" si="76"/>
        <v>25000000</v>
      </c>
      <c r="M1557" s="30"/>
      <c r="N1557" s="21"/>
    </row>
    <row r="1558" spans="1:14" ht="16.5" customHeight="1" x14ac:dyDescent="0.15">
      <c r="A1558" s="20">
        <v>1553</v>
      </c>
      <c r="B1558" s="21" t="s">
        <v>4025</v>
      </c>
      <c r="C1558" s="21" t="s">
        <v>4029</v>
      </c>
      <c r="D1558" s="21">
        <v>6</v>
      </c>
      <c r="E1558" s="21" t="s">
        <v>5194</v>
      </c>
      <c r="F1558" s="40" t="s">
        <v>4141</v>
      </c>
      <c r="G1558" s="21" t="s">
        <v>52</v>
      </c>
      <c r="H1558" s="21" t="s">
        <v>22</v>
      </c>
      <c r="I1558" s="22">
        <v>55000000</v>
      </c>
      <c r="J1558" s="22">
        <v>0</v>
      </c>
      <c r="K1558" s="22">
        <v>0</v>
      </c>
      <c r="L1558" s="22">
        <f t="shared" si="76"/>
        <v>55000000</v>
      </c>
      <c r="M1558" s="30"/>
      <c r="N1558" s="21"/>
    </row>
    <row r="1559" spans="1:14" ht="16.5" customHeight="1" x14ac:dyDescent="0.15">
      <c r="A1559" s="20">
        <v>1554</v>
      </c>
      <c r="B1559" s="21" t="s">
        <v>4170</v>
      </c>
      <c r="C1559" s="21" t="s">
        <v>1866</v>
      </c>
      <c r="D1559" s="21">
        <v>6</v>
      </c>
      <c r="E1559" s="21" t="s">
        <v>5194</v>
      </c>
      <c r="F1559" s="40" t="s">
        <v>4303</v>
      </c>
      <c r="G1559" s="21" t="s">
        <v>191</v>
      </c>
      <c r="H1559" s="21" t="s">
        <v>22</v>
      </c>
      <c r="I1559" s="22">
        <v>139862000</v>
      </c>
      <c r="J1559" s="22">
        <v>0</v>
      </c>
      <c r="K1559" s="22">
        <v>0</v>
      </c>
      <c r="L1559" s="22">
        <f t="shared" si="76"/>
        <v>139862000</v>
      </c>
      <c r="M1559" s="30"/>
      <c r="N1559" s="21"/>
    </row>
    <row r="1560" spans="1:14" ht="16.5" customHeight="1" x14ac:dyDescent="0.15">
      <c r="A1560" s="20">
        <v>1555</v>
      </c>
      <c r="B1560" s="21" t="s">
        <v>4170</v>
      </c>
      <c r="C1560" s="21" t="s">
        <v>1866</v>
      </c>
      <c r="D1560" s="21">
        <v>6</v>
      </c>
      <c r="E1560" s="21" t="s">
        <v>5194</v>
      </c>
      <c r="F1560" s="40" t="s">
        <v>4304</v>
      </c>
      <c r="G1560" s="21" t="s">
        <v>191</v>
      </c>
      <c r="H1560" s="21" t="s">
        <v>22</v>
      </c>
      <c r="I1560" s="22">
        <v>13342000</v>
      </c>
      <c r="J1560" s="22">
        <v>0</v>
      </c>
      <c r="K1560" s="22">
        <v>0</v>
      </c>
      <c r="L1560" s="22">
        <f t="shared" si="76"/>
        <v>13342000</v>
      </c>
      <c r="M1560" s="30"/>
      <c r="N1560" s="21"/>
    </row>
    <row r="1561" spans="1:14" ht="16.5" customHeight="1" x14ac:dyDescent="0.15">
      <c r="A1561" s="20">
        <v>1556</v>
      </c>
      <c r="B1561" s="21" t="s">
        <v>4170</v>
      </c>
      <c r="C1561" s="21" t="s">
        <v>1866</v>
      </c>
      <c r="D1561" s="21">
        <v>6</v>
      </c>
      <c r="E1561" s="21" t="s">
        <v>5194</v>
      </c>
      <c r="F1561" s="40" t="s">
        <v>4305</v>
      </c>
      <c r="G1561" s="21" t="s">
        <v>191</v>
      </c>
      <c r="H1561" s="21" t="s">
        <v>22</v>
      </c>
      <c r="I1561" s="22">
        <v>11136000</v>
      </c>
      <c r="J1561" s="22">
        <v>0</v>
      </c>
      <c r="K1561" s="22">
        <v>0</v>
      </c>
      <c r="L1561" s="22">
        <f t="shared" si="76"/>
        <v>11136000</v>
      </c>
      <c r="M1561" s="30"/>
      <c r="N1561" s="21"/>
    </row>
    <row r="1562" spans="1:14" ht="16.5" customHeight="1" x14ac:dyDescent="0.15">
      <c r="A1562" s="20">
        <v>1557</v>
      </c>
      <c r="B1562" s="21" t="s">
        <v>4170</v>
      </c>
      <c r="C1562" s="21" t="s">
        <v>4221</v>
      </c>
      <c r="D1562" s="21">
        <v>6</v>
      </c>
      <c r="E1562" s="21" t="s">
        <v>5194</v>
      </c>
      <c r="F1562" s="40" t="s">
        <v>4319</v>
      </c>
      <c r="G1562" s="21" t="s">
        <v>191</v>
      </c>
      <c r="H1562" s="21" t="s">
        <v>22</v>
      </c>
      <c r="I1562" s="22">
        <v>260763613</v>
      </c>
      <c r="J1562" s="22">
        <f>J1565</f>
        <v>0</v>
      </c>
      <c r="K1562" s="22">
        <f>K1565</f>
        <v>0</v>
      </c>
      <c r="L1562" s="22">
        <f t="shared" si="76"/>
        <v>260763613</v>
      </c>
      <c r="M1562" s="30"/>
      <c r="N1562" s="21"/>
    </row>
    <row r="1563" spans="1:14" ht="16.5" customHeight="1" x14ac:dyDescent="0.15">
      <c r="A1563" s="20">
        <v>1558</v>
      </c>
      <c r="B1563" s="21" t="s">
        <v>4170</v>
      </c>
      <c r="C1563" s="21" t="s">
        <v>4233</v>
      </c>
      <c r="D1563" s="21">
        <v>6</v>
      </c>
      <c r="E1563" s="21" t="s">
        <v>5194</v>
      </c>
      <c r="F1563" s="40" t="s">
        <v>4332</v>
      </c>
      <c r="G1563" s="21" t="s">
        <v>191</v>
      </c>
      <c r="H1563" s="21" t="s">
        <v>15</v>
      </c>
      <c r="I1563" s="22">
        <v>700000000</v>
      </c>
      <c r="J1563" s="22">
        <f>J1566</f>
        <v>0</v>
      </c>
      <c r="K1563" s="22">
        <f>K1566</f>
        <v>0</v>
      </c>
      <c r="L1563" s="22">
        <f t="shared" si="76"/>
        <v>700000000</v>
      </c>
      <c r="M1563" s="30"/>
      <c r="N1563" s="21"/>
    </row>
    <row r="1564" spans="1:14" ht="16.5" customHeight="1" x14ac:dyDescent="0.15">
      <c r="A1564" s="20">
        <v>1559</v>
      </c>
      <c r="B1564" s="21" t="s">
        <v>4365</v>
      </c>
      <c r="C1564" s="21" t="s">
        <v>4375</v>
      </c>
      <c r="D1564" s="21">
        <v>6</v>
      </c>
      <c r="E1564" s="21" t="s">
        <v>5194</v>
      </c>
      <c r="F1564" s="40" t="s">
        <v>4424</v>
      </c>
      <c r="G1564" s="21" t="s">
        <v>191</v>
      </c>
      <c r="H1564" s="21" t="s">
        <v>22</v>
      </c>
      <c r="I1564" s="22">
        <v>37000000</v>
      </c>
      <c r="J1564" s="22">
        <v>0</v>
      </c>
      <c r="K1564" s="22">
        <v>0</v>
      </c>
      <c r="L1564" s="22">
        <f t="shared" si="76"/>
        <v>37000000</v>
      </c>
      <c r="M1564" s="30"/>
      <c r="N1564" s="21"/>
    </row>
    <row r="1565" spans="1:14" ht="16.5" customHeight="1" x14ac:dyDescent="0.15">
      <c r="A1565" s="20">
        <v>1560</v>
      </c>
      <c r="B1565" s="21" t="s">
        <v>4365</v>
      </c>
      <c r="C1565" s="21" t="s">
        <v>700</v>
      </c>
      <c r="D1565" s="21">
        <v>6</v>
      </c>
      <c r="E1565" s="21" t="s">
        <v>5194</v>
      </c>
      <c r="F1565" s="40" t="s">
        <v>4428</v>
      </c>
      <c r="G1565" s="21" t="s">
        <v>191</v>
      </c>
      <c r="H1565" s="21" t="s">
        <v>22</v>
      </c>
      <c r="I1565" s="22">
        <v>99000000</v>
      </c>
      <c r="J1565" s="22">
        <f t="shared" ref="J1565:K1569" si="77">J1568</f>
        <v>0</v>
      </c>
      <c r="K1565" s="22">
        <f t="shared" si="77"/>
        <v>0</v>
      </c>
      <c r="L1565" s="22">
        <f t="shared" si="76"/>
        <v>99000000</v>
      </c>
      <c r="M1565" s="30"/>
      <c r="N1565" s="21"/>
    </row>
    <row r="1566" spans="1:14" ht="16.5" customHeight="1" x14ac:dyDescent="0.15">
      <c r="A1566" s="20">
        <v>1561</v>
      </c>
      <c r="B1566" s="21" t="s">
        <v>4365</v>
      </c>
      <c r="C1566" s="21" t="s">
        <v>4411</v>
      </c>
      <c r="D1566" s="21">
        <v>6</v>
      </c>
      <c r="E1566" s="21" t="s">
        <v>5194</v>
      </c>
      <c r="F1566" s="40" t="s">
        <v>4440</v>
      </c>
      <c r="G1566" s="21" t="s">
        <v>191</v>
      </c>
      <c r="H1566" s="21" t="s">
        <v>22</v>
      </c>
      <c r="I1566" s="22">
        <v>60000000</v>
      </c>
      <c r="J1566" s="22">
        <f t="shared" si="77"/>
        <v>0</v>
      </c>
      <c r="K1566" s="22">
        <f t="shared" si="77"/>
        <v>0</v>
      </c>
      <c r="L1566" s="22">
        <f t="shared" si="76"/>
        <v>60000000</v>
      </c>
      <c r="M1566" s="30"/>
      <c r="N1566" s="21"/>
    </row>
    <row r="1567" spans="1:14" ht="16.5" customHeight="1" x14ac:dyDescent="0.15">
      <c r="A1567" s="20">
        <v>1562</v>
      </c>
      <c r="B1567" s="21" t="s">
        <v>4446</v>
      </c>
      <c r="C1567" s="21" t="s">
        <v>1743</v>
      </c>
      <c r="D1567" s="21">
        <v>6</v>
      </c>
      <c r="E1567" s="21" t="s">
        <v>5194</v>
      </c>
      <c r="F1567" s="40" t="s">
        <v>4681</v>
      </c>
      <c r="G1567" s="21" t="s">
        <v>5183</v>
      </c>
      <c r="H1567" s="21" t="s">
        <v>15</v>
      </c>
      <c r="I1567" s="22">
        <v>30000000</v>
      </c>
      <c r="J1567" s="22">
        <f t="shared" si="77"/>
        <v>0</v>
      </c>
      <c r="K1567" s="22">
        <f t="shared" si="77"/>
        <v>0</v>
      </c>
      <c r="L1567" s="22">
        <f t="shared" si="76"/>
        <v>30000000</v>
      </c>
      <c r="M1567" s="30"/>
      <c r="N1567" s="21"/>
    </row>
    <row r="1568" spans="1:14" ht="16.5" customHeight="1" x14ac:dyDescent="0.15">
      <c r="A1568" s="20">
        <v>1563</v>
      </c>
      <c r="B1568" s="21" t="s">
        <v>4446</v>
      </c>
      <c r="C1568" s="21" t="s">
        <v>1536</v>
      </c>
      <c r="D1568" s="21">
        <v>6</v>
      </c>
      <c r="E1568" s="21" t="s">
        <v>5194</v>
      </c>
      <c r="F1568" s="40" t="s">
        <v>4712</v>
      </c>
      <c r="G1568" s="21" t="s">
        <v>191</v>
      </c>
      <c r="H1568" s="21" t="s">
        <v>15</v>
      </c>
      <c r="I1568" s="22">
        <v>703764000</v>
      </c>
      <c r="J1568" s="22">
        <f t="shared" si="77"/>
        <v>0</v>
      </c>
      <c r="K1568" s="22">
        <f t="shared" si="77"/>
        <v>0</v>
      </c>
      <c r="L1568" s="22">
        <f t="shared" si="76"/>
        <v>703764000</v>
      </c>
      <c r="M1568" s="30"/>
      <c r="N1568" s="21"/>
    </row>
    <row r="1569" spans="1:14" ht="16.5" customHeight="1" x14ac:dyDescent="0.15">
      <c r="A1569" s="20">
        <v>1564</v>
      </c>
      <c r="B1569" s="21" t="s">
        <v>4446</v>
      </c>
      <c r="C1569" s="21" t="s">
        <v>1536</v>
      </c>
      <c r="D1569" s="21">
        <v>6</v>
      </c>
      <c r="E1569" s="21" t="s">
        <v>5194</v>
      </c>
      <c r="F1569" s="40" t="s">
        <v>4713</v>
      </c>
      <c r="G1569" s="21" t="s">
        <v>191</v>
      </c>
      <c r="H1569" s="21" t="s">
        <v>15</v>
      </c>
      <c r="I1569" s="22">
        <v>600000000</v>
      </c>
      <c r="J1569" s="22">
        <f t="shared" si="77"/>
        <v>0</v>
      </c>
      <c r="K1569" s="22">
        <f t="shared" si="77"/>
        <v>0</v>
      </c>
      <c r="L1569" s="22">
        <f t="shared" si="76"/>
        <v>600000000</v>
      </c>
      <c r="M1569" s="30"/>
      <c r="N1569" s="21"/>
    </row>
    <row r="1570" spans="1:14" ht="16.5" customHeight="1" x14ac:dyDescent="0.15">
      <c r="A1570" s="20">
        <v>1565</v>
      </c>
      <c r="B1570" s="21" t="s">
        <v>4446</v>
      </c>
      <c r="C1570" s="21" t="s">
        <v>4452</v>
      </c>
      <c r="D1570" s="21">
        <v>6</v>
      </c>
      <c r="E1570" s="21" t="s">
        <v>5194</v>
      </c>
      <c r="F1570" s="40" t="s">
        <v>4755</v>
      </c>
      <c r="G1570" s="21" t="s">
        <v>193</v>
      </c>
      <c r="H1570" s="21" t="s">
        <v>15</v>
      </c>
      <c r="I1570" s="22">
        <v>150000000</v>
      </c>
      <c r="J1570" s="22">
        <v>0</v>
      </c>
      <c r="K1570" s="22">
        <f>K1573</f>
        <v>0</v>
      </c>
      <c r="L1570" s="22">
        <f t="shared" si="76"/>
        <v>150000000</v>
      </c>
      <c r="M1570" s="30"/>
      <c r="N1570" s="21"/>
    </row>
    <row r="1571" spans="1:14" ht="16.5" customHeight="1" x14ac:dyDescent="0.15">
      <c r="A1571" s="20">
        <v>1566</v>
      </c>
      <c r="B1571" s="21" t="s">
        <v>4446</v>
      </c>
      <c r="C1571" s="21" t="s">
        <v>4452</v>
      </c>
      <c r="D1571" s="21">
        <v>6</v>
      </c>
      <c r="E1571" s="21" t="s">
        <v>5194</v>
      </c>
      <c r="F1571" s="40" t="s">
        <v>4756</v>
      </c>
      <c r="G1571" s="21" t="s">
        <v>191</v>
      </c>
      <c r="H1571" s="21" t="s">
        <v>15</v>
      </c>
      <c r="I1571" s="22">
        <v>45000000</v>
      </c>
      <c r="J1571" s="22">
        <v>0</v>
      </c>
      <c r="K1571" s="22">
        <f>K1574</f>
        <v>0</v>
      </c>
      <c r="L1571" s="22">
        <f t="shared" si="76"/>
        <v>45000000</v>
      </c>
      <c r="M1571" s="30"/>
      <c r="N1571" s="21"/>
    </row>
    <row r="1572" spans="1:14" ht="16.5" customHeight="1" x14ac:dyDescent="0.15">
      <c r="A1572" s="20">
        <v>1567</v>
      </c>
      <c r="B1572" s="21" t="s">
        <v>4446</v>
      </c>
      <c r="C1572" s="21" t="s">
        <v>4452</v>
      </c>
      <c r="D1572" s="21">
        <v>6</v>
      </c>
      <c r="E1572" s="21" t="s">
        <v>5194</v>
      </c>
      <c r="F1572" s="40" t="s">
        <v>4757</v>
      </c>
      <c r="G1572" s="21" t="s">
        <v>193</v>
      </c>
      <c r="H1572" s="21" t="s">
        <v>15</v>
      </c>
      <c r="I1572" s="22">
        <v>10000000</v>
      </c>
      <c r="J1572" s="22">
        <v>0</v>
      </c>
      <c r="K1572" s="22">
        <f>K1575</f>
        <v>0</v>
      </c>
      <c r="L1572" s="22">
        <f t="shared" si="76"/>
        <v>10000000</v>
      </c>
      <c r="M1572" s="30"/>
      <c r="N1572" s="21"/>
    </row>
    <row r="1573" spans="1:14" ht="16.5" customHeight="1" x14ac:dyDescent="0.15">
      <c r="A1573" s="20">
        <v>1568</v>
      </c>
      <c r="B1573" s="21" t="s">
        <v>4446</v>
      </c>
      <c r="C1573" s="21" t="s">
        <v>4456</v>
      </c>
      <c r="D1573" s="21">
        <v>6</v>
      </c>
      <c r="E1573" s="21" t="s">
        <v>5194</v>
      </c>
      <c r="F1573" s="40" t="s">
        <v>4796</v>
      </c>
      <c r="G1573" s="21" t="s">
        <v>5183</v>
      </c>
      <c r="H1573" s="21" t="s">
        <v>22</v>
      </c>
      <c r="I1573" s="22">
        <v>260000000</v>
      </c>
      <c r="J1573" s="22">
        <v>0</v>
      </c>
      <c r="K1573" s="22">
        <v>0</v>
      </c>
      <c r="L1573" s="22">
        <f t="shared" si="76"/>
        <v>260000000</v>
      </c>
      <c r="M1573" s="30"/>
      <c r="N1573" s="21"/>
    </row>
    <row r="1574" spans="1:14" ht="16.5" customHeight="1" x14ac:dyDescent="0.15">
      <c r="A1574" s="20">
        <v>1569</v>
      </c>
      <c r="B1574" s="21" t="s">
        <v>4446</v>
      </c>
      <c r="C1574" s="21" t="s">
        <v>4456</v>
      </c>
      <c r="D1574" s="21">
        <v>6</v>
      </c>
      <c r="E1574" s="21" t="s">
        <v>5194</v>
      </c>
      <c r="F1574" s="40" t="s">
        <v>4797</v>
      </c>
      <c r="G1574" s="21" t="s">
        <v>5183</v>
      </c>
      <c r="H1574" s="21" t="s">
        <v>22</v>
      </c>
      <c r="I1574" s="22">
        <v>45000000</v>
      </c>
      <c r="J1574" s="22">
        <v>0</v>
      </c>
      <c r="K1574" s="22">
        <v>0</v>
      </c>
      <c r="L1574" s="22">
        <f t="shared" si="76"/>
        <v>45000000</v>
      </c>
      <c r="M1574" s="30"/>
      <c r="N1574" s="21"/>
    </row>
    <row r="1575" spans="1:14" ht="16.5" customHeight="1" x14ac:dyDescent="0.15">
      <c r="A1575" s="20">
        <v>1570</v>
      </c>
      <c r="B1575" s="21" t="s">
        <v>4446</v>
      </c>
      <c r="C1575" s="21" t="s">
        <v>4456</v>
      </c>
      <c r="D1575" s="21">
        <v>6</v>
      </c>
      <c r="E1575" s="21" t="s">
        <v>5194</v>
      </c>
      <c r="F1575" s="40" t="s">
        <v>4818</v>
      </c>
      <c r="G1575" s="21" t="s">
        <v>5183</v>
      </c>
      <c r="H1575" s="21" t="s">
        <v>22</v>
      </c>
      <c r="I1575" s="22">
        <v>566260000</v>
      </c>
      <c r="J1575" s="22">
        <v>0</v>
      </c>
      <c r="K1575" s="22">
        <v>0</v>
      </c>
      <c r="L1575" s="22">
        <f t="shared" si="76"/>
        <v>566260000</v>
      </c>
      <c r="M1575" s="30"/>
      <c r="N1575" s="21"/>
    </row>
    <row r="1576" spans="1:14" ht="16.5" customHeight="1" x14ac:dyDescent="0.15">
      <c r="A1576" s="20">
        <v>1571</v>
      </c>
      <c r="B1576" s="21" t="s">
        <v>4824</v>
      </c>
      <c r="C1576" s="21" t="s">
        <v>4850</v>
      </c>
      <c r="D1576" s="21">
        <v>6</v>
      </c>
      <c r="E1576" s="21" t="s">
        <v>5194</v>
      </c>
      <c r="F1576" s="40" t="s">
        <v>5047</v>
      </c>
      <c r="G1576" s="21" t="s">
        <v>193</v>
      </c>
      <c r="H1576" s="21" t="s">
        <v>22</v>
      </c>
      <c r="I1576" s="22">
        <v>20446734</v>
      </c>
      <c r="J1576" s="22">
        <v>0</v>
      </c>
      <c r="K1576" s="22">
        <v>0</v>
      </c>
      <c r="L1576" s="22">
        <f t="shared" si="76"/>
        <v>20446734</v>
      </c>
      <c r="M1576" s="30"/>
      <c r="N1576" s="21"/>
    </row>
    <row r="1577" spans="1:14" ht="16.5" customHeight="1" x14ac:dyDescent="0.15">
      <c r="A1577" s="20">
        <v>1572</v>
      </c>
      <c r="B1577" s="21" t="s">
        <v>5174</v>
      </c>
      <c r="C1577" s="21" t="s">
        <v>5175</v>
      </c>
      <c r="D1577" s="21">
        <v>6</v>
      </c>
      <c r="E1577" s="21" t="s">
        <v>5194</v>
      </c>
      <c r="F1577" s="40" t="s">
        <v>5176</v>
      </c>
      <c r="G1577" s="21" t="s">
        <v>2067</v>
      </c>
      <c r="H1577" s="21" t="s">
        <v>15</v>
      </c>
      <c r="I1577" s="22">
        <v>190000000</v>
      </c>
      <c r="J1577" s="22">
        <f>J1580</f>
        <v>0</v>
      </c>
      <c r="K1577" s="22">
        <v>0</v>
      </c>
      <c r="L1577" s="22">
        <f t="shared" si="76"/>
        <v>190000000</v>
      </c>
      <c r="M1577" s="30"/>
      <c r="N1577" s="21"/>
    </row>
    <row r="1578" spans="1:14" ht="16.5" customHeight="1" x14ac:dyDescent="0.15">
      <c r="A1578" s="20">
        <v>1573</v>
      </c>
      <c r="B1578" s="21" t="s">
        <v>292</v>
      </c>
      <c r="C1578" s="21" t="s">
        <v>447</v>
      </c>
      <c r="D1578" s="21">
        <v>7</v>
      </c>
      <c r="E1578" s="21" t="s">
        <v>5195</v>
      </c>
      <c r="F1578" s="40" t="s">
        <v>624</v>
      </c>
      <c r="G1578" s="21" t="s">
        <v>193</v>
      </c>
      <c r="H1578" s="21" t="s">
        <v>22</v>
      </c>
      <c r="I1578" s="22">
        <v>90000000</v>
      </c>
      <c r="J1578" s="22">
        <v>0</v>
      </c>
      <c r="K1578" s="22">
        <v>0</v>
      </c>
      <c r="L1578" s="22">
        <f t="shared" si="76"/>
        <v>90000000</v>
      </c>
      <c r="M1578" s="30"/>
      <c r="N1578" s="21" t="s">
        <v>195</v>
      </c>
    </row>
    <row r="1579" spans="1:14" ht="16.5" customHeight="1" x14ac:dyDescent="0.15">
      <c r="A1579" s="20">
        <v>1574</v>
      </c>
      <c r="B1579" s="21" t="s">
        <v>696</v>
      </c>
      <c r="C1579" s="21" t="s">
        <v>126</v>
      </c>
      <c r="D1579" s="21">
        <v>7</v>
      </c>
      <c r="E1579" s="21" t="s">
        <v>5195</v>
      </c>
      <c r="F1579" s="40" t="s">
        <v>953</v>
      </c>
      <c r="G1579" s="21" t="s">
        <v>191</v>
      </c>
      <c r="H1579" s="21" t="s">
        <v>22</v>
      </c>
      <c r="I1579" s="22">
        <v>250000000</v>
      </c>
      <c r="J1579" s="22">
        <v>0</v>
      </c>
      <c r="K1579" s="22">
        <v>0</v>
      </c>
      <c r="L1579" s="22">
        <f t="shared" si="76"/>
        <v>250000000</v>
      </c>
      <c r="M1579" s="30"/>
      <c r="N1579" s="21"/>
    </row>
    <row r="1580" spans="1:14" ht="16.5" customHeight="1" x14ac:dyDescent="0.15">
      <c r="A1580" s="20">
        <v>1575</v>
      </c>
      <c r="B1580" s="21" t="s">
        <v>696</v>
      </c>
      <c r="C1580" s="21" t="s">
        <v>94</v>
      </c>
      <c r="D1580" s="21">
        <v>7</v>
      </c>
      <c r="E1580" s="21" t="s">
        <v>5195</v>
      </c>
      <c r="F1580" s="40" t="s">
        <v>956</v>
      </c>
      <c r="G1580" s="21" t="s">
        <v>191</v>
      </c>
      <c r="H1580" s="21" t="s">
        <v>15</v>
      </c>
      <c r="I1580" s="22">
        <v>140000000</v>
      </c>
      <c r="J1580" s="22">
        <v>0</v>
      </c>
      <c r="K1580" s="22">
        <v>0</v>
      </c>
      <c r="L1580" s="22">
        <f t="shared" si="76"/>
        <v>140000000</v>
      </c>
      <c r="M1580" s="30"/>
      <c r="N1580" s="21"/>
    </row>
    <row r="1581" spans="1:14" ht="16.5" customHeight="1" x14ac:dyDescent="0.15">
      <c r="A1581" s="20">
        <v>1576</v>
      </c>
      <c r="B1581" s="21" t="s">
        <v>696</v>
      </c>
      <c r="C1581" s="21" t="s">
        <v>797</v>
      </c>
      <c r="D1581" s="21">
        <v>7</v>
      </c>
      <c r="E1581" s="21" t="s">
        <v>5195</v>
      </c>
      <c r="F1581" s="40" t="s">
        <v>983</v>
      </c>
      <c r="G1581" s="21" t="s">
        <v>191</v>
      </c>
      <c r="H1581" s="21" t="s">
        <v>22</v>
      </c>
      <c r="I1581" s="22">
        <v>30000000</v>
      </c>
      <c r="J1581" s="22">
        <v>0</v>
      </c>
      <c r="K1581" s="22">
        <v>0</v>
      </c>
      <c r="L1581" s="22">
        <f t="shared" si="76"/>
        <v>30000000</v>
      </c>
      <c r="M1581" s="30"/>
      <c r="N1581" s="21"/>
    </row>
    <row r="1582" spans="1:14" ht="16.5" customHeight="1" x14ac:dyDescent="0.15">
      <c r="A1582" s="20">
        <v>1577</v>
      </c>
      <c r="B1582" s="21" t="s">
        <v>696</v>
      </c>
      <c r="C1582" s="21" t="s">
        <v>797</v>
      </c>
      <c r="D1582" s="21">
        <v>7</v>
      </c>
      <c r="E1582" s="21" t="s">
        <v>5195</v>
      </c>
      <c r="F1582" s="40" t="s">
        <v>984</v>
      </c>
      <c r="G1582" s="21" t="s">
        <v>191</v>
      </c>
      <c r="H1582" s="21" t="s">
        <v>22</v>
      </c>
      <c r="I1582" s="22">
        <v>50000000</v>
      </c>
      <c r="J1582" s="22">
        <v>0</v>
      </c>
      <c r="K1582" s="22">
        <v>0</v>
      </c>
      <c r="L1582" s="22">
        <f t="shared" si="76"/>
        <v>50000000</v>
      </c>
      <c r="M1582" s="30"/>
      <c r="N1582" s="21"/>
    </row>
    <row r="1583" spans="1:14" ht="16.5" customHeight="1" x14ac:dyDescent="0.15">
      <c r="A1583" s="20">
        <v>1578</v>
      </c>
      <c r="B1583" s="21" t="s">
        <v>696</v>
      </c>
      <c r="C1583" s="21" t="s">
        <v>824</v>
      </c>
      <c r="D1583" s="21">
        <v>7</v>
      </c>
      <c r="E1583" s="21" t="s">
        <v>5195</v>
      </c>
      <c r="F1583" s="40" t="s">
        <v>996</v>
      </c>
      <c r="G1583" s="21" t="s">
        <v>191</v>
      </c>
      <c r="H1583" s="21" t="s">
        <v>22</v>
      </c>
      <c r="I1583" s="22">
        <v>200000000</v>
      </c>
      <c r="J1583" s="22">
        <v>0</v>
      </c>
      <c r="K1583" s="22">
        <v>0</v>
      </c>
      <c r="L1583" s="22">
        <f t="shared" si="76"/>
        <v>200000000</v>
      </c>
      <c r="M1583" s="30"/>
      <c r="N1583" s="21"/>
    </row>
    <row r="1584" spans="1:14" ht="16.5" customHeight="1" x14ac:dyDescent="0.15">
      <c r="A1584" s="20">
        <v>1579</v>
      </c>
      <c r="B1584" s="21" t="s">
        <v>1036</v>
      </c>
      <c r="C1584" s="21" t="s">
        <v>1191</v>
      </c>
      <c r="D1584" s="21">
        <v>7</v>
      </c>
      <c r="E1584" s="21" t="s">
        <v>5195</v>
      </c>
      <c r="F1584" s="40" t="s">
        <v>1192</v>
      </c>
      <c r="G1584" s="21" t="s">
        <v>191</v>
      </c>
      <c r="H1584" s="21" t="s">
        <v>15</v>
      </c>
      <c r="I1584" s="22">
        <v>280000000</v>
      </c>
      <c r="J1584" s="22">
        <f>J1587</f>
        <v>0</v>
      </c>
      <c r="K1584" s="22">
        <v>0</v>
      </c>
      <c r="L1584" s="22">
        <f t="shared" si="76"/>
        <v>280000000</v>
      </c>
      <c r="M1584" s="30"/>
      <c r="N1584" s="21"/>
    </row>
    <row r="1585" spans="1:14" ht="16.5" customHeight="1" x14ac:dyDescent="0.15">
      <c r="A1585" s="20">
        <v>1580</v>
      </c>
      <c r="B1585" s="21" t="s">
        <v>1281</v>
      </c>
      <c r="C1585" s="21" t="s">
        <v>887</v>
      </c>
      <c r="D1585" s="21">
        <v>7</v>
      </c>
      <c r="E1585" s="21" t="s">
        <v>5195</v>
      </c>
      <c r="F1585" s="40" t="s">
        <v>1406</v>
      </c>
      <c r="G1585" s="21" t="s">
        <v>191</v>
      </c>
      <c r="H1585" s="21" t="s">
        <v>22</v>
      </c>
      <c r="I1585" s="22">
        <v>20654224</v>
      </c>
      <c r="J1585" s="22">
        <v>0</v>
      </c>
      <c r="K1585" s="22">
        <v>0</v>
      </c>
      <c r="L1585" s="22">
        <f t="shared" si="76"/>
        <v>20654224</v>
      </c>
      <c r="M1585" s="30"/>
      <c r="N1585" s="21"/>
    </row>
    <row r="1586" spans="1:14" ht="16.5" customHeight="1" x14ac:dyDescent="0.15">
      <c r="A1586" s="20">
        <v>1581</v>
      </c>
      <c r="B1586" s="21" t="s">
        <v>1528</v>
      </c>
      <c r="C1586" s="21" t="s">
        <v>1529</v>
      </c>
      <c r="D1586" s="21">
        <v>7</v>
      </c>
      <c r="E1586" s="21" t="s">
        <v>5195</v>
      </c>
      <c r="F1586" s="40" t="s">
        <v>1531</v>
      </c>
      <c r="G1586" s="21" t="s">
        <v>191</v>
      </c>
      <c r="H1586" s="21" t="s">
        <v>22</v>
      </c>
      <c r="I1586" s="22">
        <v>100000000</v>
      </c>
      <c r="J1586" s="22">
        <v>0</v>
      </c>
      <c r="K1586" s="22">
        <v>0</v>
      </c>
      <c r="L1586" s="22">
        <f t="shared" si="76"/>
        <v>100000000</v>
      </c>
      <c r="M1586" s="30"/>
      <c r="N1586" s="21"/>
    </row>
    <row r="1587" spans="1:14" ht="16.5" customHeight="1" x14ac:dyDescent="0.15">
      <c r="A1587" s="20">
        <v>1582</v>
      </c>
      <c r="B1587" s="21" t="s">
        <v>1528</v>
      </c>
      <c r="C1587" s="21" t="s">
        <v>1536</v>
      </c>
      <c r="D1587" s="21">
        <v>7</v>
      </c>
      <c r="E1587" s="21" t="s">
        <v>5195</v>
      </c>
      <c r="F1587" s="40" t="s">
        <v>1769</v>
      </c>
      <c r="G1587" s="21" t="s">
        <v>191</v>
      </c>
      <c r="H1587" s="21" t="s">
        <v>15</v>
      </c>
      <c r="I1587" s="22">
        <v>600000000</v>
      </c>
      <c r="J1587" s="22">
        <f t="shared" ref="J1587:K1594" si="78">J1590</f>
        <v>0</v>
      </c>
      <c r="K1587" s="22">
        <f t="shared" si="78"/>
        <v>0</v>
      </c>
      <c r="L1587" s="22">
        <f t="shared" si="76"/>
        <v>600000000</v>
      </c>
      <c r="M1587" s="30"/>
      <c r="N1587" s="21"/>
    </row>
    <row r="1588" spans="1:14" ht="16.5" customHeight="1" x14ac:dyDescent="0.15">
      <c r="A1588" s="20">
        <v>1583</v>
      </c>
      <c r="B1588" s="21" t="s">
        <v>1528</v>
      </c>
      <c r="C1588" s="21" t="s">
        <v>5209</v>
      </c>
      <c r="D1588" s="21">
        <v>7</v>
      </c>
      <c r="E1588" s="21" t="s">
        <v>5195</v>
      </c>
      <c r="F1588" s="40" t="s">
        <v>1805</v>
      </c>
      <c r="G1588" s="21" t="s">
        <v>191</v>
      </c>
      <c r="H1588" s="21" t="s">
        <v>15</v>
      </c>
      <c r="I1588" s="22">
        <v>2600000000</v>
      </c>
      <c r="J1588" s="22">
        <f t="shared" si="78"/>
        <v>0</v>
      </c>
      <c r="K1588" s="22">
        <f t="shared" si="78"/>
        <v>0</v>
      </c>
      <c r="L1588" s="22">
        <f t="shared" si="76"/>
        <v>2600000000</v>
      </c>
      <c r="M1588" s="30"/>
      <c r="N1588" s="21"/>
    </row>
    <row r="1589" spans="1:14" ht="16.5" customHeight="1" x14ac:dyDescent="0.15">
      <c r="A1589" s="20">
        <v>1584</v>
      </c>
      <c r="B1589" s="21" t="s">
        <v>1528</v>
      </c>
      <c r="C1589" s="21" t="s">
        <v>5210</v>
      </c>
      <c r="D1589" s="21">
        <v>7</v>
      </c>
      <c r="E1589" s="21" t="s">
        <v>5195</v>
      </c>
      <c r="F1589" s="40" t="s">
        <v>1815</v>
      </c>
      <c r="G1589" s="21" t="s">
        <v>191</v>
      </c>
      <c r="H1589" s="21" t="s">
        <v>15</v>
      </c>
      <c r="I1589" s="22">
        <v>516000000</v>
      </c>
      <c r="J1589" s="22">
        <f t="shared" si="78"/>
        <v>0</v>
      </c>
      <c r="K1589" s="22">
        <f t="shared" si="78"/>
        <v>0</v>
      </c>
      <c r="L1589" s="22">
        <f t="shared" si="76"/>
        <v>516000000</v>
      </c>
      <c r="M1589" s="30"/>
      <c r="N1589" s="21"/>
    </row>
    <row r="1590" spans="1:14" ht="16.5" customHeight="1" x14ac:dyDescent="0.15">
      <c r="A1590" s="20">
        <v>1585</v>
      </c>
      <c r="B1590" s="21" t="s">
        <v>1528</v>
      </c>
      <c r="C1590" s="21" t="s">
        <v>5210</v>
      </c>
      <c r="D1590" s="21">
        <v>7</v>
      </c>
      <c r="E1590" s="21" t="s">
        <v>5195</v>
      </c>
      <c r="F1590" s="40" t="s">
        <v>1816</v>
      </c>
      <c r="G1590" s="21" t="s">
        <v>191</v>
      </c>
      <c r="H1590" s="21" t="s">
        <v>15</v>
      </c>
      <c r="I1590" s="22">
        <v>40000000</v>
      </c>
      <c r="J1590" s="22">
        <f t="shared" si="78"/>
        <v>0</v>
      </c>
      <c r="K1590" s="22">
        <f t="shared" si="78"/>
        <v>0</v>
      </c>
      <c r="L1590" s="22">
        <f t="shared" si="76"/>
        <v>40000000</v>
      </c>
      <c r="M1590" s="30"/>
      <c r="N1590" s="21"/>
    </row>
    <row r="1591" spans="1:14" ht="16.5" customHeight="1" x14ac:dyDescent="0.15">
      <c r="A1591" s="20">
        <v>1586</v>
      </c>
      <c r="B1591" s="21" t="s">
        <v>1528</v>
      </c>
      <c r="C1591" s="21" t="s">
        <v>5210</v>
      </c>
      <c r="D1591" s="21">
        <v>7</v>
      </c>
      <c r="E1591" s="21" t="s">
        <v>5195</v>
      </c>
      <c r="F1591" s="40" t="s">
        <v>1817</v>
      </c>
      <c r="G1591" s="21" t="s">
        <v>191</v>
      </c>
      <c r="H1591" s="21" t="s">
        <v>15</v>
      </c>
      <c r="I1591" s="22">
        <v>516000000</v>
      </c>
      <c r="J1591" s="22">
        <f t="shared" si="78"/>
        <v>0</v>
      </c>
      <c r="K1591" s="22">
        <f t="shared" si="78"/>
        <v>0</v>
      </c>
      <c r="L1591" s="22">
        <f t="shared" si="76"/>
        <v>516000000</v>
      </c>
      <c r="M1591" s="30"/>
      <c r="N1591" s="21"/>
    </row>
    <row r="1592" spans="1:14" ht="16.5" customHeight="1" x14ac:dyDescent="0.15">
      <c r="A1592" s="20">
        <v>1587</v>
      </c>
      <c r="B1592" s="21" t="s">
        <v>1528</v>
      </c>
      <c r="C1592" s="21" t="s">
        <v>5210</v>
      </c>
      <c r="D1592" s="21">
        <v>7</v>
      </c>
      <c r="E1592" s="21" t="s">
        <v>5195</v>
      </c>
      <c r="F1592" s="40" t="s">
        <v>1818</v>
      </c>
      <c r="G1592" s="21" t="s">
        <v>191</v>
      </c>
      <c r="H1592" s="21" t="s">
        <v>15</v>
      </c>
      <c r="I1592" s="22">
        <v>40000000</v>
      </c>
      <c r="J1592" s="22">
        <f t="shared" si="78"/>
        <v>0</v>
      </c>
      <c r="K1592" s="22">
        <f t="shared" si="78"/>
        <v>0</v>
      </c>
      <c r="L1592" s="22">
        <f t="shared" si="76"/>
        <v>40000000</v>
      </c>
      <c r="M1592" s="30"/>
      <c r="N1592" s="21"/>
    </row>
    <row r="1593" spans="1:14" ht="16.5" customHeight="1" x14ac:dyDescent="0.15">
      <c r="A1593" s="20">
        <v>1588</v>
      </c>
      <c r="B1593" s="21" t="s">
        <v>1983</v>
      </c>
      <c r="C1593" s="21" t="s">
        <v>67</v>
      </c>
      <c r="D1593" s="21">
        <v>7</v>
      </c>
      <c r="E1593" s="21" t="s">
        <v>5195</v>
      </c>
      <c r="F1593" s="40" t="s">
        <v>2083</v>
      </c>
      <c r="G1593" s="21" t="s">
        <v>191</v>
      </c>
      <c r="H1593" s="21" t="s">
        <v>22</v>
      </c>
      <c r="I1593" s="22">
        <v>90000000</v>
      </c>
      <c r="J1593" s="22">
        <f t="shared" si="78"/>
        <v>0</v>
      </c>
      <c r="K1593" s="22">
        <f t="shared" si="78"/>
        <v>0</v>
      </c>
      <c r="L1593" s="22">
        <f t="shared" si="76"/>
        <v>90000000</v>
      </c>
      <c r="M1593" s="30"/>
      <c r="N1593" s="21"/>
    </row>
    <row r="1594" spans="1:14" ht="16.5" customHeight="1" x14ac:dyDescent="0.15">
      <c r="A1594" s="20">
        <v>1589</v>
      </c>
      <c r="B1594" s="21" t="s">
        <v>1983</v>
      </c>
      <c r="C1594" s="21" t="s">
        <v>402</v>
      </c>
      <c r="D1594" s="21">
        <v>7</v>
      </c>
      <c r="E1594" s="21" t="s">
        <v>5195</v>
      </c>
      <c r="F1594" s="40" t="s">
        <v>2088</v>
      </c>
      <c r="G1594" s="21" t="s">
        <v>191</v>
      </c>
      <c r="H1594" s="21" t="s">
        <v>15</v>
      </c>
      <c r="I1594" s="22">
        <v>61745600</v>
      </c>
      <c r="J1594" s="22">
        <f t="shared" si="78"/>
        <v>0</v>
      </c>
      <c r="K1594" s="22">
        <f t="shared" si="78"/>
        <v>0</v>
      </c>
      <c r="L1594" s="22">
        <f t="shared" si="76"/>
        <v>61745600</v>
      </c>
      <c r="M1594" s="30"/>
      <c r="N1594" s="21"/>
    </row>
    <row r="1595" spans="1:14" ht="16.5" customHeight="1" x14ac:dyDescent="0.15">
      <c r="A1595" s="20">
        <v>1590</v>
      </c>
      <c r="B1595" s="21" t="s">
        <v>1983</v>
      </c>
      <c r="C1595" s="21" t="s">
        <v>1991</v>
      </c>
      <c r="D1595" s="21">
        <v>7</v>
      </c>
      <c r="E1595" s="21" t="s">
        <v>5195</v>
      </c>
      <c r="F1595" s="40" t="s">
        <v>2109</v>
      </c>
      <c r="G1595" s="21" t="s">
        <v>191</v>
      </c>
      <c r="H1595" s="21" t="s">
        <v>22</v>
      </c>
      <c r="I1595" s="22">
        <v>50000000</v>
      </c>
      <c r="J1595" s="22">
        <v>0</v>
      </c>
      <c r="K1595" s="22">
        <v>0</v>
      </c>
      <c r="L1595" s="22">
        <f t="shared" si="76"/>
        <v>50000000</v>
      </c>
      <c r="M1595" s="30"/>
      <c r="N1595" s="21"/>
    </row>
    <row r="1596" spans="1:14" ht="16.5" customHeight="1" x14ac:dyDescent="0.15">
      <c r="A1596" s="20">
        <v>1591</v>
      </c>
      <c r="B1596" s="21" t="s">
        <v>1983</v>
      </c>
      <c r="C1596" s="21" t="s">
        <v>2004</v>
      </c>
      <c r="D1596" s="21">
        <v>7</v>
      </c>
      <c r="E1596" s="21" t="s">
        <v>5195</v>
      </c>
      <c r="F1596" s="40" t="s">
        <v>2122</v>
      </c>
      <c r="G1596" s="21" t="s">
        <v>191</v>
      </c>
      <c r="H1596" s="21" t="s">
        <v>15</v>
      </c>
      <c r="I1596" s="22">
        <v>20000000</v>
      </c>
      <c r="J1596" s="22">
        <f>J1599</f>
        <v>0</v>
      </c>
      <c r="K1596" s="22">
        <f>K1599</f>
        <v>0</v>
      </c>
      <c r="L1596" s="22">
        <f t="shared" si="76"/>
        <v>20000000</v>
      </c>
      <c r="M1596" s="30"/>
      <c r="N1596" s="21"/>
    </row>
    <row r="1597" spans="1:14" ht="16.5" customHeight="1" x14ac:dyDescent="0.15">
      <c r="A1597" s="20">
        <v>1592</v>
      </c>
      <c r="B1597" s="21" t="s">
        <v>1983</v>
      </c>
      <c r="C1597" s="21" t="s">
        <v>2023</v>
      </c>
      <c r="D1597" s="21">
        <v>7</v>
      </c>
      <c r="E1597" s="21" t="s">
        <v>5195</v>
      </c>
      <c r="F1597" s="40" t="s">
        <v>2136</v>
      </c>
      <c r="G1597" s="21" t="s">
        <v>191</v>
      </c>
      <c r="H1597" s="21" t="s">
        <v>15</v>
      </c>
      <c r="I1597" s="22">
        <v>43000000</v>
      </c>
      <c r="J1597" s="22">
        <f>J1600</f>
        <v>0</v>
      </c>
      <c r="K1597" s="22">
        <f>K1600</f>
        <v>0</v>
      </c>
      <c r="L1597" s="22">
        <f t="shared" si="76"/>
        <v>43000000</v>
      </c>
      <c r="M1597" s="30"/>
      <c r="N1597" s="21"/>
    </row>
    <row r="1598" spans="1:14" ht="16.5" customHeight="1" x14ac:dyDescent="0.15">
      <c r="A1598" s="20">
        <v>1593</v>
      </c>
      <c r="B1598" s="21" t="s">
        <v>1983</v>
      </c>
      <c r="C1598" s="21" t="s">
        <v>2026</v>
      </c>
      <c r="D1598" s="21">
        <v>7</v>
      </c>
      <c r="E1598" s="21" t="s">
        <v>5195</v>
      </c>
      <c r="F1598" s="40" t="s">
        <v>2145</v>
      </c>
      <c r="G1598" s="21" t="s">
        <v>193</v>
      </c>
      <c r="H1598" s="21" t="s">
        <v>22</v>
      </c>
      <c r="I1598" s="22">
        <v>36000000</v>
      </c>
      <c r="J1598" s="22">
        <v>1000000</v>
      </c>
      <c r="K1598" s="22">
        <v>6000000</v>
      </c>
      <c r="L1598" s="22">
        <f t="shared" si="76"/>
        <v>43000000</v>
      </c>
      <c r="M1598" s="30"/>
      <c r="N1598" s="21"/>
    </row>
    <row r="1599" spans="1:14" ht="16.5" customHeight="1" x14ac:dyDescent="0.15">
      <c r="A1599" s="20">
        <v>1594</v>
      </c>
      <c r="B1599" s="21" t="s">
        <v>2311</v>
      </c>
      <c r="C1599" s="21" t="s">
        <v>2359</v>
      </c>
      <c r="D1599" s="21">
        <v>7</v>
      </c>
      <c r="E1599" s="21" t="s">
        <v>5195</v>
      </c>
      <c r="F1599" s="40" t="s">
        <v>2571</v>
      </c>
      <c r="G1599" s="21" t="s">
        <v>193</v>
      </c>
      <c r="H1599" s="21" t="s">
        <v>22</v>
      </c>
      <c r="I1599" s="22">
        <v>57000000</v>
      </c>
      <c r="J1599" s="22">
        <v>0</v>
      </c>
      <c r="K1599" s="22">
        <v>0</v>
      </c>
      <c r="L1599" s="22">
        <f t="shared" si="76"/>
        <v>57000000</v>
      </c>
      <c r="M1599" s="30"/>
      <c r="N1599" s="21"/>
    </row>
    <row r="1600" spans="1:14" ht="16.5" customHeight="1" x14ac:dyDescent="0.15">
      <c r="A1600" s="20">
        <v>1595</v>
      </c>
      <c r="B1600" s="21" t="s">
        <v>2311</v>
      </c>
      <c r="C1600" s="21" t="s">
        <v>700</v>
      </c>
      <c r="D1600" s="21">
        <v>7</v>
      </c>
      <c r="E1600" s="21" t="s">
        <v>5195</v>
      </c>
      <c r="F1600" s="40" t="s">
        <v>2656</v>
      </c>
      <c r="G1600" s="21" t="s">
        <v>191</v>
      </c>
      <c r="H1600" s="21" t="s">
        <v>22</v>
      </c>
      <c r="I1600" s="22">
        <v>340772000</v>
      </c>
      <c r="J1600" s="22">
        <v>0</v>
      </c>
      <c r="K1600" s="22">
        <v>0</v>
      </c>
      <c r="L1600" s="22">
        <f t="shared" si="76"/>
        <v>340772000</v>
      </c>
      <c r="M1600" s="30"/>
      <c r="N1600" s="21"/>
    </row>
    <row r="1601" spans="1:14" ht="16.5" customHeight="1" x14ac:dyDescent="0.15">
      <c r="A1601" s="20">
        <v>1596</v>
      </c>
      <c r="B1601" s="21" t="s">
        <v>2311</v>
      </c>
      <c r="C1601" s="21" t="s">
        <v>700</v>
      </c>
      <c r="D1601" s="21">
        <v>7</v>
      </c>
      <c r="E1601" s="21" t="s">
        <v>5195</v>
      </c>
      <c r="F1601" s="40" t="s">
        <v>2657</v>
      </c>
      <c r="G1601" s="21" t="s">
        <v>191</v>
      </c>
      <c r="H1601" s="21" t="s">
        <v>22</v>
      </c>
      <c r="I1601" s="22">
        <v>58103000</v>
      </c>
      <c r="J1601" s="22">
        <v>0</v>
      </c>
      <c r="K1601" s="22">
        <v>0</v>
      </c>
      <c r="L1601" s="22">
        <f t="shared" si="76"/>
        <v>58103000</v>
      </c>
      <c r="M1601" s="30"/>
      <c r="N1601" s="21"/>
    </row>
    <row r="1602" spans="1:14" ht="16.5" customHeight="1" x14ac:dyDescent="0.15">
      <c r="A1602" s="20">
        <v>1597</v>
      </c>
      <c r="B1602" s="21" t="s">
        <v>2311</v>
      </c>
      <c r="C1602" s="21" t="s">
        <v>700</v>
      </c>
      <c r="D1602" s="21">
        <v>7</v>
      </c>
      <c r="E1602" s="21" t="s">
        <v>5195</v>
      </c>
      <c r="F1602" s="40" t="s">
        <v>2658</v>
      </c>
      <c r="G1602" s="21" t="s">
        <v>191</v>
      </c>
      <c r="H1602" s="21" t="s">
        <v>22</v>
      </c>
      <c r="I1602" s="22">
        <v>42619000</v>
      </c>
      <c r="J1602" s="22">
        <v>0</v>
      </c>
      <c r="K1602" s="22">
        <v>0</v>
      </c>
      <c r="L1602" s="22">
        <f t="shared" si="76"/>
        <v>42619000</v>
      </c>
      <c r="M1602" s="30"/>
      <c r="N1602" s="21"/>
    </row>
    <row r="1603" spans="1:14" ht="16.5" customHeight="1" x14ac:dyDescent="0.15">
      <c r="A1603" s="20">
        <v>1598</v>
      </c>
      <c r="B1603" s="21" t="s">
        <v>2311</v>
      </c>
      <c r="C1603" s="21" t="s">
        <v>700</v>
      </c>
      <c r="D1603" s="21">
        <v>7</v>
      </c>
      <c r="E1603" s="21" t="s">
        <v>5195</v>
      </c>
      <c r="F1603" s="40" t="s">
        <v>2659</v>
      </c>
      <c r="G1603" s="21" t="s">
        <v>193</v>
      </c>
      <c r="H1603" s="21" t="s">
        <v>22</v>
      </c>
      <c r="I1603" s="22">
        <v>67322000</v>
      </c>
      <c r="J1603" s="22">
        <v>0</v>
      </c>
      <c r="K1603" s="22">
        <v>0</v>
      </c>
      <c r="L1603" s="22">
        <f t="shared" si="76"/>
        <v>67322000</v>
      </c>
      <c r="M1603" s="30"/>
      <c r="N1603" s="21"/>
    </row>
    <row r="1604" spans="1:14" ht="16.5" customHeight="1" x14ac:dyDescent="0.15">
      <c r="A1604" s="20">
        <v>1599</v>
      </c>
      <c r="B1604" s="21" t="s">
        <v>2311</v>
      </c>
      <c r="C1604" s="21" t="s">
        <v>700</v>
      </c>
      <c r="D1604" s="21">
        <v>7</v>
      </c>
      <c r="E1604" s="21" t="s">
        <v>5195</v>
      </c>
      <c r="F1604" s="40" t="s">
        <v>2664</v>
      </c>
      <c r="G1604" s="21" t="s">
        <v>191</v>
      </c>
      <c r="H1604" s="21" t="s">
        <v>22</v>
      </c>
      <c r="I1604" s="22">
        <v>488510000</v>
      </c>
      <c r="J1604" s="22">
        <v>0</v>
      </c>
      <c r="K1604" s="22">
        <v>0</v>
      </c>
      <c r="L1604" s="22">
        <f t="shared" si="76"/>
        <v>488510000</v>
      </c>
      <c r="M1604" s="30"/>
      <c r="N1604" s="21"/>
    </row>
    <row r="1605" spans="1:14" ht="16.5" customHeight="1" x14ac:dyDescent="0.15">
      <c r="A1605" s="20">
        <v>1600</v>
      </c>
      <c r="B1605" s="21" t="s">
        <v>2311</v>
      </c>
      <c r="C1605" s="21" t="s">
        <v>700</v>
      </c>
      <c r="D1605" s="21">
        <v>7</v>
      </c>
      <c r="E1605" s="21" t="s">
        <v>5195</v>
      </c>
      <c r="F1605" s="40" t="s">
        <v>2665</v>
      </c>
      <c r="G1605" s="21" t="s">
        <v>191</v>
      </c>
      <c r="H1605" s="21" t="s">
        <v>22</v>
      </c>
      <c r="I1605" s="22">
        <v>92990000</v>
      </c>
      <c r="J1605" s="22">
        <v>0</v>
      </c>
      <c r="K1605" s="22">
        <v>0</v>
      </c>
      <c r="L1605" s="22">
        <f t="shared" si="76"/>
        <v>92990000</v>
      </c>
      <c r="M1605" s="30"/>
      <c r="N1605" s="21"/>
    </row>
    <row r="1606" spans="1:14" ht="16.5" customHeight="1" x14ac:dyDescent="0.15">
      <c r="A1606" s="20">
        <v>1601</v>
      </c>
      <c r="B1606" s="21" t="s">
        <v>2311</v>
      </c>
      <c r="C1606" s="21" t="s">
        <v>700</v>
      </c>
      <c r="D1606" s="21">
        <v>7</v>
      </c>
      <c r="E1606" s="21" t="s">
        <v>5195</v>
      </c>
      <c r="F1606" s="40" t="s">
        <v>2666</v>
      </c>
      <c r="G1606" s="21" t="s">
        <v>191</v>
      </c>
      <c r="H1606" s="21" t="s">
        <v>22</v>
      </c>
      <c r="I1606" s="22">
        <v>15498000</v>
      </c>
      <c r="J1606" s="22">
        <v>0</v>
      </c>
      <c r="K1606" s="22">
        <v>0</v>
      </c>
      <c r="L1606" s="22">
        <f t="shared" si="76"/>
        <v>15498000</v>
      </c>
      <c r="M1606" s="30"/>
      <c r="N1606" s="21"/>
    </row>
    <row r="1607" spans="1:14" ht="16.5" customHeight="1" x14ac:dyDescent="0.15">
      <c r="A1607" s="20">
        <v>1602</v>
      </c>
      <c r="B1607" s="21" t="s">
        <v>2311</v>
      </c>
      <c r="C1607" s="21" t="s">
        <v>700</v>
      </c>
      <c r="D1607" s="21">
        <v>7</v>
      </c>
      <c r="E1607" s="21" t="s">
        <v>5195</v>
      </c>
      <c r="F1607" s="40" t="s">
        <v>2667</v>
      </c>
      <c r="G1607" s="21" t="s">
        <v>193</v>
      </c>
      <c r="H1607" s="21" t="s">
        <v>22</v>
      </c>
      <c r="I1607" s="22">
        <v>108843000</v>
      </c>
      <c r="J1607" s="22">
        <v>0</v>
      </c>
      <c r="K1607" s="22">
        <v>0</v>
      </c>
      <c r="L1607" s="22">
        <f t="shared" si="76"/>
        <v>108843000</v>
      </c>
      <c r="M1607" s="30"/>
      <c r="N1607" s="21"/>
    </row>
    <row r="1608" spans="1:14" ht="16.5" customHeight="1" x14ac:dyDescent="0.15">
      <c r="A1608" s="20">
        <v>1603</v>
      </c>
      <c r="B1608" s="21" t="s">
        <v>2697</v>
      </c>
      <c r="C1608" s="21" t="s">
        <v>2758</v>
      </c>
      <c r="D1608" s="21">
        <v>7</v>
      </c>
      <c r="E1608" s="21" t="s">
        <v>5195</v>
      </c>
      <c r="F1608" s="40" t="s">
        <v>2931</v>
      </c>
      <c r="G1608" s="21" t="s">
        <v>193</v>
      </c>
      <c r="H1608" s="21" t="s">
        <v>546</v>
      </c>
      <c r="I1608" s="22">
        <v>30000000</v>
      </c>
      <c r="J1608" s="22">
        <f>J1611</f>
        <v>0</v>
      </c>
      <c r="K1608" s="22">
        <f>K1611</f>
        <v>0</v>
      </c>
      <c r="L1608" s="22">
        <f t="shared" si="76"/>
        <v>30000000</v>
      </c>
      <c r="M1608" s="30"/>
      <c r="N1608" s="21" t="s">
        <v>195</v>
      </c>
    </row>
    <row r="1609" spans="1:14" ht="16.5" customHeight="1" x14ac:dyDescent="0.15">
      <c r="A1609" s="20">
        <v>1604</v>
      </c>
      <c r="B1609" s="21" t="s">
        <v>2697</v>
      </c>
      <c r="C1609" s="21" t="s">
        <v>158</v>
      </c>
      <c r="D1609" s="21">
        <v>7</v>
      </c>
      <c r="E1609" s="21" t="s">
        <v>5195</v>
      </c>
      <c r="F1609" s="40" t="s">
        <v>2936</v>
      </c>
      <c r="G1609" s="21" t="s">
        <v>191</v>
      </c>
      <c r="H1609" s="21" t="s">
        <v>22</v>
      </c>
      <c r="I1609" s="22">
        <v>368537000</v>
      </c>
      <c r="J1609" s="22">
        <v>0</v>
      </c>
      <c r="K1609" s="22">
        <v>0</v>
      </c>
      <c r="L1609" s="22">
        <f t="shared" si="76"/>
        <v>368537000</v>
      </c>
      <c r="M1609" s="30"/>
      <c r="N1609" s="21"/>
    </row>
    <row r="1610" spans="1:14" ht="16.5" customHeight="1" x14ac:dyDescent="0.15">
      <c r="A1610" s="20">
        <v>1605</v>
      </c>
      <c r="B1610" s="21" t="s">
        <v>2697</v>
      </c>
      <c r="C1610" s="21" t="s">
        <v>158</v>
      </c>
      <c r="D1610" s="21">
        <v>7</v>
      </c>
      <c r="E1610" s="21" t="s">
        <v>5195</v>
      </c>
      <c r="F1610" s="40" t="s">
        <v>2941</v>
      </c>
      <c r="G1610" s="21" t="s">
        <v>191</v>
      </c>
      <c r="H1610" s="21" t="s">
        <v>22</v>
      </c>
      <c r="I1610" s="22">
        <v>269796000</v>
      </c>
      <c r="J1610" s="22">
        <v>0</v>
      </c>
      <c r="K1610" s="22">
        <v>0</v>
      </c>
      <c r="L1610" s="22">
        <f t="shared" si="76"/>
        <v>269796000</v>
      </c>
      <c r="M1610" s="30"/>
      <c r="N1610" s="21"/>
    </row>
    <row r="1611" spans="1:14" ht="16.5" customHeight="1" x14ac:dyDescent="0.15">
      <c r="A1611" s="20">
        <v>1606</v>
      </c>
      <c r="B1611" s="21" t="s">
        <v>2697</v>
      </c>
      <c r="C1611" s="21" t="s">
        <v>158</v>
      </c>
      <c r="D1611" s="21">
        <v>7</v>
      </c>
      <c r="E1611" s="21" t="s">
        <v>5195</v>
      </c>
      <c r="F1611" s="40" t="s">
        <v>2943</v>
      </c>
      <c r="G1611" s="21" t="s">
        <v>191</v>
      </c>
      <c r="H1611" s="21" t="s">
        <v>22</v>
      </c>
      <c r="I1611" s="22">
        <v>250000000</v>
      </c>
      <c r="J1611" s="22">
        <v>0</v>
      </c>
      <c r="K1611" s="22">
        <v>0</v>
      </c>
      <c r="L1611" s="22">
        <f t="shared" si="76"/>
        <v>250000000</v>
      </c>
      <c r="M1611" s="30"/>
      <c r="N1611" s="21"/>
    </row>
    <row r="1612" spans="1:14" ht="16.5" customHeight="1" x14ac:dyDescent="0.15">
      <c r="A1612" s="20">
        <v>1607</v>
      </c>
      <c r="B1612" s="21" t="s">
        <v>2697</v>
      </c>
      <c r="C1612" s="21" t="s">
        <v>158</v>
      </c>
      <c r="D1612" s="21">
        <v>7</v>
      </c>
      <c r="E1612" s="21" t="s">
        <v>5195</v>
      </c>
      <c r="F1612" s="40" t="s">
        <v>2944</v>
      </c>
      <c r="G1612" s="21" t="s">
        <v>191</v>
      </c>
      <c r="H1612" s="21" t="s">
        <v>22</v>
      </c>
      <c r="I1612" s="22">
        <v>280000000</v>
      </c>
      <c r="J1612" s="22">
        <v>0</v>
      </c>
      <c r="K1612" s="22">
        <v>0</v>
      </c>
      <c r="L1612" s="22">
        <f t="shared" si="76"/>
        <v>280000000</v>
      </c>
      <c r="M1612" s="30"/>
      <c r="N1612" s="21"/>
    </row>
    <row r="1613" spans="1:14" ht="16.5" customHeight="1" x14ac:dyDescent="0.15">
      <c r="A1613" s="20">
        <v>1608</v>
      </c>
      <c r="B1613" s="21" t="s">
        <v>2697</v>
      </c>
      <c r="C1613" s="21" t="s">
        <v>2796</v>
      </c>
      <c r="D1613" s="21">
        <v>7</v>
      </c>
      <c r="E1613" s="21" t="s">
        <v>5195</v>
      </c>
      <c r="F1613" s="40" t="s">
        <v>2960</v>
      </c>
      <c r="G1613" s="21" t="s">
        <v>193</v>
      </c>
      <c r="H1613" s="21" t="s">
        <v>546</v>
      </c>
      <c r="I1613" s="22">
        <v>80000000</v>
      </c>
      <c r="J1613" s="22">
        <v>0</v>
      </c>
      <c r="K1613" s="22">
        <v>0</v>
      </c>
      <c r="L1613" s="22">
        <f t="shared" ref="L1613:L1676" si="79">I1613+J1613+K1613</f>
        <v>80000000</v>
      </c>
      <c r="M1613" s="30"/>
      <c r="N1613" s="21" t="s">
        <v>195</v>
      </c>
    </row>
    <row r="1614" spans="1:14" ht="16.5" customHeight="1" x14ac:dyDescent="0.15">
      <c r="A1614" s="20">
        <v>1609</v>
      </c>
      <c r="B1614" s="21" t="s">
        <v>2697</v>
      </c>
      <c r="C1614" s="21" t="s">
        <v>2812</v>
      </c>
      <c r="D1614" s="21">
        <v>7</v>
      </c>
      <c r="E1614" s="21" t="s">
        <v>5195</v>
      </c>
      <c r="F1614" s="40" t="s">
        <v>2979</v>
      </c>
      <c r="G1614" s="21" t="s">
        <v>191</v>
      </c>
      <c r="H1614" s="21" t="s">
        <v>22</v>
      </c>
      <c r="I1614" s="22">
        <v>100000000</v>
      </c>
      <c r="J1614" s="22">
        <f t="shared" ref="J1614:K1621" si="80">J1617</f>
        <v>0</v>
      </c>
      <c r="K1614" s="22">
        <f t="shared" si="80"/>
        <v>0</v>
      </c>
      <c r="L1614" s="22">
        <f t="shared" si="79"/>
        <v>100000000</v>
      </c>
      <c r="M1614" s="30"/>
      <c r="N1614" s="21"/>
    </row>
    <row r="1615" spans="1:14" ht="16.5" customHeight="1" x14ac:dyDescent="0.15">
      <c r="A1615" s="20">
        <v>1610</v>
      </c>
      <c r="B1615" s="21" t="s">
        <v>2697</v>
      </c>
      <c r="C1615" s="21" t="s">
        <v>2893</v>
      </c>
      <c r="D1615" s="21">
        <v>7</v>
      </c>
      <c r="E1615" s="21" t="s">
        <v>5195</v>
      </c>
      <c r="F1615" s="40" t="s">
        <v>3007</v>
      </c>
      <c r="G1615" s="21" t="s">
        <v>191</v>
      </c>
      <c r="H1615" s="21" t="s">
        <v>16</v>
      </c>
      <c r="I1615" s="22">
        <v>5000000</v>
      </c>
      <c r="J1615" s="22">
        <f t="shared" si="80"/>
        <v>0</v>
      </c>
      <c r="K1615" s="22">
        <f t="shared" si="80"/>
        <v>220000000</v>
      </c>
      <c r="L1615" s="22">
        <f t="shared" si="79"/>
        <v>225000000</v>
      </c>
      <c r="M1615" s="30" t="s">
        <v>2967</v>
      </c>
      <c r="N1615" s="21"/>
    </row>
    <row r="1616" spans="1:14" ht="16.5" customHeight="1" x14ac:dyDescent="0.15">
      <c r="A1616" s="20">
        <v>1611</v>
      </c>
      <c r="B1616" s="21" t="s">
        <v>2697</v>
      </c>
      <c r="C1616" s="21" t="s">
        <v>2893</v>
      </c>
      <c r="D1616" s="21">
        <v>7</v>
      </c>
      <c r="E1616" s="21" t="s">
        <v>5195</v>
      </c>
      <c r="F1616" s="40" t="s">
        <v>3008</v>
      </c>
      <c r="G1616" s="21" t="s">
        <v>191</v>
      </c>
      <c r="H1616" s="21" t="s">
        <v>22</v>
      </c>
      <c r="I1616" s="22">
        <v>20000000</v>
      </c>
      <c r="J1616" s="22">
        <f t="shared" si="80"/>
        <v>933520</v>
      </c>
      <c r="K1616" s="22">
        <f t="shared" si="80"/>
        <v>0</v>
      </c>
      <c r="L1616" s="22">
        <f t="shared" si="79"/>
        <v>20933520</v>
      </c>
      <c r="M1616" s="30"/>
      <c r="N1616" s="21"/>
    </row>
    <row r="1617" spans="1:14" ht="16.5" customHeight="1" x14ac:dyDescent="0.15">
      <c r="A1617" s="20">
        <v>1612</v>
      </c>
      <c r="B1617" s="21" t="s">
        <v>3014</v>
      </c>
      <c r="C1617" s="21" t="s">
        <v>158</v>
      </c>
      <c r="D1617" s="21">
        <v>7</v>
      </c>
      <c r="E1617" s="21" t="s">
        <v>5195</v>
      </c>
      <c r="F1617" s="40" t="s">
        <v>3234</v>
      </c>
      <c r="G1617" s="21" t="s">
        <v>191</v>
      </c>
      <c r="H1617" s="21" t="s">
        <v>22</v>
      </c>
      <c r="I1617" s="22">
        <v>20000000</v>
      </c>
      <c r="J1617" s="22">
        <f t="shared" si="80"/>
        <v>0</v>
      </c>
      <c r="K1617" s="22">
        <f t="shared" si="80"/>
        <v>0</v>
      </c>
      <c r="L1617" s="22">
        <f t="shared" si="79"/>
        <v>20000000</v>
      </c>
      <c r="M1617" s="30"/>
      <c r="N1617" s="21"/>
    </row>
    <row r="1618" spans="1:14" ht="16.5" customHeight="1" x14ac:dyDescent="0.15">
      <c r="A1618" s="20">
        <v>1613</v>
      </c>
      <c r="B1618" s="21" t="s">
        <v>3014</v>
      </c>
      <c r="C1618" s="21" t="s">
        <v>158</v>
      </c>
      <c r="D1618" s="21">
        <v>7</v>
      </c>
      <c r="E1618" s="21" t="s">
        <v>5195</v>
      </c>
      <c r="F1618" s="40" t="s">
        <v>3235</v>
      </c>
      <c r="G1618" s="21" t="s">
        <v>191</v>
      </c>
      <c r="H1618" s="21" t="s">
        <v>22</v>
      </c>
      <c r="I1618" s="22">
        <v>16000000</v>
      </c>
      <c r="J1618" s="22">
        <f t="shared" si="80"/>
        <v>0</v>
      </c>
      <c r="K1618" s="22">
        <f t="shared" si="80"/>
        <v>220000000</v>
      </c>
      <c r="L1618" s="22">
        <f t="shared" si="79"/>
        <v>236000000</v>
      </c>
      <c r="M1618" s="30"/>
      <c r="N1618" s="21"/>
    </row>
    <row r="1619" spans="1:14" ht="16.5" customHeight="1" x14ac:dyDescent="0.15">
      <c r="A1619" s="20">
        <v>1614</v>
      </c>
      <c r="B1619" s="21" t="s">
        <v>3014</v>
      </c>
      <c r="C1619" s="21" t="s">
        <v>158</v>
      </c>
      <c r="D1619" s="21">
        <v>7</v>
      </c>
      <c r="E1619" s="21" t="s">
        <v>5195</v>
      </c>
      <c r="F1619" s="40" t="s">
        <v>3236</v>
      </c>
      <c r="G1619" s="21" t="s">
        <v>193</v>
      </c>
      <c r="H1619" s="21" t="s">
        <v>22</v>
      </c>
      <c r="I1619" s="22">
        <v>20000000</v>
      </c>
      <c r="J1619" s="22">
        <f t="shared" si="80"/>
        <v>933520</v>
      </c>
      <c r="K1619" s="22">
        <f t="shared" si="80"/>
        <v>0</v>
      </c>
      <c r="L1619" s="22">
        <f t="shared" si="79"/>
        <v>20933520</v>
      </c>
      <c r="M1619" s="30"/>
      <c r="N1619" s="21"/>
    </row>
    <row r="1620" spans="1:14" ht="16.5" customHeight="1" x14ac:dyDescent="0.15">
      <c r="A1620" s="20">
        <v>1615</v>
      </c>
      <c r="B1620" s="21" t="s">
        <v>3014</v>
      </c>
      <c r="C1620" s="21" t="s">
        <v>158</v>
      </c>
      <c r="D1620" s="21">
        <v>7</v>
      </c>
      <c r="E1620" s="21" t="s">
        <v>5195</v>
      </c>
      <c r="F1620" s="40" t="s">
        <v>3237</v>
      </c>
      <c r="G1620" s="21" t="s">
        <v>191</v>
      </c>
      <c r="H1620" s="21" t="s">
        <v>22</v>
      </c>
      <c r="I1620" s="22">
        <v>23000000</v>
      </c>
      <c r="J1620" s="22">
        <f t="shared" si="80"/>
        <v>0</v>
      </c>
      <c r="K1620" s="22">
        <f t="shared" si="80"/>
        <v>0</v>
      </c>
      <c r="L1620" s="22">
        <f t="shared" si="79"/>
        <v>23000000</v>
      </c>
      <c r="M1620" s="30"/>
      <c r="N1620" s="21"/>
    </row>
    <row r="1621" spans="1:14" ht="16.5" customHeight="1" x14ac:dyDescent="0.15">
      <c r="A1621" s="20">
        <v>1616</v>
      </c>
      <c r="B1621" s="21" t="s">
        <v>3014</v>
      </c>
      <c r="C1621" s="21" t="s">
        <v>158</v>
      </c>
      <c r="D1621" s="21">
        <v>7</v>
      </c>
      <c r="E1621" s="21" t="s">
        <v>5195</v>
      </c>
      <c r="F1621" s="40" t="s">
        <v>3238</v>
      </c>
      <c r="G1621" s="21" t="s">
        <v>191</v>
      </c>
      <c r="H1621" s="21" t="s">
        <v>22</v>
      </c>
      <c r="I1621" s="22">
        <v>500000000</v>
      </c>
      <c r="J1621" s="22">
        <f t="shared" si="80"/>
        <v>0</v>
      </c>
      <c r="K1621" s="22">
        <f t="shared" si="80"/>
        <v>220000000</v>
      </c>
      <c r="L1621" s="22">
        <f t="shared" si="79"/>
        <v>720000000</v>
      </c>
      <c r="M1621" s="30"/>
      <c r="N1621" s="21"/>
    </row>
    <row r="1622" spans="1:14" ht="16.5" customHeight="1" x14ac:dyDescent="0.15">
      <c r="A1622" s="20">
        <v>1617</v>
      </c>
      <c r="B1622" s="21" t="s">
        <v>3014</v>
      </c>
      <c r="C1622" s="21" t="s">
        <v>3326</v>
      </c>
      <c r="D1622" s="21">
        <v>7</v>
      </c>
      <c r="E1622" s="21" t="s">
        <v>5195</v>
      </c>
      <c r="F1622" s="40" t="s">
        <v>3327</v>
      </c>
      <c r="G1622" s="21" t="s">
        <v>193</v>
      </c>
      <c r="H1622" s="21" t="s">
        <v>22</v>
      </c>
      <c r="I1622" s="22">
        <v>46912516</v>
      </c>
      <c r="J1622" s="22">
        <v>933520</v>
      </c>
      <c r="K1622" s="22">
        <f>K1625</f>
        <v>0</v>
      </c>
      <c r="L1622" s="22">
        <f t="shared" si="79"/>
        <v>47846036</v>
      </c>
      <c r="M1622" s="30"/>
      <c r="N1622" s="21" t="s">
        <v>195</v>
      </c>
    </row>
    <row r="1623" spans="1:14" ht="16.5" customHeight="1" x14ac:dyDescent="0.15">
      <c r="A1623" s="20">
        <v>1618</v>
      </c>
      <c r="B1623" s="21" t="s">
        <v>5086</v>
      </c>
      <c r="C1623" s="21" t="s">
        <v>5087</v>
      </c>
      <c r="D1623" s="21">
        <v>7</v>
      </c>
      <c r="E1623" s="21" t="s">
        <v>5195</v>
      </c>
      <c r="F1623" s="40" t="s">
        <v>5090</v>
      </c>
      <c r="G1623" s="21" t="s">
        <v>73</v>
      </c>
      <c r="H1623" s="21" t="s">
        <v>16</v>
      </c>
      <c r="I1623" s="22">
        <v>930000000</v>
      </c>
      <c r="J1623" s="22">
        <f>J1626</f>
        <v>0</v>
      </c>
      <c r="K1623" s="22">
        <v>0</v>
      </c>
      <c r="L1623" s="22">
        <f t="shared" si="79"/>
        <v>930000000</v>
      </c>
      <c r="M1623" s="30" t="s">
        <v>74</v>
      </c>
      <c r="N1623" s="21"/>
    </row>
    <row r="1624" spans="1:14" ht="16.5" customHeight="1" x14ac:dyDescent="0.15">
      <c r="A1624" s="20">
        <v>1619</v>
      </c>
      <c r="B1624" s="21" t="s">
        <v>3331</v>
      </c>
      <c r="C1624" s="21" t="s">
        <v>5200</v>
      </c>
      <c r="D1624" s="21">
        <v>7</v>
      </c>
      <c r="E1624" s="21" t="s">
        <v>5195</v>
      </c>
      <c r="F1624" s="40" t="s">
        <v>3474</v>
      </c>
      <c r="G1624" s="21" t="s">
        <v>191</v>
      </c>
      <c r="H1624" s="21" t="s">
        <v>15</v>
      </c>
      <c r="I1624" s="22">
        <f>I1627</f>
        <v>9947000</v>
      </c>
      <c r="J1624" s="22">
        <f>J1627</f>
        <v>0</v>
      </c>
      <c r="K1624" s="22">
        <v>220000000</v>
      </c>
      <c r="L1624" s="22">
        <f t="shared" si="79"/>
        <v>229947000</v>
      </c>
      <c r="M1624" s="30"/>
      <c r="N1624" s="21"/>
    </row>
    <row r="1625" spans="1:14" ht="16.5" customHeight="1" x14ac:dyDescent="0.15">
      <c r="A1625" s="20">
        <v>1620</v>
      </c>
      <c r="B1625" s="21" t="s">
        <v>5215</v>
      </c>
      <c r="C1625" s="21" t="s">
        <v>3370</v>
      </c>
      <c r="D1625" s="21">
        <v>7</v>
      </c>
      <c r="E1625" s="21" t="s">
        <v>5195</v>
      </c>
      <c r="F1625" s="40" t="s">
        <v>3478</v>
      </c>
      <c r="G1625" s="21" t="s">
        <v>191</v>
      </c>
      <c r="H1625" s="21" t="s">
        <v>15</v>
      </c>
      <c r="I1625" s="22">
        <v>1118963362</v>
      </c>
      <c r="J1625" s="22">
        <v>0</v>
      </c>
      <c r="K1625" s="22">
        <v>0</v>
      </c>
      <c r="L1625" s="22">
        <f t="shared" si="79"/>
        <v>1118963362</v>
      </c>
      <c r="M1625" s="30"/>
      <c r="N1625" s="21"/>
    </row>
    <row r="1626" spans="1:14" ht="16.5" customHeight="1" x14ac:dyDescent="0.15">
      <c r="A1626" s="20">
        <v>1621</v>
      </c>
      <c r="B1626" s="21" t="s">
        <v>3500</v>
      </c>
      <c r="C1626" s="21" t="s">
        <v>3501</v>
      </c>
      <c r="D1626" s="21">
        <v>7</v>
      </c>
      <c r="E1626" s="21" t="s">
        <v>5195</v>
      </c>
      <c r="F1626" s="40" t="s">
        <v>3551</v>
      </c>
      <c r="G1626" s="21" t="s">
        <v>191</v>
      </c>
      <c r="H1626" s="21" t="s">
        <v>15</v>
      </c>
      <c r="I1626" s="22">
        <v>1190000000</v>
      </c>
      <c r="J1626" s="22">
        <v>0</v>
      </c>
      <c r="K1626" s="22">
        <v>0</v>
      </c>
      <c r="L1626" s="22">
        <f t="shared" si="79"/>
        <v>1190000000</v>
      </c>
      <c r="M1626" s="30"/>
      <c r="N1626" s="21"/>
    </row>
    <row r="1627" spans="1:14" ht="16.5" customHeight="1" x14ac:dyDescent="0.15">
      <c r="A1627" s="20">
        <v>1622</v>
      </c>
      <c r="B1627" s="21" t="s">
        <v>3500</v>
      </c>
      <c r="C1627" s="21" t="s">
        <v>3501</v>
      </c>
      <c r="D1627" s="21">
        <v>7</v>
      </c>
      <c r="E1627" s="21" t="s">
        <v>5195</v>
      </c>
      <c r="F1627" s="40" t="s">
        <v>3552</v>
      </c>
      <c r="G1627" s="21" t="s">
        <v>193</v>
      </c>
      <c r="H1627" s="21" t="s">
        <v>22</v>
      </c>
      <c r="I1627" s="22">
        <v>9947000</v>
      </c>
      <c r="J1627" s="22">
        <v>0</v>
      </c>
      <c r="K1627" s="22">
        <v>0</v>
      </c>
      <c r="L1627" s="22">
        <f t="shared" si="79"/>
        <v>9947000</v>
      </c>
      <c r="M1627" s="30"/>
      <c r="N1627" s="21"/>
    </row>
    <row r="1628" spans="1:14" ht="16.5" customHeight="1" x14ac:dyDescent="0.15">
      <c r="A1628" s="20">
        <v>1623</v>
      </c>
      <c r="B1628" s="21" t="s">
        <v>3500</v>
      </c>
      <c r="C1628" s="21" t="s">
        <v>3501</v>
      </c>
      <c r="D1628" s="21">
        <v>7</v>
      </c>
      <c r="E1628" s="21" t="s">
        <v>5195</v>
      </c>
      <c r="F1628" s="40" t="s">
        <v>3557</v>
      </c>
      <c r="G1628" s="21" t="s">
        <v>191</v>
      </c>
      <c r="H1628" s="21" t="s">
        <v>15</v>
      </c>
      <c r="I1628" s="22">
        <v>3644000000</v>
      </c>
      <c r="J1628" s="22">
        <v>0</v>
      </c>
      <c r="K1628" s="22">
        <v>0</v>
      </c>
      <c r="L1628" s="22">
        <f t="shared" si="79"/>
        <v>3644000000</v>
      </c>
      <c r="M1628" s="30"/>
      <c r="N1628" s="21"/>
    </row>
    <row r="1629" spans="1:14" ht="16.5" customHeight="1" x14ac:dyDescent="0.15">
      <c r="A1629" s="20">
        <v>1624</v>
      </c>
      <c r="B1629" s="21" t="s">
        <v>3500</v>
      </c>
      <c r="C1629" s="21" t="s">
        <v>3501</v>
      </c>
      <c r="D1629" s="21">
        <v>7</v>
      </c>
      <c r="E1629" s="21" t="s">
        <v>5195</v>
      </c>
      <c r="F1629" s="40" t="s">
        <v>3558</v>
      </c>
      <c r="G1629" s="21" t="s">
        <v>193</v>
      </c>
      <c r="H1629" s="21" t="s">
        <v>22</v>
      </c>
      <c r="I1629" s="22">
        <v>272275000</v>
      </c>
      <c r="J1629" s="22">
        <v>0</v>
      </c>
      <c r="K1629" s="22">
        <v>0</v>
      </c>
      <c r="L1629" s="22">
        <f t="shared" si="79"/>
        <v>272275000</v>
      </c>
      <c r="M1629" s="30"/>
      <c r="N1629" s="21"/>
    </row>
    <row r="1630" spans="1:14" ht="16.5" customHeight="1" x14ac:dyDescent="0.15">
      <c r="A1630" s="20">
        <v>1625</v>
      </c>
      <c r="B1630" s="21" t="s">
        <v>3758</v>
      </c>
      <c r="C1630" s="21" t="s">
        <v>3759</v>
      </c>
      <c r="D1630" s="21">
        <v>7</v>
      </c>
      <c r="E1630" s="21" t="s">
        <v>5195</v>
      </c>
      <c r="F1630" s="40" t="s">
        <v>3764</v>
      </c>
      <c r="G1630" s="21" t="s">
        <v>191</v>
      </c>
      <c r="H1630" s="21" t="s">
        <v>22</v>
      </c>
      <c r="I1630" s="22">
        <v>50000000</v>
      </c>
      <c r="J1630" s="22">
        <v>0</v>
      </c>
      <c r="K1630" s="22">
        <v>0</v>
      </c>
      <c r="L1630" s="22">
        <f t="shared" si="79"/>
        <v>50000000</v>
      </c>
      <c r="M1630" s="30"/>
      <c r="N1630" s="21"/>
    </row>
    <row r="1631" spans="1:14" ht="16.5" customHeight="1" x14ac:dyDescent="0.15">
      <c r="A1631" s="20">
        <v>1626</v>
      </c>
      <c r="B1631" s="21" t="s">
        <v>3780</v>
      </c>
      <c r="C1631" s="21" t="s">
        <v>3854</v>
      </c>
      <c r="D1631" s="21">
        <v>7</v>
      </c>
      <c r="E1631" s="21" t="s">
        <v>5195</v>
      </c>
      <c r="F1631" s="40" t="s">
        <v>3985</v>
      </c>
      <c r="G1631" s="21" t="s">
        <v>191</v>
      </c>
      <c r="H1631" s="21" t="s">
        <v>15</v>
      </c>
      <c r="I1631" s="22">
        <v>35000000</v>
      </c>
      <c r="J1631" s="22">
        <f>J1634</f>
        <v>0</v>
      </c>
      <c r="K1631" s="22">
        <f>K1634</f>
        <v>0</v>
      </c>
      <c r="L1631" s="22">
        <f t="shared" si="79"/>
        <v>35000000</v>
      </c>
      <c r="M1631" s="30"/>
      <c r="N1631" s="21"/>
    </row>
    <row r="1632" spans="1:14" ht="16.5" customHeight="1" x14ac:dyDescent="0.15">
      <c r="A1632" s="20">
        <v>1627</v>
      </c>
      <c r="B1632" s="21" t="s">
        <v>5135</v>
      </c>
      <c r="C1632" s="21" t="s">
        <v>5154</v>
      </c>
      <c r="D1632" s="21">
        <v>7</v>
      </c>
      <c r="E1632" s="21" t="s">
        <v>5195</v>
      </c>
      <c r="F1632" s="40" t="s">
        <v>5156</v>
      </c>
      <c r="G1632" s="21" t="s">
        <v>2067</v>
      </c>
      <c r="H1632" s="21" t="s">
        <v>22</v>
      </c>
      <c r="I1632" s="22">
        <v>110000000</v>
      </c>
      <c r="J1632" s="22">
        <f>J1635</f>
        <v>0</v>
      </c>
      <c r="K1632" s="22">
        <f>K1635</f>
        <v>0</v>
      </c>
      <c r="L1632" s="22">
        <f t="shared" si="79"/>
        <v>110000000</v>
      </c>
      <c r="M1632" s="30"/>
      <c r="N1632" s="21"/>
    </row>
    <row r="1633" spans="1:14" ht="16.5" customHeight="1" x14ac:dyDescent="0.15">
      <c r="A1633" s="20">
        <v>1628</v>
      </c>
      <c r="B1633" s="21" t="s">
        <v>4025</v>
      </c>
      <c r="C1633" s="21" t="s">
        <v>4050</v>
      </c>
      <c r="D1633" s="21">
        <v>7</v>
      </c>
      <c r="E1633" s="21" t="s">
        <v>5195</v>
      </c>
      <c r="F1633" s="40" t="s">
        <v>4142</v>
      </c>
      <c r="G1633" s="21" t="s">
        <v>191</v>
      </c>
      <c r="H1633" s="21" t="s">
        <v>15</v>
      </c>
      <c r="I1633" s="22">
        <v>200000000</v>
      </c>
      <c r="J1633" s="22">
        <v>0</v>
      </c>
      <c r="K1633" s="22">
        <v>0</v>
      </c>
      <c r="L1633" s="22">
        <f t="shared" si="79"/>
        <v>200000000</v>
      </c>
      <c r="M1633" s="30"/>
      <c r="N1633" s="21"/>
    </row>
    <row r="1634" spans="1:14" ht="16.5" customHeight="1" x14ac:dyDescent="0.15">
      <c r="A1634" s="20">
        <v>1629</v>
      </c>
      <c r="B1634" s="21" t="s">
        <v>4025</v>
      </c>
      <c r="C1634" s="21" t="s">
        <v>4050</v>
      </c>
      <c r="D1634" s="21">
        <v>7</v>
      </c>
      <c r="E1634" s="21" t="s">
        <v>5195</v>
      </c>
      <c r="F1634" s="40" t="s">
        <v>4143</v>
      </c>
      <c r="G1634" s="21" t="s">
        <v>191</v>
      </c>
      <c r="H1634" s="21" t="s">
        <v>15</v>
      </c>
      <c r="I1634" s="22">
        <v>860000000</v>
      </c>
      <c r="J1634" s="22">
        <v>0</v>
      </c>
      <c r="K1634" s="22">
        <v>0</v>
      </c>
      <c r="L1634" s="22">
        <f t="shared" si="79"/>
        <v>860000000</v>
      </c>
      <c r="M1634" s="30"/>
      <c r="N1634" s="21"/>
    </row>
    <row r="1635" spans="1:14" ht="16.5" customHeight="1" x14ac:dyDescent="0.15">
      <c r="A1635" s="20">
        <v>1630</v>
      </c>
      <c r="B1635" s="21" t="s">
        <v>4025</v>
      </c>
      <c r="C1635" s="21" t="s">
        <v>4075</v>
      </c>
      <c r="D1635" s="21">
        <v>7</v>
      </c>
      <c r="E1635" s="21" t="s">
        <v>5195</v>
      </c>
      <c r="F1635" s="40" t="s">
        <v>4144</v>
      </c>
      <c r="G1635" s="21" t="s">
        <v>191</v>
      </c>
      <c r="H1635" s="21" t="s">
        <v>15</v>
      </c>
      <c r="I1635" s="22">
        <v>600000000</v>
      </c>
      <c r="J1635" s="22">
        <v>0</v>
      </c>
      <c r="K1635" s="22">
        <v>0</v>
      </c>
      <c r="L1635" s="22">
        <f t="shared" si="79"/>
        <v>600000000</v>
      </c>
      <c r="M1635" s="30"/>
      <c r="N1635" s="21"/>
    </row>
    <row r="1636" spans="1:14" ht="16.5" customHeight="1" x14ac:dyDescent="0.15">
      <c r="A1636" s="20">
        <v>1631</v>
      </c>
      <c r="B1636" s="21" t="s">
        <v>4025</v>
      </c>
      <c r="C1636" s="21" t="s">
        <v>4075</v>
      </c>
      <c r="D1636" s="21">
        <v>7</v>
      </c>
      <c r="E1636" s="21" t="s">
        <v>5195</v>
      </c>
      <c r="F1636" s="40" t="s">
        <v>4145</v>
      </c>
      <c r="G1636" s="21" t="s">
        <v>191</v>
      </c>
      <c r="H1636" s="21" t="s">
        <v>15</v>
      </c>
      <c r="I1636" s="22">
        <v>400000000</v>
      </c>
      <c r="J1636" s="22">
        <v>0</v>
      </c>
      <c r="K1636" s="22">
        <v>0</v>
      </c>
      <c r="L1636" s="22">
        <f t="shared" si="79"/>
        <v>400000000</v>
      </c>
      <c r="M1636" s="30"/>
      <c r="N1636" s="21"/>
    </row>
    <row r="1637" spans="1:14" ht="16.5" customHeight="1" x14ac:dyDescent="0.15">
      <c r="A1637" s="20">
        <v>1632</v>
      </c>
      <c r="B1637" s="21" t="s">
        <v>4025</v>
      </c>
      <c r="C1637" s="21" t="s">
        <v>4045</v>
      </c>
      <c r="D1637" s="21">
        <v>7</v>
      </c>
      <c r="E1637" s="21" t="s">
        <v>5195</v>
      </c>
      <c r="F1637" s="40" t="s">
        <v>4146</v>
      </c>
      <c r="G1637" s="21" t="s">
        <v>5184</v>
      </c>
      <c r="H1637" s="21" t="s">
        <v>15</v>
      </c>
      <c r="I1637" s="22">
        <v>50000000</v>
      </c>
      <c r="J1637" s="22">
        <v>0</v>
      </c>
      <c r="K1637" s="22">
        <v>0</v>
      </c>
      <c r="L1637" s="22">
        <f t="shared" si="79"/>
        <v>50000000</v>
      </c>
      <c r="M1637" s="30"/>
      <c r="N1637" s="21"/>
    </row>
    <row r="1638" spans="1:14" ht="16.5" customHeight="1" x14ac:dyDescent="0.15">
      <c r="A1638" s="20">
        <v>1633</v>
      </c>
      <c r="B1638" s="21" t="s">
        <v>4025</v>
      </c>
      <c r="C1638" s="21" t="s">
        <v>4056</v>
      </c>
      <c r="D1638" s="21">
        <v>7</v>
      </c>
      <c r="E1638" s="21" t="s">
        <v>5195</v>
      </c>
      <c r="F1638" s="40" t="s">
        <v>4147</v>
      </c>
      <c r="G1638" s="21" t="s">
        <v>2067</v>
      </c>
      <c r="H1638" s="21" t="s">
        <v>15</v>
      </c>
      <c r="I1638" s="22">
        <v>300000000</v>
      </c>
      <c r="J1638" s="22">
        <v>0</v>
      </c>
      <c r="K1638" s="22">
        <v>0</v>
      </c>
      <c r="L1638" s="22">
        <f t="shared" si="79"/>
        <v>300000000</v>
      </c>
      <c r="M1638" s="30"/>
      <c r="N1638" s="21"/>
    </row>
    <row r="1639" spans="1:14" ht="16.5" customHeight="1" x14ac:dyDescent="0.15">
      <c r="A1639" s="20">
        <v>1634</v>
      </c>
      <c r="B1639" s="21" t="s">
        <v>4025</v>
      </c>
      <c r="C1639" s="21" t="s">
        <v>4029</v>
      </c>
      <c r="D1639" s="21">
        <v>7</v>
      </c>
      <c r="E1639" s="21" t="s">
        <v>5195</v>
      </c>
      <c r="F1639" s="40" t="s">
        <v>4148</v>
      </c>
      <c r="G1639" s="21" t="s">
        <v>191</v>
      </c>
      <c r="H1639" s="21" t="s">
        <v>15</v>
      </c>
      <c r="I1639" s="22">
        <v>90909090</v>
      </c>
      <c r="J1639" s="22">
        <v>0</v>
      </c>
      <c r="K1639" s="22">
        <v>0</v>
      </c>
      <c r="L1639" s="22">
        <f t="shared" si="79"/>
        <v>90909090</v>
      </c>
      <c r="M1639" s="30"/>
      <c r="N1639" s="21"/>
    </row>
    <row r="1640" spans="1:14" ht="16.5" customHeight="1" x14ac:dyDescent="0.15">
      <c r="A1640" s="20">
        <v>1635</v>
      </c>
      <c r="B1640" s="21" t="s">
        <v>4170</v>
      </c>
      <c r="C1640" s="21" t="s">
        <v>4344</v>
      </c>
      <c r="D1640" s="21">
        <v>7</v>
      </c>
      <c r="E1640" s="21" t="s">
        <v>5195</v>
      </c>
      <c r="F1640" s="40" t="s">
        <v>4345</v>
      </c>
      <c r="G1640" s="21" t="s">
        <v>191</v>
      </c>
      <c r="H1640" s="21" t="s">
        <v>15</v>
      </c>
      <c r="I1640" s="22">
        <v>64183000</v>
      </c>
      <c r="J1640" s="22">
        <f t="shared" ref="J1640:J1648" si="81">J1643</f>
        <v>0</v>
      </c>
      <c r="K1640" s="22">
        <v>0</v>
      </c>
      <c r="L1640" s="22">
        <f t="shared" si="79"/>
        <v>64183000</v>
      </c>
      <c r="M1640" s="30"/>
      <c r="N1640" s="21"/>
    </row>
    <row r="1641" spans="1:14" ht="16.5" customHeight="1" x14ac:dyDescent="0.15">
      <c r="A1641" s="20">
        <v>1636</v>
      </c>
      <c r="B1641" s="21" t="s">
        <v>4170</v>
      </c>
      <c r="C1641" s="21" t="s">
        <v>4344</v>
      </c>
      <c r="D1641" s="21">
        <v>7</v>
      </c>
      <c r="E1641" s="21" t="s">
        <v>5195</v>
      </c>
      <c r="F1641" s="40" t="s">
        <v>4346</v>
      </c>
      <c r="G1641" s="21" t="s">
        <v>193</v>
      </c>
      <c r="H1641" s="21" t="s">
        <v>16</v>
      </c>
      <c r="I1641" s="22">
        <v>14236000</v>
      </c>
      <c r="J1641" s="22">
        <f t="shared" si="81"/>
        <v>0</v>
      </c>
      <c r="K1641" s="22">
        <f t="shared" ref="K1641:K1647" si="82">K1644</f>
        <v>0</v>
      </c>
      <c r="L1641" s="22">
        <f t="shared" si="79"/>
        <v>14236000</v>
      </c>
      <c r="M1641" s="30" t="s">
        <v>570</v>
      </c>
      <c r="N1641" s="21"/>
    </row>
    <row r="1642" spans="1:14" ht="16.5" customHeight="1" x14ac:dyDescent="0.15">
      <c r="A1642" s="20">
        <v>1637</v>
      </c>
      <c r="B1642" s="21" t="s">
        <v>4170</v>
      </c>
      <c r="C1642" s="21" t="s">
        <v>4344</v>
      </c>
      <c r="D1642" s="21">
        <v>7</v>
      </c>
      <c r="E1642" s="21" t="s">
        <v>5195</v>
      </c>
      <c r="F1642" s="40" t="s">
        <v>4347</v>
      </c>
      <c r="G1642" s="21" t="s">
        <v>191</v>
      </c>
      <c r="H1642" s="21" t="s">
        <v>16</v>
      </c>
      <c r="I1642" s="22">
        <v>14232000</v>
      </c>
      <c r="J1642" s="22">
        <f t="shared" si="81"/>
        <v>0</v>
      </c>
      <c r="K1642" s="22">
        <f t="shared" si="82"/>
        <v>0</v>
      </c>
      <c r="L1642" s="22">
        <f t="shared" si="79"/>
        <v>14232000</v>
      </c>
      <c r="M1642" s="30" t="s">
        <v>570</v>
      </c>
      <c r="N1642" s="21"/>
    </row>
    <row r="1643" spans="1:14" ht="16.5" customHeight="1" x14ac:dyDescent="0.15">
      <c r="A1643" s="20">
        <v>1638</v>
      </c>
      <c r="B1643" s="21" t="s">
        <v>4170</v>
      </c>
      <c r="C1643" s="21" t="s">
        <v>4344</v>
      </c>
      <c r="D1643" s="21">
        <v>7</v>
      </c>
      <c r="E1643" s="21" t="s">
        <v>5195</v>
      </c>
      <c r="F1643" s="40" t="s">
        <v>4348</v>
      </c>
      <c r="G1643" s="21" t="s">
        <v>191</v>
      </c>
      <c r="H1643" s="21" t="s">
        <v>16</v>
      </c>
      <c r="I1643" s="22">
        <v>5812000</v>
      </c>
      <c r="J1643" s="22">
        <f t="shared" si="81"/>
        <v>0</v>
      </c>
      <c r="K1643" s="22">
        <f t="shared" si="82"/>
        <v>0</v>
      </c>
      <c r="L1643" s="22">
        <f t="shared" si="79"/>
        <v>5812000</v>
      </c>
      <c r="M1643" s="30" t="s">
        <v>570</v>
      </c>
      <c r="N1643" s="21"/>
    </row>
    <row r="1644" spans="1:14" ht="16.5" customHeight="1" x14ac:dyDescent="0.15">
      <c r="A1644" s="20">
        <v>1639</v>
      </c>
      <c r="B1644" s="21" t="s">
        <v>4170</v>
      </c>
      <c r="C1644" s="21" t="s">
        <v>4344</v>
      </c>
      <c r="D1644" s="21">
        <v>7</v>
      </c>
      <c r="E1644" s="21" t="s">
        <v>5195</v>
      </c>
      <c r="F1644" s="40" t="s">
        <v>4349</v>
      </c>
      <c r="G1644" s="21" t="s">
        <v>191</v>
      </c>
      <c r="H1644" s="21" t="s">
        <v>15</v>
      </c>
      <c r="I1644" s="22">
        <v>169048000</v>
      </c>
      <c r="J1644" s="22">
        <f t="shared" si="81"/>
        <v>0</v>
      </c>
      <c r="K1644" s="22">
        <f t="shared" si="82"/>
        <v>0</v>
      </c>
      <c r="L1644" s="22">
        <f t="shared" si="79"/>
        <v>169048000</v>
      </c>
      <c r="M1644" s="30"/>
      <c r="N1644" s="21"/>
    </row>
    <row r="1645" spans="1:14" ht="16.5" customHeight="1" x14ac:dyDescent="0.15">
      <c r="A1645" s="20">
        <v>1640</v>
      </c>
      <c r="B1645" s="21" t="s">
        <v>4170</v>
      </c>
      <c r="C1645" s="21" t="s">
        <v>4344</v>
      </c>
      <c r="D1645" s="21">
        <v>7</v>
      </c>
      <c r="E1645" s="21" t="s">
        <v>5195</v>
      </c>
      <c r="F1645" s="40" t="s">
        <v>4350</v>
      </c>
      <c r="G1645" s="21" t="s">
        <v>193</v>
      </c>
      <c r="H1645" s="21" t="s">
        <v>15</v>
      </c>
      <c r="I1645" s="22">
        <v>46266000</v>
      </c>
      <c r="J1645" s="22">
        <f t="shared" si="81"/>
        <v>0</v>
      </c>
      <c r="K1645" s="22">
        <f t="shared" si="82"/>
        <v>0</v>
      </c>
      <c r="L1645" s="22">
        <f t="shared" si="79"/>
        <v>46266000</v>
      </c>
      <c r="M1645" s="30"/>
      <c r="N1645" s="21"/>
    </row>
    <row r="1646" spans="1:14" ht="16.5" customHeight="1" x14ac:dyDescent="0.15">
      <c r="A1646" s="20">
        <v>1641</v>
      </c>
      <c r="B1646" s="21" t="s">
        <v>4170</v>
      </c>
      <c r="C1646" s="21" t="s">
        <v>4344</v>
      </c>
      <c r="D1646" s="21">
        <v>7</v>
      </c>
      <c r="E1646" s="21" t="s">
        <v>5195</v>
      </c>
      <c r="F1646" s="40" t="s">
        <v>4351</v>
      </c>
      <c r="G1646" s="21" t="s">
        <v>191</v>
      </c>
      <c r="H1646" s="21" t="s">
        <v>15</v>
      </c>
      <c r="I1646" s="22">
        <v>40759000</v>
      </c>
      <c r="J1646" s="22">
        <f t="shared" si="81"/>
        <v>0</v>
      </c>
      <c r="K1646" s="22">
        <f t="shared" si="82"/>
        <v>0</v>
      </c>
      <c r="L1646" s="22">
        <f t="shared" si="79"/>
        <v>40759000</v>
      </c>
      <c r="M1646" s="30"/>
      <c r="N1646" s="21"/>
    </row>
    <row r="1647" spans="1:14" ht="16.5" customHeight="1" x14ac:dyDescent="0.15">
      <c r="A1647" s="20">
        <v>1642</v>
      </c>
      <c r="B1647" s="21" t="s">
        <v>4170</v>
      </c>
      <c r="C1647" s="21" t="s">
        <v>4344</v>
      </c>
      <c r="D1647" s="21">
        <v>7</v>
      </c>
      <c r="E1647" s="21" t="s">
        <v>5195</v>
      </c>
      <c r="F1647" s="40" t="s">
        <v>4352</v>
      </c>
      <c r="G1647" s="21" t="s">
        <v>191</v>
      </c>
      <c r="H1647" s="21" t="s">
        <v>15</v>
      </c>
      <c r="I1647" s="22">
        <v>26858000</v>
      </c>
      <c r="J1647" s="22">
        <f t="shared" si="81"/>
        <v>0</v>
      </c>
      <c r="K1647" s="22">
        <f t="shared" si="82"/>
        <v>0</v>
      </c>
      <c r="L1647" s="22">
        <f t="shared" si="79"/>
        <v>26858000</v>
      </c>
      <c r="M1647" s="30"/>
      <c r="N1647" s="21"/>
    </row>
    <row r="1648" spans="1:14" ht="16.5" customHeight="1" x14ac:dyDescent="0.15">
      <c r="A1648" s="20">
        <v>1643</v>
      </c>
      <c r="B1648" s="21" t="s">
        <v>4365</v>
      </c>
      <c r="C1648" s="21" t="s">
        <v>4415</v>
      </c>
      <c r="D1648" s="21">
        <v>7</v>
      </c>
      <c r="E1648" s="21" t="s">
        <v>5195</v>
      </c>
      <c r="F1648" s="40" t="s">
        <v>4444</v>
      </c>
      <c r="G1648" s="21" t="s">
        <v>193</v>
      </c>
      <c r="H1648" s="21" t="s">
        <v>22</v>
      </c>
      <c r="I1648" s="22">
        <v>30000000</v>
      </c>
      <c r="J1648" s="22">
        <f t="shared" si="81"/>
        <v>0</v>
      </c>
      <c r="K1648" s="22">
        <v>0</v>
      </c>
      <c r="L1648" s="22">
        <f t="shared" si="79"/>
        <v>30000000</v>
      </c>
      <c r="M1648" s="30" t="s">
        <v>1071</v>
      </c>
      <c r="N1648" s="21" t="s">
        <v>195</v>
      </c>
    </row>
    <row r="1649" spans="1:14" ht="16.5" customHeight="1" x14ac:dyDescent="0.15">
      <c r="A1649" s="20">
        <v>1644</v>
      </c>
      <c r="B1649" s="21" t="s">
        <v>4446</v>
      </c>
      <c r="C1649" s="21" t="s">
        <v>887</v>
      </c>
      <c r="D1649" s="21">
        <v>7</v>
      </c>
      <c r="E1649" s="21" t="s">
        <v>5195</v>
      </c>
      <c r="F1649" s="40" t="s">
        <v>4666</v>
      </c>
      <c r="G1649" s="21" t="s">
        <v>2067</v>
      </c>
      <c r="H1649" s="21" t="s">
        <v>16</v>
      </c>
      <c r="I1649" s="22">
        <v>7200000</v>
      </c>
      <c r="J1649" s="22">
        <v>0</v>
      </c>
      <c r="K1649" s="22">
        <v>0</v>
      </c>
      <c r="L1649" s="22">
        <f t="shared" si="79"/>
        <v>7200000</v>
      </c>
      <c r="M1649" s="30" t="s">
        <v>2696</v>
      </c>
      <c r="N1649" s="21"/>
    </row>
    <row r="1650" spans="1:14" ht="16.5" customHeight="1" x14ac:dyDescent="0.15">
      <c r="A1650" s="20">
        <v>1645</v>
      </c>
      <c r="B1650" s="21" t="s">
        <v>4446</v>
      </c>
      <c r="C1650" s="21" t="s">
        <v>1743</v>
      </c>
      <c r="D1650" s="21">
        <v>7</v>
      </c>
      <c r="E1650" s="21" t="s">
        <v>5195</v>
      </c>
      <c r="F1650" s="40" t="s">
        <v>4680</v>
      </c>
      <c r="G1650" s="21" t="s">
        <v>5183</v>
      </c>
      <c r="H1650" s="21" t="s">
        <v>15</v>
      </c>
      <c r="I1650" s="22">
        <v>1219000000</v>
      </c>
      <c r="J1650" s="22">
        <f t="shared" ref="J1650:K1652" si="83">J1653</f>
        <v>0</v>
      </c>
      <c r="K1650" s="22">
        <f t="shared" si="83"/>
        <v>0</v>
      </c>
      <c r="L1650" s="22">
        <f t="shared" si="79"/>
        <v>1219000000</v>
      </c>
      <c r="M1650" s="30"/>
      <c r="N1650" s="21"/>
    </row>
    <row r="1651" spans="1:14" ht="16.5" customHeight="1" x14ac:dyDescent="0.15">
      <c r="A1651" s="20">
        <v>1646</v>
      </c>
      <c r="B1651" s="21" t="s">
        <v>4446</v>
      </c>
      <c r="C1651" s="21" t="s">
        <v>1536</v>
      </c>
      <c r="D1651" s="21">
        <v>7</v>
      </c>
      <c r="E1651" s="21" t="s">
        <v>5195</v>
      </c>
      <c r="F1651" s="40" t="s">
        <v>4714</v>
      </c>
      <c r="G1651" s="21" t="s">
        <v>191</v>
      </c>
      <c r="H1651" s="21" t="s">
        <v>15</v>
      </c>
      <c r="I1651" s="22">
        <v>50000000</v>
      </c>
      <c r="J1651" s="22">
        <f t="shared" si="83"/>
        <v>0</v>
      </c>
      <c r="K1651" s="22">
        <f t="shared" si="83"/>
        <v>0</v>
      </c>
      <c r="L1651" s="22">
        <f t="shared" si="79"/>
        <v>50000000</v>
      </c>
      <c r="M1651" s="30"/>
      <c r="N1651" s="21"/>
    </row>
    <row r="1652" spans="1:14" ht="16.5" customHeight="1" x14ac:dyDescent="0.15">
      <c r="A1652" s="20">
        <v>1647</v>
      </c>
      <c r="B1652" s="21" t="s">
        <v>4446</v>
      </c>
      <c r="C1652" s="21" t="s">
        <v>1536</v>
      </c>
      <c r="D1652" s="21">
        <v>7</v>
      </c>
      <c r="E1652" s="21" t="s">
        <v>5195</v>
      </c>
      <c r="F1652" s="40" t="s">
        <v>4715</v>
      </c>
      <c r="G1652" s="21" t="s">
        <v>191</v>
      </c>
      <c r="H1652" s="21" t="s">
        <v>15</v>
      </c>
      <c r="I1652" s="22">
        <v>25000000</v>
      </c>
      <c r="J1652" s="22">
        <f t="shared" si="83"/>
        <v>0</v>
      </c>
      <c r="K1652" s="22">
        <f t="shared" si="83"/>
        <v>0</v>
      </c>
      <c r="L1652" s="22">
        <f t="shared" si="79"/>
        <v>25000000</v>
      </c>
      <c r="M1652" s="30"/>
      <c r="N1652" s="21"/>
    </row>
    <row r="1653" spans="1:14" ht="16.5" customHeight="1" x14ac:dyDescent="0.15">
      <c r="A1653" s="20">
        <v>1648</v>
      </c>
      <c r="B1653" s="21" t="s">
        <v>4446</v>
      </c>
      <c r="C1653" s="21" t="s">
        <v>1537</v>
      </c>
      <c r="D1653" s="21">
        <v>7</v>
      </c>
      <c r="E1653" s="21" t="s">
        <v>5195</v>
      </c>
      <c r="F1653" s="40" t="s">
        <v>4722</v>
      </c>
      <c r="G1653" s="21" t="s">
        <v>191</v>
      </c>
      <c r="H1653" s="21" t="s">
        <v>15</v>
      </c>
      <c r="I1653" s="22">
        <v>200000000</v>
      </c>
      <c r="J1653" s="22">
        <f>J1656</f>
        <v>0</v>
      </c>
      <c r="K1653" s="22">
        <v>0</v>
      </c>
      <c r="L1653" s="22">
        <f t="shared" si="79"/>
        <v>200000000</v>
      </c>
      <c r="M1653" s="30"/>
      <c r="N1653" s="21"/>
    </row>
    <row r="1654" spans="1:14" ht="16.5" customHeight="1" x14ac:dyDescent="0.15">
      <c r="A1654" s="20">
        <v>1649</v>
      </c>
      <c r="B1654" s="21" t="s">
        <v>4446</v>
      </c>
      <c r="C1654" s="21" t="s">
        <v>4453</v>
      </c>
      <c r="D1654" s="21">
        <v>7</v>
      </c>
      <c r="E1654" s="21" t="s">
        <v>5195</v>
      </c>
      <c r="F1654" s="40" t="s">
        <v>4770</v>
      </c>
      <c r="G1654" s="21" t="s">
        <v>191</v>
      </c>
      <c r="H1654" s="21" t="s">
        <v>22</v>
      </c>
      <c r="I1654" s="22">
        <v>1000000000</v>
      </c>
      <c r="J1654" s="22">
        <v>0</v>
      </c>
      <c r="K1654" s="22">
        <v>0</v>
      </c>
      <c r="L1654" s="22">
        <f t="shared" si="79"/>
        <v>1000000000</v>
      </c>
      <c r="M1654" s="30"/>
      <c r="N1654" s="21"/>
    </row>
    <row r="1655" spans="1:14" ht="16.5" customHeight="1" x14ac:dyDescent="0.15">
      <c r="A1655" s="20">
        <v>1650</v>
      </c>
      <c r="B1655" s="21" t="s">
        <v>4446</v>
      </c>
      <c r="C1655" s="21" t="s">
        <v>4456</v>
      </c>
      <c r="D1655" s="21">
        <v>7</v>
      </c>
      <c r="E1655" s="21" t="s">
        <v>5195</v>
      </c>
      <c r="F1655" s="40" t="s">
        <v>4813</v>
      </c>
      <c r="G1655" s="21" t="s">
        <v>5183</v>
      </c>
      <c r="H1655" s="21" t="s">
        <v>22</v>
      </c>
      <c r="I1655" s="22">
        <v>362773000</v>
      </c>
      <c r="J1655" s="22">
        <v>0</v>
      </c>
      <c r="K1655" s="22">
        <v>0</v>
      </c>
      <c r="L1655" s="22">
        <f t="shared" si="79"/>
        <v>362773000</v>
      </c>
      <c r="M1655" s="30"/>
      <c r="N1655" s="21"/>
    </row>
    <row r="1656" spans="1:14" ht="16.5" customHeight="1" x14ac:dyDescent="0.15">
      <c r="A1656" s="20">
        <v>1651</v>
      </c>
      <c r="B1656" s="21" t="s">
        <v>4446</v>
      </c>
      <c r="C1656" s="21" t="s">
        <v>4456</v>
      </c>
      <c r="D1656" s="21">
        <v>7</v>
      </c>
      <c r="E1656" s="21" t="s">
        <v>5195</v>
      </c>
      <c r="F1656" s="40" t="s">
        <v>4817</v>
      </c>
      <c r="G1656" s="21" t="s">
        <v>5183</v>
      </c>
      <c r="H1656" s="21" t="s">
        <v>22</v>
      </c>
      <c r="I1656" s="22">
        <v>150000000</v>
      </c>
      <c r="J1656" s="22">
        <v>0</v>
      </c>
      <c r="K1656" s="22">
        <v>0</v>
      </c>
      <c r="L1656" s="22">
        <f t="shared" si="79"/>
        <v>150000000</v>
      </c>
      <c r="M1656" s="30"/>
      <c r="N1656" s="21"/>
    </row>
    <row r="1657" spans="1:14" ht="16.5" customHeight="1" x14ac:dyDescent="0.15">
      <c r="A1657" s="20">
        <v>1652</v>
      </c>
      <c r="B1657" s="21" t="s">
        <v>4824</v>
      </c>
      <c r="C1657" s="21" t="s">
        <v>158</v>
      </c>
      <c r="D1657" s="21">
        <v>7</v>
      </c>
      <c r="E1657" s="21" t="s">
        <v>5195</v>
      </c>
      <c r="F1657" s="40" t="s">
        <v>4971</v>
      </c>
      <c r="G1657" s="21" t="s">
        <v>191</v>
      </c>
      <c r="H1657" s="21" t="s">
        <v>22</v>
      </c>
      <c r="I1657" s="22">
        <v>215066000</v>
      </c>
      <c r="J1657" s="22">
        <v>0</v>
      </c>
      <c r="K1657" s="22">
        <v>0</v>
      </c>
      <c r="L1657" s="22">
        <f t="shared" si="79"/>
        <v>215066000</v>
      </c>
      <c r="M1657" s="30"/>
      <c r="N1657" s="21"/>
    </row>
    <row r="1658" spans="1:14" ht="16.5" customHeight="1" x14ac:dyDescent="0.15">
      <c r="A1658" s="20">
        <v>1653</v>
      </c>
      <c r="B1658" s="21" t="s">
        <v>4824</v>
      </c>
      <c r="C1658" s="21" t="s">
        <v>158</v>
      </c>
      <c r="D1658" s="21">
        <v>7</v>
      </c>
      <c r="E1658" s="21" t="s">
        <v>5195</v>
      </c>
      <c r="F1658" s="40" t="s">
        <v>4972</v>
      </c>
      <c r="G1658" s="21" t="s">
        <v>191</v>
      </c>
      <c r="H1658" s="21" t="s">
        <v>22</v>
      </c>
      <c r="I1658" s="22">
        <v>155680000</v>
      </c>
      <c r="J1658" s="22">
        <v>0</v>
      </c>
      <c r="K1658" s="22">
        <v>0</v>
      </c>
      <c r="L1658" s="22">
        <f t="shared" si="79"/>
        <v>155680000</v>
      </c>
      <c r="M1658" s="30"/>
      <c r="N1658" s="21"/>
    </row>
    <row r="1659" spans="1:14" ht="16.5" customHeight="1" x14ac:dyDescent="0.15">
      <c r="A1659" s="20">
        <v>1654</v>
      </c>
      <c r="B1659" s="21" t="s">
        <v>4824</v>
      </c>
      <c r="C1659" s="21" t="s">
        <v>158</v>
      </c>
      <c r="D1659" s="21">
        <v>7</v>
      </c>
      <c r="E1659" s="21" t="s">
        <v>5195</v>
      </c>
      <c r="F1659" s="40" t="s">
        <v>4973</v>
      </c>
      <c r="G1659" s="21" t="s">
        <v>193</v>
      </c>
      <c r="H1659" s="21" t="s">
        <v>22</v>
      </c>
      <c r="I1659" s="22">
        <v>8405000</v>
      </c>
      <c r="J1659" s="22">
        <v>0</v>
      </c>
      <c r="K1659" s="22">
        <v>0</v>
      </c>
      <c r="L1659" s="22">
        <f t="shared" si="79"/>
        <v>8405000</v>
      </c>
      <c r="M1659" s="30"/>
      <c r="N1659" s="21"/>
    </row>
    <row r="1660" spans="1:14" ht="16.5" customHeight="1" x14ac:dyDescent="0.15">
      <c r="A1660" s="20">
        <v>1655</v>
      </c>
      <c r="B1660" s="21" t="s">
        <v>4824</v>
      </c>
      <c r="C1660" s="21" t="s">
        <v>158</v>
      </c>
      <c r="D1660" s="21">
        <v>7</v>
      </c>
      <c r="E1660" s="21" t="s">
        <v>5195</v>
      </c>
      <c r="F1660" s="40" t="s">
        <v>4980</v>
      </c>
      <c r="G1660" s="21" t="s">
        <v>191</v>
      </c>
      <c r="H1660" s="21" t="s">
        <v>22</v>
      </c>
      <c r="I1660" s="22">
        <v>99653024</v>
      </c>
      <c r="J1660" s="22">
        <v>0</v>
      </c>
      <c r="K1660" s="22">
        <v>0</v>
      </c>
      <c r="L1660" s="22">
        <f t="shared" si="79"/>
        <v>99653024</v>
      </c>
      <c r="M1660" s="30"/>
      <c r="N1660" s="21"/>
    </row>
    <row r="1661" spans="1:14" ht="16.5" customHeight="1" x14ac:dyDescent="0.15">
      <c r="A1661" s="20">
        <v>1656</v>
      </c>
      <c r="B1661" s="21" t="s">
        <v>4824</v>
      </c>
      <c r="C1661" s="21" t="s">
        <v>158</v>
      </c>
      <c r="D1661" s="21">
        <v>7</v>
      </c>
      <c r="E1661" s="21" t="s">
        <v>5195</v>
      </c>
      <c r="F1661" s="40" t="s">
        <v>4981</v>
      </c>
      <c r="G1661" s="21" t="s">
        <v>191</v>
      </c>
      <c r="H1661" s="21" t="s">
        <v>22</v>
      </c>
      <c r="I1661" s="22">
        <v>30000000</v>
      </c>
      <c r="J1661" s="22">
        <v>0</v>
      </c>
      <c r="K1661" s="22">
        <v>0</v>
      </c>
      <c r="L1661" s="22">
        <f t="shared" si="79"/>
        <v>30000000</v>
      </c>
      <c r="M1661" s="30"/>
      <c r="N1661" s="21"/>
    </row>
    <row r="1662" spans="1:14" ht="16.5" customHeight="1" x14ac:dyDescent="0.15">
      <c r="A1662" s="20">
        <v>1657</v>
      </c>
      <c r="B1662" s="21" t="s">
        <v>4824</v>
      </c>
      <c r="C1662" s="21" t="s">
        <v>4913</v>
      </c>
      <c r="D1662" s="21">
        <v>7</v>
      </c>
      <c r="E1662" s="21" t="s">
        <v>5195</v>
      </c>
      <c r="F1662" s="40" t="s">
        <v>5064</v>
      </c>
      <c r="G1662" s="21" t="s">
        <v>191</v>
      </c>
      <c r="H1662" s="21" t="s">
        <v>22</v>
      </c>
      <c r="I1662" s="22">
        <v>34260000</v>
      </c>
      <c r="J1662" s="22">
        <v>0</v>
      </c>
      <c r="K1662" s="22">
        <v>0</v>
      </c>
      <c r="L1662" s="22">
        <f t="shared" si="79"/>
        <v>34260000</v>
      </c>
      <c r="M1662" s="30"/>
      <c r="N1662" s="21"/>
    </row>
    <row r="1663" spans="1:14" ht="16.5" customHeight="1" x14ac:dyDescent="0.15">
      <c r="A1663" s="20">
        <v>1658</v>
      </c>
      <c r="B1663" s="21" t="s">
        <v>5174</v>
      </c>
      <c r="C1663" s="21" t="s">
        <v>5177</v>
      </c>
      <c r="D1663" s="21">
        <v>7</v>
      </c>
      <c r="E1663" s="21" t="s">
        <v>5195</v>
      </c>
      <c r="F1663" s="40" t="s">
        <v>5179</v>
      </c>
      <c r="G1663" s="21" t="s">
        <v>191</v>
      </c>
      <c r="H1663" s="21" t="s">
        <v>15</v>
      </c>
      <c r="I1663" s="22">
        <v>5100000000</v>
      </c>
      <c r="J1663" s="22">
        <v>0</v>
      </c>
      <c r="K1663" s="22">
        <v>0</v>
      </c>
      <c r="L1663" s="22">
        <f t="shared" si="79"/>
        <v>5100000000</v>
      </c>
      <c r="M1663" s="30"/>
      <c r="N1663" s="21"/>
    </row>
    <row r="1664" spans="1:14" ht="16.5" customHeight="1" x14ac:dyDescent="0.15">
      <c r="A1664" s="20">
        <v>1659</v>
      </c>
      <c r="B1664" s="21" t="s">
        <v>1572</v>
      </c>
      <c r="C1664" s="21" t="s">
        <v>1576</v>
      </c>
      <c r="D1664" s="21">
        <v>8</v>
      </c>
      <c r="E1664" s="21" t="s">
        <v>5195</v>
      </c>
      <c r="F1664" s="40" t="s">
        <v>1840</v>
      </c>
      <c r="G1664" s="21" t="s">
        <v>191</v>
      </c>
      <c r="H1664" s="21" t="s">
        <v>22</v>
      </c>
      <c r="I1664" s="22">
        <v>617000000</v>
      </c>
      <c r="J1664" s="22">
        <v>0</v>
      </c>
      <c r="K1664" s="22">
        <v>0</v>
      </c>
      <c r="L1664" s="22">
        <f t="shared" si="79"/>
        <v>617000000</v>
      </c>
      <c r="M1664" s="30"/>
      <c r="N1664" s="21"/>
    </row>
    <row r="1665" spans="1:14" ht="16.5" customHeight="1" x14ac:dyDescent="0.15">
      <c r="A1665" s="20">
        <v>1660</v>
      </c>
      <c r="B1665" s="21" t="s">
        <v>1572</v>
      </c>
      <c r="C1665" s="21" t="s">
        <v>1576</v>
      </c>
      <c r="D1665" s="21">
        <v>8</v>
      </c>
      <c r="E1665" s="21" t="s">
        <v>5195</v>
      </c>
      <c r="F1665" s="40" t="s">
        <v>1841</v>
      </c>
      <c r="G1665" s="21" t="s">
        <v>191</v>
      </c>
      <c r="H1665" s="21" t="s">
        <v>22</v>
      </c>
      <c r="I1665" s="22">
        <v>686000000</v>
      </c>
      <c r="J1665" s="22">
        <v>0</v>
      </c>
      <c r="K1665" s="22">
        <v>0</v>
      </c>
      <c r="L1665" s="22">
        <f t="shared" si="79"/>
        <v>686000000</v>
      </c>
      <c r="M1665" s="30"/>
      <c r="N1665" s="21"/>
    </row>
    <row r="1666" spans="1:14" ht="16.5" customHeight="1" x14ac:dyDescent="0.15">
      <c r="A1666" s="20">
        <v>1661</v>
      </c>
      <c r="B1666" s="21" t="s">
        <v>1572</v>
      </c>
      <c r="C1666" s="21" t="s">
        <v>1575</v>
      </c>
      <c r="D1666" s="21">
        <v>8</v>
      </c>
      <c r="E1666" s="21" t="s">
        <v>5195</v>
      </c>
      <c r="F1666" s="40" t="s">
        <v>1849</v>
      </c>
      <c r="G1666" s="21" t="s">
        <v>191</v>
      </c>
      <c r="H1666" s="21" t="s">
        <v>15</v>
      </c>
      <c r="I1666" s="22">
        <v>3908250000</v>
      </c>
      <c r="J1666" s="22">
        <f t="shared" ref="J1666:J1671" si="84">J1669</f>
        <v>0</v>
      </c>
      <c r="K1666" s="22">
        <v>0</v>
      </c>
      <c r="L1666" s="22">
        <f t="shared" si="79"/>
        <v>3908250000</v>
      </c>
      <c r="M1666" s="30"/>
      <c r="N1666" s="21"/>
    </row>
    <row r="1667" spans="1:14" ht="16.5" customHeight="1" x14ac:dyDescent="0.15">
      <c r="A1667" s="20">
        <v>1662</v>
      </c>
      <c r="B1667" s="21" t="s">
        <v>1572</v>
      </c>
      <c r="C1667" s="21" t="s">
        <v>1575</v>
      </c>
      <c r="D1667" s="21">
        <v>8</v>
      </c>
      <c r="E1667" s="21" t="s">
        <v>5195</v>
      </c>
      <c r="F1667" s="40" t="s">
        <v>1855</v>
      </c>
      <c r="G1667" s="21" t="s">
        <v>191</v>
      </c>
      <c r="H1667" s="21" t="s">
        <v>15</v>
      </c>
      <c r="I1667" s="22">
        <v>500000000</v>
      </c>
      <c r="J1667" s="22">
        <f t="shared" si="84"/>
        <v>0</v>
      </c>
      <c r="K1667" s="22">
        <f>K1670</f>
        <v>0</v>
      </c>
      <c r="L1667" s="22">
        <f t="shared" si="79"/>
        <v>500000000</v>
      </c>
      <c r="M1667" s="30"/>
      <c r="N1667" s="21"/>
    </row>
    <row r="1668" spans="1:14" ht="16.5" customHeight="1" x14ac:dyDescent="0.15">
      <c r="A1668" s="20">
        <v>1663</v>
      </c>
      <c r="B1668" s="21" t="s">
        <v>1572</v>
      </c>
      <c r="C1668" s="21" t="s">
        <v>1575</v>
      </c>
      <c r="D1668" s="21">
        <v>8</v>
      </c>
      <c r="E1668" s="21" t="s">
        <v>5195</v>
      </c>
      <c r="F1668" s="40" t="s">
        <v>1856</v>
      </c>
      <c r="G1668" s="21" t="s">
        <v>191</v>
      </c>
      <c r="H1668" s="21" t="s">
        <v>15</v>
      </c>
      <c r="I1668" s="22">
        <v>500000000</v>
      </c>
      <c r="J1668" s="22">
        <f t="shared" si="84"/>
        <v>0</v>
      </c>
      <c r="K1668" s="22">
        <f>K1671</f>
        <v>0</v>
      </c>
      <c r="L1668" s="22">
        <f t="shared" si="79"/>
        <v>500000000</v>
      </c>
      <c r="M1668" s="30"/>
      <c r="N1668" s="21"/>
    </row>
    <row r="1669" spans="1:14" ht="16.5" customHeight="1" x14ac:dyDescent="0.15">
      <c r="A1669" s="20">
        <v>1664</v>
      </c>
      <c r="B1669" s="21" t="s">
        <v>1572</v>
      </c>
      <c r="C1669" s="21" t="s">
        <v>1575</v>
      </c>
      <c r="D1669" s="21">
        <v>8</v>
      </c>
      <c r="E1669" s="21" t="s">
        <v>5195</v>
      </c>
      <c r="F1669" s="40" t="s">
        <v>1858</v>
      </c>
      <c r="G1669" s="21" t="s">
        <v>191</v>
      </c>
      <c r="H1669" s="21" t="s">
        <v>15</v>
      </c>
      <c r="I1669" s="22">
        <v>130000000</v>
      </c>
      <c r="J1669" s="22">
        <f t="shared" si="84"/>
        <v>0</v>
      </c>
      <c r="K1669" s="22">
        <f>K1672</f>
        <v>0</v>
      </c>
      <c r="L1669" s="22">
        <f t="shared" si="79"/>
        <v>130000000</v>
      </c>
      <c r="M1669" s="30"/>
      <c r="N1669" s="21"/>
    </row>
    <row r="1670" spans="1:14" ht="16.5" customHeight="1" x14ac:dyDescent="0.15">
      <c r="A1670" s="20">
        <v>1665</v>
      </c>
      <c r="B1670" s="21" t="s">
        <v>39</v>
      </c>
      <c r="C1670" s="21" t="s">
        <v>158</v>
      </c>
      <c r="D1670" s="21">
        <v>8</v>
      </c>
      <c r="E1670" s="21" t="s">
        <v>5195</v>
      </c>
      <c r="F1670" s="40" t="s">
        <v>247</v>
      </c>
      <c r="G1670" s="21" t="s">
        <v>191</v>
      </c>
      <c r="H1670" s="21" t="s">
        <v>22</v>
      </c>
      <c r="I1670" s="22">
        <v>31772912</v>
      </c>
      <c r="J1670" s="22">
        <f t="shared" si="84"/>
        <v>0</v>
      </c>
      <c r="K1670" s="22">
        <v>0</v>
      </c>
      <c r="L1670" s="22">
        <f t="shared" si="79"/>
        <v>31772912</v>
      </c>
      <c r="M1670" s="30"/>
      <c r="N1670" s="21"/>
    </row>
    <row r="1671" spans="1:14" ht="16.5" customHeight="1" x14ac:dyDescent="0.15">
      <c r="A1671" s="20">
        <v>1666</v>
      </c>
      <c r="B1671" s="21" t="s">
        <v>292</v>
      </c>
      <c r="C1671" s="21" t="s">
        <v>167</v>
      </c>
      <c r="D1671" s="21">
        <v>8</v>
      </c>
      <c r="E1671" s="21" t="s">
        <v>5195</v>
      </c>
      <c r="F1671" s="40" t="s">
        <v>604</v>
      </c>
      <c r="G1671" s="21" t="s">
        <v>191</v>
      </c>
      <c r="H1671" s="21" t="s">
        <v>22</v>
      </c>
      <c r="I1671" s="22">
        <v>100000000</v>
      </c>
      <c r="J1671" s="22">
        <f t="shared" si="84"/>
        <v>0</v>
      </c>
      <c r="K1671" s="22">
        <f>K1674</f>
        <v>0</v>
      </c>
      <c r="L1671" s="22">
        <f t="shared" si="79"/>
        <v>100000000</v>
      </c>
      <c r="M1671" s="30"/>
      <c r="N1671" s="21"/>
    </row>
    <row r="1672" spans="1:14" ht="16.5" customHeight="1" x14ac:dyDescent="0.15">
      <c r="A1672" s="20">
        <v>1667</v>
      </c>
      <c r="B1672" s="21" t="s">
        <v>292</v>
      </c>
      <c r="C1672" s="21" t="s">
        <v>126</v>
      </c>
      <c r="D1672" s="21">
        <v>8</v>
      </c>
      <c r="E1672" s="21" t="s">
        <v>5195</v>
      </c>
      <c r="F1672" s="40" t="s">
        <v>606</v>
      </c>
      <c r="G1672" s="21" t="s">
        <v>193</v>
      </c>
      <c r="H1672" s="21" t="s">
        <v>22</v>
      </c>
      <c r="I1672" s="22">
        <v>47000000</v>
      </c>
      <c r="J1672" s="22">
        <v>0</v>
      </c>
      <c r="K1672" s="22">
        <v>0</v>
      </c>
      <c r="L1672" s="22">
        <f t="shared" si="79"/>
        <v>47000000</v>
      </c>
      <c r="M1672" s="30"/>
      <c r="N1672" s="21" t="s">
        <v>195</v>
      </c>
    </row>
    <row r="1673" spans="1:14" ht="16.5" customHeight="1" x14ac:dyDescent="0.15">
      <c r="A1673" s="20">
        <v>1668</v>
      </c>
      <c r="B1673" s="21" t="s">
        <v>292</v>
      </c>
      <c r="C1673" s="21" t="s">
        <v>402</v>
      </c>
      <c r="D1673" s="21">
        <v>8</v>
      </c>
      <c r="E1673" s="21" t="s">
        <v>5195</v>
      </c>
      <c r="F1673" s="40" t="s">
        <v>622</v>
      </c>
      <c r="G1673" s="21" t="s">
        <v>191</v>
      </c>
      <c r="H1673" s="21" t="s">
        <v>15</v>
      </c>
      <c r="I1673" s="22">
        <v>808077200</v>
      </c>
      <c r="J1673" s="22">
        <f>J1676</f>
        <v>0</v>
      </c>
      <c r="K1673" s="22">
        <f>K1676</f>
        <v>0</v>
      </c>
      <c r="L1673" s="22">
        <f t="shared" si="79"/>
        <v>808077200</v>
      </c>
      <c r="M1673" s="30"/>
      <c r="N1673" s="21"/>
    </row>
    <row r="1674" spans="1:14" ht="16.5" customHeight="1" x14ac:dyDescent="0.15">
      <c r="A1674" s="20">
        <v>1669</v>
      </c>
      <c r="B1674" s="21" t="s">
        <v>292</v>
      </c>
      <c r="C1674" s="21" t="s">
        <v>67</v>
      </c>
      <c r="D1674" s="21">
        <v>8</v>
      </c>
      <c r="E1674" s="21" t="s">
        <v>5195</v>
      </c>
      <c r="F1674" s="40" t="s">
        <v>638</v>
      </c>
      <c r="G1674" s="21" t="s">
        <v>191</v>
      </c>
      <c r="H1674" s="21" t="s">
        <v>22</v>
      </c>
      <c r="I1674" s="22">
        <v>70000000</v>
      </c>
      <c r="J1674" s="22">
        <f>J1677</f>
        <v>0</v>
      </c>
      <c r="K1674" s="22">
        <f>K1677</f>
        <v>0</v>
      </c>
      <c r="L1674" s="22">
        <f t="shared" si="79"/>
        <v>70000000</v>
      </c>
      <c r="M1674" s="30"/>
      <c r="N1674" s="21"/>
    </row>
    <row r="1675" spans="1:14" ht="16.5" customHeight="1" x14ac:dyDescent="0.15">
      <c r="A1675" s="20">
        <v>1670</v>
      </c>
      <c r="B1675" s="21" t="s">
        <v>696</v>
      </c>
      <c r="C1675" s="21" t="s">
        <v>67</v>
      </c>
      <c r="D1675" s="21">
        <v>8</v>
      </c>
      <c r="E1675" s="21" t="s">
        <v>5195</v>
      </c>
      <c r="F1675" s="40" t="s">
        <v>949</v>
      </c>
      <c r="G1675" s="21" t="s">
        <v>191</v>
      </c>
      <c r="H1675" s="21" t="s">
        <v>15</v>
      </c>
      <c r="I1675" s="22">
        <v>556000000</v>
      </c>
      <c r="J1675" s="22">
        <v>0</v>
      </c>
      <c r="K1675" s="22">
        <v>0</v>
      </c>
      <c r="L1675" s="22">
        <f t="shared" si="79"/>
        <v>556000000</v>
      </c>
      <c r="M1675" s="30"/>
      <c r="N1675" s="21"/>
    </row>
    <row r="1676" spans="1:14" ht="16.5" customHeight="1" x14ac:dyDescent="0.15">
      <c r="A1676" s="20">
        <v>1671</v>
      </c>
      <c r="B1676" s="21" t="s">
        <v>696</v>
      </c>
      <c r="C1676" s="21" t="s">
        <v>797</v>
      </c>
      <c r="D1676" s="21">
        <v>8</v>
      </c>
      <c r="E1676" s="21" t="s">
        <v>5195</v>
      </c>
      <c r="F1676" s="40" t="s">
        <v>985</v>
      </c>
      <c r="G1676" s="21" t="s">
        <v>191</v>
      </c>
      <c r="H1676" s="21" t="s">
        <v>22</v>
      </c>
      <c r="I1676" s="22">
        <v>120000000</v>
      </c>
      <c r="J1676" s="22">
        <v>0</v>
      </c>
      <c r="K1676" s="22">
        <v>0</v>
      </c>
      <c r="L1676" s="22">
        <f t="shared" si="79"/>
        <v>120000000</v>
      </c>
      <c r="M1676" s="30"/>
      <c r="N1676" s="21"/>
    </row>
    <row r="1677" spans="1:14" ht="16.5" customHeight="1" x14ac:dyDescent="0.15">
      <c r="A1677" s="20">
        <v>1672</v>
      </c>
      <c r="B1677" s="21" t="s">
        <v>696</v>
      </c>
      <c r="C1677" s="21" t="s">
        <v>874</v>
      </c>
      <c r="D1677" s="21">
        <v>8</v>
      </c>
      <c r="E1677" s="21" t="s">
        <v>5195</v>
      </c>
      <c r="F1677" s="40" t="s">
        <v>1033</v>
      </c>
      <c r="G1677" s="21" t="s">
        <v>193</v>
      </c>
      <c r="H1677" s="21" t="s">
        <v>22</v>
      </c>
      <c r="I1677" s="22">
        <v>96300000</v>
      </c>
      <c r="J1677" s="22">
        <v>0</v>
      </c>
      <c r="K1677" s="22">
        <v>0</v>
      </c>
      <c r="L1677" s="22">
        <f t="shared" ref="L1677:L1740" si="85">I1677+J1677+K1677</f>
        <v>96300000</v>
      </c>
      <c r="M1677" s="30"/>
      <c r="N1677" s="21"/>
    </row>
    <row r="1678" spans="1:14" ht="16.5" customHeight="1" x14ac:dyDescent="0.15">
      <c r="A1678" s="20">
        <v>1673</v>
      </c>
      <c r="B1678" s="21" t="s">
        <v>1036</v>
      </c>
      <c r="C1678" s="21" t="s">
        <v>887</v>
      </c>
      <c r="D1678" s="21">
        <v>8</v>
      </c>
      <c r="E1678" s="21" t="s">
        <v>5195</v>
      </c>
      <c r="F1678" s="40" t="s">
        <v>1177</v>
      </c>
      <c r="G1678" s="21" t="s">
        <v>191</v>
      </c>
      <c r="H1678" s="21" t="s">
        <v>22</v>
      </c>
      <c r="I1678" s="22">
        <v>30000000</v>
      </c>
      <c r="J1678" s="22">
        <v>0</v>
      </c>
      <c r="K1678" s="22">
        <v>0</v>
      </c>
      <c r="L1678" s="22">
        <f t="shared" si="85"/>
        <v>30000000</v>
      </c>
      <c r="M1678" s="30"/>
      <c r="N1678" s="21"/>
    </row>
    <row r="1679" spans="1:14" ht="16.5" customHeight="1" x14ac:dyDescent="0.15">
      <c r="A1679" s="20">
        <v>1674</v>
      </c>
      <c r="B1679" s="21" t="s">
        <v>1036</v>
      </c>
      <c r="C1679" s="21" t="s">
        <v>1055</v>
      </c>
      <c r="D1679" s="21">
        <v>8</v>
      </c>
      <c r="E1679" s="21" t="s">
        <v>5195</v>
      </c>
      <c r="F1679" s="40" t="s">
        <v>1221</v>
      </c>
      <c r="G1679" s="21" t="s">
        <v>191</v>
      </c>
      <c r="H1679" s="21" t="s">
        <v>22</v>
      </c>
      <c r="I1679" s="22">
        <v>163603000</v>
      </c>
      <c r="J1679" s="22">
        <f>J1682</f>
        <v>0</v>
      </c>
      <c r="K1679" s="22">
        <v>0</v>
      </c>
      <c r="L1679" s="22">
        <f t="shared" si="85"/>
        <v>163603000</v>
      </c>
      <c r="M1679" s="30"/>
      <c r="N1679" s="21"/>
    </row>
    <row r="1680" spans="1:14" ht="16.5" customHeight="1" x14ac:dyDescent="0.15">
      <c r="A1680" s="20">
        <v>1675</v>
      </c>
      <c r="B1680" s="21" t="s">
        <v>1281</v>
      </c>
      <c r="C1680" s="21" t="s">
        <v>945</v>
      </c>
      <c r="D1680" s="21">
        <v>8</v>
      </c>
      <c r="E1680" s="21" t="s">
        <v>5195</v>
      </c>
      <c r="F1680" s="40" t="s">
        <v>1445</v>
      </c>
      <c r="G1680" s="21" t="s">
        <v>193</v>
      </c>
      <c r="H1680" s="21" t="s">
        <v>22</v>
      </c>
      <c r="I1680" s="22">
        <v>35000000</v>
      </c>
      <c r="J1680" s="22">
        <v>0</v>
      </c>
      <c r="K1680" s="22">
        <v>0</v>
      </c>
      <c r="L1680" s="22">
        <f t="shared" si="85"/>
        <v>35000000</v>
      </c>
      <c r="M1680" s="30"/>
      <c r="N1680" s="21"/>
    </row>
    <row r="1681" spans="1:14" ht="16.5" customHeight="1" x14ac:dyDescent="0.15">
      <c r="A1681" s="20">
        <v>1676</v>
      </c>
      <c r="B1681" s="21" t="s">
        <v>1281</v>
      </c>
      <c r="C1681" s="21" t="s">
        <v>94</v>
      </c>
      <c r="D1681" s="21">
        <v>8</v>
      </c>
      <c r="E1681" s="21" t="s">
        <v>5195</v>
      </c>
      <c r="F1681" s="40" t="s">
        <v>1462</v>
      </c>
      <c r="G1681" s="21" t="s">
        <v>191</v>
      </c>
      <c r="H1681" s="21" t="s">
        <v>22</v>
      </c>
      <c r="I1681" s="22">
        <v>40000000</v>
      </c>
      <c r="J1681" s="22">
        <f t="shared" ref="J1681:K1684" si="86">J1684</f>
        <v>0</v>
      </c>
      <c r="K1681" s="22">
        <f t="shared" si="86"/>
        <v>0</v>
      </c>
      <c r="L1681" s="22">
        <f t="shared" si="85"/>
        <v>40000000</v>
      </c>
      <c r="M1681" s="30"/>
      <c r="N1681" s="21"/>
    </row>
    <row r="1682" spans="1:14" ht="16.5" customHeight="1" x14ac:dyDescent="0.15">
      <c r="A1682" s="20">
        <v>1677</v>
      </c>
      <c r="B1682" s="21" t="s">
        <v>1528</v>
      </c>
      <c r="C1682" s="21" t="s">
        <v>1737</v>
      </c>
      <c r="D1682" s="21">
        <v>8</v>
      </c>
      <c r="E1682" s="21" t="s">
        <v>5195</v>
      </c>
      <c r="F1682" s="40" t="s">
        <v>1741</v>
      </c>
      <c r="G1682" s="21" t="s">
        <v>191</v>
      </c>
      <c r="H1682" s="21" t="s">
        <v>15</v>
      </c>
      <c r="I1682" s="22">
        <v>800000000</v>
      </c>
      <c r="J1682" s="22">
        <f t="shared" si="86"/>
        <v>0</v>
      </c>
      <c r="K1682" s="22">
        <f t="shared" si="86"/>
        <v>0</v>
      </c>
      <c r="L1682" s="22">
        <f t="shared" si="85"/>
        <v>800000000</v>
      </c>
      <c r="M1682" s="30"/>
      <c r="N1682" s="21"/>
    </row>
    <row r="1683" spans="1:14" ht="16.5" customHeight="1" x14ac:dyDescent="0.15">
      <c r="A1683" s="20">
        <v>1678</v>
      </c>
      <c r="B1683" s="21" t="s">
        <v>1528</v>
      </c>
      <c r="C1683" s="21" t="s">
        <v>1536</v>
      </c>
      <c r="D1683" s="21">
        <v>8</v>
      </c>
      <c r="E1683" s="21" t="s">
        <v>5195</v>
      </c>
      <c r="F1683" s="40" t="s">
        <v>1770</v>
      </c>
      <c r="G1683" s="21" t="s">
        <v>191</v>
      </c>
      <c r="H1683" s="21" t="s">
        <v>22</v>
      </c>
      <c r="I1683" s="22">
        <v>50000000</v>
      </c>
      <c r="J1683" s="22">
        <f t="shared" si="86"/>
        <v>0</v>
      </c>
      <c r="K1683" s="22">
        <f t="shared" si="86"/>
        <v>0</v>
      </c>
      <c r="L1683" s="22">
        <f t="shared" si="85"/>
        <v>50000000</v>
      </c>
      <c r="M1683" s="30"/>
      <c r="N1683" s="21"/>
    </row>
    <row r="1684" spans="1:14" ht="16.5" customHeight="1" x14ac:dyDescent="0.15">
      <c r="A1684" s="20">
        <v>1679</v>
      </c>
      <c r="B1684" s="21" t="s">
        <v>1528</v>
      </c>
      <c r="C1684" s="21" t="s">
        <v>1536</v>
      </c>
      <c r="D1684" s="21">
        <v>8</v>
      </c>
      <c r="E1684" s="21" t="s">
        <v>5195</v>
      </c>
      <c r="F1684" s="40" t="s">
        <v>1771</v>
      </c>
      <c r="G1684" s="21" t="s">
        <v>191</v>
      </c>
      <c r="H1684" s="21" t="s">
        <v>15</v>
      </c>
      <c r="I1684" s="22">
        <v>1400000000</v>
      </c>
      <c r="J1684" s="22">
        <f t="shared" si="86"/>
        <v>0</v>
      </c>
      <c r="K1684" s="22">
        <f t="shared" si="86"/>
        <v>0</v>
      </c>
      <c r="L1684" s="22">
        <f t="shared" si="85"/>
        <v>1400000000</v>
      </c>
      <c r="M1684" s="30"/>
      <c r="N1684" s="21"/>
    </row>
    <row r="1685" spans="1:14" ht="16.5" customHeight="1" x14ac:dyDescent="0.15">
      <c r="A1685" s="20">
        <v>1680</v>
      </c>
      <c r="B1685" s="21" t="s">
        <v>1983</v>
      </c>
      <c r="C1685" s="21" t="s">
        <v>887</v>
      </c>
      <c r="D1685" s="21">
        <v>8</v>
      </c>
      <c r="E1685" s="21" t="s">
        <v>5195</v>
      </c>
      <c r="F1685" s="40" t="s">
        <v>2068</v>
      </c>
      <c r="G1685" s="21" t="s">
        <v>191</v>
      </c>
      <c r="H1685" s="21" t="s">
        <v>15</v>
      </c>
      <c r="I1685" s="22">
        <v>30000000</v>
      </c>
      <c r="J1685" s="22">
        <v>0</v>
      </c>
      <c r="K1685" s="22">
        <v>0</v>
      </c>
      <c r="L1685" s="22">
        <f t="shared" si="85"/>
        <v>30000000</v>
      </c>
      <c r="M1685" s="30"/>
      <c r="N1685" s="21"/>
    </row>
    <row r="1686" spans="1:14" ht="16.5" customHeight="1" x14ac:dyDescent="0.15">
      <c r="A1686" s="20">
        <v>1681</v>
      </c>
      <c r="B1686" s="21" t="s">
        <v>1983</v>
      </c>
      <c r="C1686" s="21" t="s">
        <v>1991</v>
      </c>
      <c r="D1686" s="21">
        <v>8</v>
      </c>
      <c r="E1686" s="21" t="s">
        <v>5195</v>
      </c>
      <c r="F1686" s="40" t="s">
        <v>2112</v>
      </c>
      <c r="G1686" s="21" t="s">
        <v>191</v>
      </c>
      <c r="H1686" s="21" t="s">
        <v>22</v>
      </c>
      <c r="I1686" s="22">
        <v>60000000</v>
      </c>
      <c r="J1686" s="22">
        <v>0</v>
      </c>
      <c r="K1686" s="22">
        <v>0</v>
      </c>
      <c r="L1686" s="22">
        <f t="shared" si="85"/>
        <v>60000000</v>
      </c>
      <c r="M1686" s="30"/>
      <c r="N1686" s="21"/>
    </row>
    <row r="1687" spans="1:14" ht="16.5" customHeight="1" x14ac:dyDescent="0.15">
      <c r="A1687" s="20">
        <v>1682</v>
      </c>
      <c r="B1687" s="21" t="s">
        <v>2160</v>
      </c>
      <c r="C1687" s="21" t="s">
        <v>1538</v>
      </c>
      <c r="D1687" s="21">
        <v>8</v>
      </c>
      <c r="E1687" s="21" t="s">
        <v>5195</v>
      </c>
      <c r="F1687" s="40" t="s">
        <v>2238</v>
      </c>
      <c r="G1687" s="21" t="s">
        <v>191</v>
      </c>
      <c r="H1687" s="21" t="s">
        <v>22</v>
      </c>
      <c r="I1687" s="22">
        <v>450000000</v>
      </c>
      <c r="J1687" s="22">
        <v>0</v>
      </c>
      <c r="K1687" s="22">
        <v>0</v>
      </c>
      <c r="L1687" s="22">
        <f t="shared" si="85"/>
        <v>450000000</v>
      </c>
      <c r="M1687" s="30"/>
      <c r="N1687" s="21"/>
    </row>
    <row r="1688" spans="1:14" ht="16.5" customHeight="1" x14ac:dyDescent="0.15">
      <c r="A1688" s="20">
        <v>1683</v>
      </c>
      <c r="B1688" s="21" t="s">
        <v>2160</v>
      </c>
      <c r="C1688" s="21" t="s">
        <v>2171</v>
      </c>
      <c r="D1688" s="21">
        <v>8</v>
      </c>
      <c r="E1688" s="21" t="s">
        <v>5195</v>
      </c>
      <c r="F1688" s="40" t="s">
        <v>2293</v>
      </c>
      <c r="G1688" s="21" t="s">
        <v>191</v>
      </c>
      <c r="H1688" s="21" t="s">
        <v>15</v>
      </c>
      <c r="I1688" s="22">
        <v>3600000000</v>
      </c>
      <c r="J1688" s="22">
        <v>0</v>
      </c>
      <c r="K1688" s="22">
        <v>60000000</v>
      </c>
      <c r="L1688" s="22">
        <f t="shared" si="85"/>
        <v>3660000000</v>
      </c>
      <c r="M1688" s="30"/>
      <c r="N1688" s="21"/>
    </row>
    <row r="1689" spans="1:14" ht="16.5" customHeight="1" x14ac:dyDescent="0.15">
      <c r="A1689" s="20">
        <v>1684</v>
      </c>
      <c r="B1689" s="21" t="s">
        <v>2160</v>
      </c>
      <c r="C1689" s="21" t="s">
        <v>2171</v>
      </c>
      <c r="D1689" s="21">
        <v>8</v>
      </c>
      <c r="E1689" s="21" t="s">
        <v>5195</v>
      </c>
      <c r="F1689" s="40" t="s">
        <v>2294</v>
      </c>
      <c r="G1689" s="21" t="s">
        <v>191</v>
      </c>
      <c r="H1689" s="21" t="s">
        <v>15</v>
      </c>
      <c r="I1689" s="22">
        <v>1300000000</v>
      </c>
      <c r="J1689" s="22">
        <v>0</v>
      </c>
      <c r="K1689" s="22">
        <v>35000000</v>
      </c>
      <c r="L1689" s="22">
        <f t="shared" si="85"/>
        <v>1335000000</v>
      </c>
      <c r="M1689" s="30"/>
      <c r="N1689" s="21"/>
    </row>
    <row r="1690" spans="1:14" ht="16.5" customHeight="1" x14ac:dyDescent="0.15">
      <c r="A1690" s="20">
        <v>1685</v>
      </c>
      <c r="B1690" s="21" t="s">
        <v>2311</v>
      </c>
      <c r="C1690" s="21" t="s">
        <v>2326</v>
      </c>
      <c r="D1690" s="21">
        <v>8</v>
      </c>
      <c r="E1690" s="21" t="s">
        <v>5195</v>
      </c>
      <c r="F1690" s="40" t="s">
        <v>2536</v>
      </c>
      <c r="G1690" s="21" t="s">
        <v>191</v>
      </c>
      <c r="H1690" s="21" t="s">
        <v>22</v>
      </c>
      <c r="I1690" s="22">
        <v>200000000</v>
      </c>
      <c r="J1690" s="22">
        <v>0</v>
      </c>
      <c r="K1690" s="22">
        <v>0</v>
      </c>
      <c r="L1690" s="22">
        <f t="shared" si="85"/>
        <v>200000000</v>
      </c>
      <c r="M1690" s="30"/>
      <c r="N1690" s="21"/>
    </row>
    <row r="1691" spans="1:14" ht="16.5" customHeight="1" x14ac:dyDescent="0.15">
      <c r="A1691" s="20">
        <v>1686</v>
      </c>
      <c r="B1691" s="21" t="s">
        <v>2311</v>
      </c>
      <c r="C1691" s="21" t="s">
        <v>700</v>
      </c>
      <c r="D1691" s="21">
        <v>8</v>
      </c>
      <c r="E1691" s="21" t="s">
        <v>5195</v>
      </c>
      <c r="F1691" s="40" t="s">
        <v>2612</v>
      </c>
      <c r="G1691" s="21" t="s">
        <v>191</v>
      </c>
      <c r="H1691" s="21" t="s">
        <v>22</v>
      </c>
      <c r="I1691" s="22">
        <v>138434000</v>
      </c>
      <c r="J1691" s="22">
        <v>0</v>
      </c>
      <c r="K1691" s="22">
        <v>0</v>
      </c>
      <c r="L1691" s="22">
        <f t="shared" si="85"/>
        <v>138434000</v>
      </c>
      <c r="M1691" s="30"/>
      <c r="N1691" s="21"/>
    </row>
    <row r="1692" spans="1:14" ht="16.5" customHeight="1" x14ac:dyDescent="0.15">
      <c r="A1692" s="20">
        <v>1687</v>
      </c>
      <c r="B1692" s="21" t="s">
        <v>2311</v>
      </c>
      <c r="C1692" s="21" t="s">
        <v>700</v>
      </c>
      <c r="D1692" s="21">
        <v>8</v>
      </c>
      <c r="E1692" s="21" t="s">
        <v>5195</v>
      </c>
      <c r="F1692" s="40" t="s">
        <v>2613</v>
      </c>
      <c r="G1692" s="21" t="s">
        <v>191</v>
      </c>
      <c r="H1692" s="21" t="s">
        <v>22</v>
      </c>
      <c r="I1692" s="22">
        <v>20195000</v>
      </c>
      <c r="J1692" s="22">
        <v>0</v>
      </c>
      <c r="K1692" s="22">
        <v>0</v>
      </c>
      <c r="L1692" s="22">
        <f t="shared" si="85"/>
        <v>20195000</v>
      </c>
      <c r="M1692" s="30"/>
      <c r="N1692" s="21"/>
    </row>
    <row r="1693" spans="1:14" ht="16.5" customHeight="1" x14ac:dyDescent="0.15">
      <c r="A1693" s="20">
        <v>1688</v>
      </c>
      <c r="B1693" s="21" t="s">
        <v>2311</v>
      </c>
      <c r="C1693" s="21" t="s">
        <v>700</v>
      </c>
      <c r="D1693" s="21">
        <v>8</v>
      </c>
      <c r="E1693" s="21" t="s">
        <v>5195</v>
      </c>
      <c r="F1693" s="40" t="s">
        <v>2614</v>
      </c>
      <c r="G1693" s="21" t="s">
        <v>191</v>
      </c>
      <c r="H1693" s="21" t="s">
        <v>22</v>
      </c>
      <c r="I1693" s="22">
        <v>5812000</v>
      </c>
      <c r="J1693" s="22">
        <v>0</v>
      </c>
      <c r="K1693" s="22">
        <v>0</v>
      </c>
      <c r="L1693" s="22">
        <f t="shared" si="85"/>
        <v>5812000</v>
      </c>
      <c r="M1693" s="30"/>
      <c r="N1693" s="21"/>
    </row>
    <row r="1694" spans="1:14" ht="16.5" customHeight="1" x14ac:dyDescent="0.15">
      <c r="A1694" s="20">
        <v>1689</v>
      </c>
      <c r="B1694" s="21" t="s">
        <v>2311</v>
      </c>
      <c r="C1694" s="21" t="s">
        <v>700</v>
      </c>
      <c r="D1694" s="21">
        <v>8</v>
      </c>
      <c r="E1694" s="21" t="s">
        <v>5195</v>
      </c>
      <c r="F1694" s="40" t="s">
        <v>2615</v>
      </c>
      <c r="G1694" s="21" t="s">
        <v>193</v>
      </c>
      <c r="H1694" s="21" t="s">
        <v>22</v>
      </c>
      <c r="I1694" s="22">
        <v>21057000</v>
      </c>
      <c r="J1694" s="22">
        <v>0</v>
      </c>
      <c r="K1694" s="22">
        <v>0</v>
      </c>
      <c r="L1694" s="22">
        <f t="shared" si="85"/>
        <v>21057000</v>
      </c>
      <c r="M1694" s="30"/>
      <c r="N1694" s="21"/>
    </row>
    <row r="1695" spans="1:14" ht="16.5" customHeight="1" x14ac:dyDescent="0.15">
      <c r="A1695" s="20">
        <v>1690</v>
      </c>
      <c r="B1695" s="21" t="s">
        <v>2311</v>
      </c>
      <c r="C1695" s="21" t="s">
        <v>700</v>
      </c>
      <c r="D1695" s="21">
        <v>8</v>
      </c>
      <c r="E1695" s="21" t="s">
        <v>5195</v>
      </c>
      <c r="F1695" s="40" t="s">
        <v>2616</v>
      </c>
      <c r="G1695" s="21" t="s">
        <v>191</v>
      </c>
      <c r="H1695" s="21" t="s">
        <v>22</v>
      </c>
      <c r="I1695" s="22">
        <v>118387000</v>
      </c>
      <c r="J1695" s="22">
        <v>0</v>
      </c>
      <c r="K1695" s="22">
        <v>0</v>
      </c>
      <c r="L1695" s="22">
        <f t="shared" si="85"/>
        <v>118387000</v>
      </c>
      <c r="M1695" s="30"/>
      <c r="N1695" s="21"/>
    </row>
    <row r="1696" spans="1:14" ht="16.5" customHeight="1" x14ac:dyDescent="0.15">
      <c r="A1696" s="20">
        <v>1691</v>
      </c>
      <c r="B1696" s="21" t="s">
        <v>2311</v>
      </c>
      <c r="C1696" s="21" t="s">
        <v>700</v>
      </c>
      <c r="D1696" s="21">
        <v>8</v>
      </c>
      <c r="E1696" s="21" t="s">
        <v>5195</v>
      </c>
      <c r="F1696" s="40" t="s">
        <v>2617</v>
      </c>
      <c r="G1696" s="21" t="s">
        <v>191</v>
      </c>
      <c r="H1696" s="21" t="s">
        <v>22</v>
      </c>
      <c r="I1696" s="22">
        <v>14626000</v>
      </c>
      <c r="J1696" s="22">
        <v>0</v>
      </c>
      <c r="K1696" s="22">
        <v>0</v>
      </c>
      <c r="L1696" s="22">
        <f t="shared" si="85"/>
        <v>14626000</v>
      </c>
      <c r="M1696" s="30"/>
      <c r="N1696" s="21"/>
    </row>
    <row r="1697" spans="1:14" ht="16.5" customHeight="1" x14ac:dyDescent="0.15">
      <c r="A1697" s="20">
        <v>1692</v>
      </c>
      <c r="B1697" s="21" t="s">
        <v>2311</v>
      </c>
      <c r="C1697" s="21" t="s">
        <v>700</v>
      </c>
      <c r="D1697" s="21">
        <v>8</v>
      </c>
      <c r="E1697" s="21" t="s">
        <v>5195</v>
      </c>
      <c r="F1697" s="40" t="s">
        <v>2618</v>
      </c>
      <c r="G1697" s="21" t="s">
        <v>191</v>
      </c>
      <c r="H1697" s="21" t="s">
        <v>22</v>
      </c>
      <c r="I1697" s="22">
        <v>11623000</v>
      </c>
      <c r="J1697" s="22">
        <v>0</v>
      </c>
      <c r="K1697" s="22">
        <v>0</v>
      </c>
      <c r="L1697" s="22">
        <f t="shared" si="85"/>
        <v>11623000</v>
      </c>
      <c r="M1697" s="30"/>
      <c r="N1697" s="21"/>
    </row>
    <row r="1698" spans="1:14" ht="16.5" customHeight="1" x14ac:dyDescent="0.15">
      <c r="A1698" s="20">
        <v>1693</v>
      </c>
      <c r="B1698" s="21" t="s">
        <v>2311</v>
      </c>
      <c r="C1698" s="21" t="s">
        <v>700</v>
      </c>
      <c r="D1698" s="21">
        <v>8</v>
      </c>
      <c r="E1698" s="21" t="s">
        <v>5195</v>
      </c>
      <c r="F1698" s="40" t="s">
        <v>2619</v>
      </c>
      <c r="G1698" s="21" t="s">
        <v>193</v>
      </c>
      <c r="H1698" s="21" t="s">
        <v>22</v>
      </c>
      <c r="I1698" s="22">
        <v>17943000</v>
      </c>
      <c r="J1698" s="22">
        <v>0</v>
      </c>
      <c r="K1698" s="22">
        <v>0</v>
      </c>
      <c r="L1698" s="22">
        <f t="shared" si="85"/>
        <v>17943000</v>
      </c>
      <c r="M1698" s="30"/>
      <c r="N1698" s="21"/>
    </row>
    <row r="1699" spans="1:14" ht="16.5" customHeight="1" x14ac:dyDescent="0.15">
      <c r="A1699" s="20">
        <v>1694</v>
      </c>
      <c r="B1699" s="21" t="s">
        <v>2311</v>
      </c>
      <c r="C1699" s="21" t="s">
        <v>700</v>
      </c>
      <c r="D1699" s="21">
        <v>8</v>
      </c>
      <c r="E1699" s="21" t="s">
        <v>5195</v>
      </c>
      <c r="F1699" s="40" t="s">
        <v>2632</v>
      </c>
      <c r="G1699" s="21" t="s">
        <v>191</v>
      </c>
      <c r="H1699" s="21" t="s">
        <v>22</v>
      </c>
      <c r="I1699" s="22">
        <v>462523000</v>
      </c>
      <c r="J1699" s="22">
        <v>0</v>
      </c>
      <c r="K1699" s="22">
        <v>0</v>
      </c>
      <c r="L1699" s="22">
        <f t="shared" si="85"/>
        <v>462523000</v>
      </c>
      <c r="M1699" s="30"/>
      <c r="N1699" s="21"/>
    </row>
    <row r="1700" spans="1:14" ht="16.5" customHeight="1" x14ac:dyDescent="0.15">
      <c r="A1700" s="20">
        <v>1695</v>
      </c>
      <c r="B1700" s="21" t="s">
        <v>2311</v>
      </c>
      <c r="C1700" s="21" t="s">
        <v>700</v>
      </c>
      <c r="D1700" s="21">
        <v>8</v>
      </c>
      <c r="E1700" s="21" t="s">
        <v>5195</v>
      </c>
      <c r="F1700" s="40" t="s">
        <v>2633</v>
      </c>
      <c r="G1700" s="21" t="s">
        <v>191</v>
      </c>
      <c r="H1700" s="21" t="s">
        <v>22</v>
      </c>
      <c r="I1700" s="22">
        <v>61391000</v>
      </c>
      <c r="J1700" s="22">
        <v>0</v>
      </c>
      <c r="K1700" s="22">
        <v>0</v>
      </c>
      <c r="L1700" s="22">
        <f t="shared" si="85"/>
        <v>61391000</v>
      </c>
      <c r="M1700" s="30"/>
      <c r="N1700" s="21"/>
    </row>
    <row r="1701" spans="1:14" ht="16.5" customHeight="1" x14ac:dyDescent="0.15">
      <c r="A1701" s="20">
        <v>1696</v>
      </c>
      <c r="B1701" s="21" t="s">
        <v>2311</v>
      </c>
      <c r="C1701" s="21" t="s">
        <v>700</v>
      </c>
      <c r="D1701" s="21">
        <v>8</v>
      </c>
      <c r="E1701" s="21" t="s">
        <v>5195</v>
      </c>
      <c r="F1701" s="40" t="s">
        <v>2634</v>
      </c>
      <c r="G1701" s="21" t="s">
        <v>191</v>
      </c>
      <c r="H1701" s="21" t="s">
        <v>22</v>
      </c>
      <c r="I1701" s="22">
        <v>32932000</v>
      </c>
      <c r="J1701" s="22">
        <v>0</v>
      </c>
      <c r="K1701" s="22">
        <v>0</v>
      </c>
      <c r="L1701" s="22">
        <f t="shared" si="85"/>
        <v>32932000</v>
      </c>
      <c r="M1701" s="30"/>
      <c r="N1701" s="21"/>
    </row>
    <row r="1702" spans="1:14" ht="16.5" customHeight="1" x14ac:dyDescent="0.15">
      <c r="A1702" s="20">
        <v>1697</v>
      </c>
      <c r="B1702" s="21" t="s">
        <v>2311</v>
      </c>
      <c r="C1702" s="21" t="s">
        <v>700</v>
      </c>
      <c r="D1702" s="21">
        <v>8</v>
      </c>
      <c r="E1702" s="21" t="s">
        <v>5195</v>
      </c>
      <c r="F1702" s="40" t="s">
        <v>2635</v>
      </c>
      <c r="G1702" s="21" t="s">
        <v>193</v>
      </c>
      <c r="H1702" s="21" t="s">
        <v>22</v>
      </c>
      <c r="I1702" s="22">
        <v>70733000</v>
      </c>
      <c r="J1702" s="22">
        <v>0</v>
      </c>
      <c r="K1702" s="22">
        <v>0</v>
      </c>
      <c r="L1702" s="22">
        <f t="shared" si="85"/>
        <v>70733000</v>
      </c>
      <c r="M1702" s="30"/>
      <c r="N1702" s="21"/>
    </row>
    <row r="1703" spans="1:14" ht="16.5" customHeight="1" x14ac:dyDescent="0.15">
      <c r="A1703" s="20">
        <v>1698</v>
      </c>
      <c r="B1703" s="21" t="s">
        <v>2311</v>
      </c>
      <c r="C1703" s="21" t="s">
        <v>517</v>
      </c>
      <c r="D1703" s="21">
        <v>8</v>
      </c>
      <c r="E1703" s="21" t="s">
        <v>5195</v>
      </c>
      <c r="F1703" s="40" t="s">
        <v>2675</v>
      </c>
      <c r="G1703" s="21" t="s">
        <v>191</v>
      </c>
      <c r="H1703" s="21" t="s">
        <v>22</v>
      </c>
      <c r="I1703" s="22">
        <v>18362612</v>
      </c>
      <c r="J1703" s="22">
        <v>0</v>
      </c>
      <c r="K1703" s="22">
        <v>0</v>
      </c>
      <c r="L1703" s="22">
        <f t="shared" si="85"/>
        <v>18362612</v>
      </c>
      <c r="M1703" s="30"/>
      <c r="N1703" s="21"/>
    </row>
    <row r="1704" spans="1:14" ht="16.5" customHeight="1" x14ac:dyDescent="0.15">
      <c r="A1704" s="20">
        <v>1699</v>
      </c>
      <c r="B1704" s="21" t="s">
        <v>2311</v>
      </c>
      <c r="C1704" s="21" t="s">
        <v>402</v>
      </c>
      <c r="D1704" s="21">
        <v>8</v>
      </c>
      <c r="E1704" s="21" t="s">
        <v>5195</v>
      </c>
      <c r="F1704" s="40" t="s">
        <v>2686</v>
      </c>
      <c r="G1704" s="21" t="s">
        <v>191</v>
      </c>
      <c r="H1704" s="21" t="s">
        <v>15</v>
      </c>
      <c r="I1704" s="22">
        <v>200000000</v>
      </c>
      <c r="J1704" s="22">
        <f>J1707</f>
        <v>0</v>
      </c>
      <c r="K1704" s="22">
        <v>0</v>
      </c>
      <c r="L1704" s="22">
        <f t="shared" si="85"/>
        <v>200000000</v>
      </c>
      <c r="M1704" s="30"/>
      <c r="N1704" s="21"/>
    </row>
    <row r="1705" spans="1:14" ht="16.5" customHeight="1" x14ac:dyDescent="0.15">
      <c r="A1705" s="20">
        <v>1700</v>
      </c>
      <c r="B1705" s="21" t="s">
        <v>2697</v>
      </c>
      <c r="C1705" s="21" t="s">
        <v>2721</v>
      </c>
      <c r="D1705" s="21">
        <v>8</v>
      </c>
      <c r="E1705" s="21" t="s">
        <v>5195</v>
      </c>
      <c r="F1705" s="40" t="s">
        <v>2911</v>
      </c>
      <c r="G1705" s="21" t="s">
        <v>193</v>
      </c>
      <c r="H1705" s="21" t="s">
        <v>546</v>
      </c>
      <c r="I1705" s="22">
        <v>32000000</v>
      </c>
      <c r="J1705" s="22">
        <v>0</v>
      </c>
      <c r="K1705" s="22">
        <v>0</v>
      </c>
      <c r="L1705" s="22">
        <f t="shared" si="85"/>
        <v>32000000</v>
      </c>
      <c r="M1705" s="30"/>
      <c r="N1705" s="21"/>
    </row>
    <row r="1706" spans="1:14" ht="16.5" customHeight="1" x14ac:dyDescent="0.15">
      <c r="A1706" s="20">
        <v>1701</v>
      </c>
      <c r="B1706" s="21" t="s">
        <v>2697</v>
      </c>
      <c r="C1706" s="21" t="s">
        <v>158</v>
      </c>
      <c r="D1706" s="21">
        <v>8</v>
      </c>
      <c r="E1706" s="21" t="s">
        <v>5195</v>
      </c>
      <c r="F1706" s="40" t="s">
        <v>2939</v>
      </c>
      <c r="G1706" s="21" t="s">
        <v>191</v>
      </c>
      <c r="H1706" s="21" t="s">
        <v>22</v>
      </c>
      <c r="I1706" s="22">
        <v>349604000</v>
      </c>
      <c r="J1706" s="22">
        <v>0</v>
      </c>
      <c r="K1706" s="22">
        <v>0</v>
      </c>
      <c r="L1706" s="22">
        <f t="shared" si="85"/>
        <v>349604000</v>
      </c>
      <c r="M1706" s="30"/>
      <c r="N1706" s="21"/>
    </row>
    <row r="1707" spans="1:14" ht="16.5" customHeight="1" x14ac:dyDescent="0.15">
      <c r="A1707" s="20">
        <v>1702</v>
      </c>
      <c r="B1707" s="21" t="s">
        <v>2697</v>
      </c>
      <c r="C1707" s="21" t="s">
        <v>158</v>
      </c>
      <c r="D1707" s="21">
        <v>8</v>
      </c>
      <c r="E1707" s="21" t="s">
        <v>5195</v>
      </c>
      <c r="F1707" s="40" t="s">
        <v>2946</v>
      </c>
      <c r="G1707" s="21" t="s">
        <v>191</v>
      </c>
      <c r="H1707" s="21" t="s">
        <v>22</v>
      </c>
      <c r="I1707" s="22">
        <v>180000000</v>
      </c>
      <c r="J1707" s="22">
        <v>0</v>
      </c>
      <c r="K1707" s="22">
        <v>0</v>
      </c>
      <c r="L1707" s="22">
        <f t="shared" si="85"/>
        <v>180000000</v>
      </c>
      <c r="M1707" s="30"/>
      <c r="N1707" s="21"/>
    </row>
    <row r="1708" spans="1:14" ht="16.5" customHeight="1" x14ac:dyDescent="0.15">
      <c r="A1708" s="20">
        <v>1703</v>
      </c>
      <c r="B1708" s="21" t="s">
        <v>2697</v>
      </c>
      <c r="C1708" s="21" t="s">
        <v>2852</v>
      </c>
      <c r="D1708" s="21">
        <v>8</v>
      </c>
      <c r="E1708" s="21" t="s">
        <v>5195</v>
      </c>
      <c r="F1708" s="40" t="s">
        <v>2992</v>
      </c>
      <c r="G1708" s="21" t="s">
        <v>193</v>
      </c>
      <c r="H1708" s="21" t="s">
        <v>22</v>
      </c>
      <c r="I1708" s="22">
        <v>49421161</v>
      </c>
      <c r="J1708" s="22">
        <v>0</v>
      </c>
      <c r="K1708" s="22">
        <v>0</v>
      </c>
      <c r="L1708" s="22">
        <f t="shared" si="85"/>
        <v>49421161</v>
      </c>
      <c r="M1708" s="30"/>
      <c r="N1708" s="21" t="s">
        <v>195</v>
      </c>
    </row>
    <row r="1709" spans="1:14" ht="16.5" customHeight="1" x14ac:dyDescent="0.15">
      <c r="A1709" s="20">
        <v>1704</v>
      </c>
      <c r="B1709" s="21" t="s">
        <v>3014</v>
      </c>
      <c r="C1709" s="21" t="s">
        <v>158</v>
      </c>
      <c r="D1709" s="21">
        <v>8</v>
      </c>
      <c r="E1709" s="21" t="s">
        <v>5195</v>
      </c>
      <c r="F1709" s="40" t="s">
        <v>3274</v>
      </c>
      <c r="G1709" s="21" t="s">
        <v>191</v>
      </c>
      <c r="H1709" s="21" t="s">
        <v>22</v>
      </c>
      <c r="I1709" s="22">
        <v>183010000</v>
      </c>
      <c r="J1709" s="22">
        <f t="shared" ref="J1709:K1717" si="87">J1712</f>
        <v>0</v>
      </c>
      <c r="K1709" s="22">
        <f t="shared" si="87"/>
        <v>0</v>
      </c>
      <c r="L1709" s="22">
        <f t="shared" si="85"/>
        <v>183010000</v>
      </c>
      <c r="M1709" s="30"/>
      <c r="N1709" s="21"/>
    </row>
    <row r="1710" spans="1:14" ht="16.5" customHeight="1" x14ac:dyDescent="0.15">
      <c r="A1710" s="20">
        <v>1705</v>
      </c>
      <c r="B1710" s="21" t="s">
        <v>3014</v>
      </c>
      <c r="C1710" s="21" t="s">
        <v>158</v>
      </c>
      <c r="D1710" s="21">
        <v>8</v>
      </c>
      <c r="E1710" s="21" t="s">
        <v>5195</v>
      </c>
      <c r="F1710" s="40" t="s">
        <v>3275</v>
      </c>
      <c r="G1710" s="21" t="s">
        <v>191</v>
      </c>
      <c r="H1710" s="21" t="s">
        <v>22</v>
      </c>
      <c r="I1710" s="22">
        <v>447303000</v>
      </c>
      <c r="J1710" s="22">
        <f t="shared" si="87"/>
        <v>0</v>
      </c>
      <c r="K1710" s="22">
        <f t="shared" si="87"/>
        <v>0</v>
      </c>
      <c r="L1710" s="22">
        <f t="shared" si="85"/>
        <v>447303000</v>
      </c>
      <c r="M1710" s="30"/>
      <c r="N1710" s="21"/>
    </row>
    <row r="1711" spans="1:14" ht="16.5" customHeight="1" x14ac:dyDescent="0.15">
      <c r="A1711" s="20">
        <v>1706</v>
      </c>
      <c r="B1711" s="21" t="s">
        <v>3014</v>
      </c>
      <c r="C1711" s="21" t="s">
        <v>158</v>
      </c>
      <c r="D1711" s="21">
        <v>8</v>
      </c>
      <c r="E1711" s="21" t="s">
        <v>5195</v>
      </c>
      <c r="F1711" s="40" t="s">
        <v>3276</v>
      </c>
      <c r="G1711" s="21" t="s">
        <v>191</v>
      </c>
      <c r="H1711" s="21" t="s">
        <v>22</v>
      </c>
      <c r="I1711" s="22">
        <v>164204000</v>
      </c>
      <c r="J1711" s="22">
        <f t="shared" si="87"/>
        <v>0</v>
      </c>
      <c r="K1711" s="22">
        <f t="shared" si="87"/>
        <v>0</v>
      </c>
      <c r="L1711" s="22">
        <f t="shared" si="85"/>
        <v>164204000</v>
      </c>
      <c r="M1711" s="30"/>
      <c r="N1711" s="21"/>
    </row>
    <row r="1712" spans="1:14" ht="16.5" customHeight="1" x14ac:dyDescent="0.15">
      <c r="A1712" s="20">
        <v>1707</v>
      </c>
      <c r="B1712" s="21" t="s">
        <v>3014</v>
      </c>
      <c r="C1712" s="21" t="s">
        <v>158</v>
      </c>
      <c r="D1712" s="21">
        <v>8</v>
      </c>
      <c r="E1712" s="21" t="s">
        <v>5195</v>
      </c>
      <c r="F1712" s="40" t="s">
        <v>3277</v>
      </c>
      <c r="G1712" s="21" t="s">
        <v>191</v>
      </c>
      <c r="H1712" s="21" t="s">
        <v>22</v>
      </c>
      <c r="I1712" s="22">
        <v>181155000</v>
      </c>
      <c r="J1712" s="22">
        <f t="shared" si="87"/>
        <v>0</v>
      </c>
      <c r="K1712" s="22">
        <f t="shared" si="87"/>
        <v>0</v>
      </c>
      <c r="L1712" s="22">
        <f t="shared" si="85"/>
        <v>181155000</v>
      </c>
      <c r="M1712" s="30"/>
      <c r="N1712" s="21"/>
    </row>
    <row r="1713" spans="1:14" ht="16.5" customHeight="1" x14ac:dyDescent="0.15">
      <c r="A1713" s="20">
        <v>1708</v>
      </c>
      <c r="B1713" s="21" t="s">
        <v>3014</v>
      </c>
      <c r="C1713" s="21" t="s">
        <v>158</v>
      </c>
      <c r="D1713" s="21">
        <v>8</v>
      </c>
      <c r="E1713" s="21" t="s">
        <v>5195</v>
      </c>
      <c r="F1713" s="40" t="s">
        <v>3278</v>
      </c>
      <c r="G1713" s="21" t="s">
        <v>191</v>
      </c>
      <c r="H1713" s="21" t="s">
        <v>22</v>
      </c>
      <c r="I1713" s="22">
        <v>156449000</v>
      </c>
      <c r="J1713" s="22">
        <f t="shared" si="87"/>
        <v>0</v>
      </c>
      <c r="K1713" s="22">
        <f t="shared" si="87"/>
        <v>0</v>
      </c>
      <c r="L1713" s="22">
        <f t="shared" si="85"/>
        <v>156449000</v>
      </c>
      <c r="M1713" s="30"/>
      <c r="N1713" s="21"/>
    </row>
    <row r="1714" spans="1:14" ht="16.5" customHeight="1" x14ac:dyDescent="0.15">
      <c r="A1714" s="20">
        <v>1709</v>
      </c>
      <c r="B1714" s="21" t="s">
        <v>3014</v>
      </c>
      <c r="C1714" s="21" t="s">
        <v>3296</v>
      </c>
      <c r="D1714" s="21">
        <v>8</v>
      </c>
      <c r="E1714" s="21" t="s">
        <v>5195</v>
      </c>
      <c r="F1714" s="40" t="s">
        <v>3298</v>
      </c>
      <c r="G1714" s="21" t="s">
        <v>193</v>
      </c>
      <c r="H1714" s="21" t="s">
        <v>22</v>
      </c>
      <c r="I1714" s="22">
        <v>45000000</v>
      </c>
      <c r="J1714" s="22">
        <f t="shared" si="87"/>
        <v>0</v>
      </c>
      <c r="K1714" s="22">
        <f t="shared" si="87"/>
        <v>0</v>
      </c>
      <c r="L1714" s="22">
        <f t="shared" si="85"/>
        <v>45000000</v>
      </c>
      <c r="M1714" s="30"/>
      <c r="N1714" s="21" t="s">
        <v>195</v>
      </c>
    </row>
    <row r="1715" spans="1:14" ht="16.5" customHeight="1" x14ac:dyDescent="0.15">
      <c r="A1715" s="20">
        <v>1710</v>
      </c>
      <c r="B1715" s="21" t="s">
        <v>3014</v>
      </c>
      <c r="C1715" s="21" t="s">
        <v>402</v>
      </c>
      <c r="D1715" s="21">
        <v>8</v>
      </c>
      <c r="E1715" s="21" t="s">
        <v>5195</v>
      </c>
      <c r="F1715" s="40" t="s">
        <v>3303</v>
      </c>
      <c r="G1715" s="21" t="s">
        <v>191</v>
      </c>
      <c r="H1715" s="21" t="s">
        <v>15</v>
      </c>
      <c r="I1715" s="22">
        <v>470000000</v>
      </c>
      <c r="J1715" s="22">
        <f t="shared" si="87"/>
        <v>0</v>
      </c>
      <c r="K1715" s="22">
        <f t="shared" si="87"/>
        <v>0</v>
      </c>
      <c r="L1715" s="22">
        <f t="shared" si="85"/>
        <v>470000000</v>
      </c>
      <c r="M1715" s="30"/>
      <c r="N1715" s="21"/>
    </row>
    <row r="1716" spans="1:14" ht="16.5" customHeight="1" x14ac:dyDescent="0.15">
      <c r="A1716" s="20">
        <v>1711</v>
      </c>
      <c r="B1716" s="21" t="s">
        <v>3331</v>
      </c>
      <c r="C1716" s="21" t="s">
        <v>887</v>
      </c>
      <c r="D1716" s="21">
        <v>8</v>
      </c>
      <c r="E1716" s="21" t="s">
        <v>5195</v>
      </c>
      <c r="F1716" s="40" t="s">
        <v>3480</v>
      </c>
      <c r="G1716" s="21" t="s">
        <v>52</v>
      </c>
      <c r="H1716" s="21" t="s">
        <v>22</v>
      </c>
      <c r="I1716" s="22">
        <v>27444330</v>
      </c>
      <c r="J1716" s="22">
        <f t="shared" si="87"/>
        <v>0</v>
      </c>
      <c r="K1716" s="22">
        <f t="shared" si="87"/>
        <v>0</v>
      </c>
      <c r="L1716" s="22">
        <f t="shared" si="85"/>
        <v>27444330</v>
      </c>
      <c r="M1716" s="30"/>
      <c r="N1716" s="21"/>
    </row>
    <row r="1717" spans="1:14" ht="16.5" customHeight="1" x14ac:dyDescent="0.15">
      <c r="A1717" s="20">
        <v>1712</v>
      </c>
      <c r="B1717" s="21" t="s">
        <v>3563</v>
      </c>
      <c r="C1717" s="21" t="s">
        <v>887</v>
      </c>
      <c r="D1717" s="21">
        <v>8</v>
      </c>
      <c r="E1717" s="21" t="s">
        <v>5195</v>
      </c>
      <c r="F1717" s="40" t="s">
        <v>3674</v>
      </c>
      <c r="G1717" s="21" t="s">
        <v>191</v>
      </c>
      <c r="H1717" s="21" t="s">
        <v>15</v>
      </c>
      <c r="I1717" s="22">
        <v>20000000</v>
      </c>
      <c r="J1717" s="22">
        <f t="shared" si="87"/>
        <v>0</v>
      </c>
      <c r="K1717" s="22">
        <f t="shared" si="87"/>
        <v>0</v>
      </c>
      <c r="L1717" s="22">
        <f t="shared" si="85"/>
        <v>20000000</v>
      </c>
      <c r="M1717" s="30"/>
      <c r="N1717" s="21"/>
    </row>
    <row r="1718" spans="1:14" ht="16.5" customHeight="1" x14ac:dyDescent="0.15">
      <c r="A1718" s="20">
        <v>1713</v>
      </c>
      <c r="B1718" s="21" t="s">
        <v>3563</v>
      </c>
      <c r="C1718" s="21" t="s">
        <v>1866</v>
      </c>
      <c r="D1718" s="21">
        <v>8</v>
      </c>
      <c r="E1718" s="21" t="s">
        <v>5195</v>
      </c>
      <c r="F1718" s="40" t="s">
        <v>3695</v>
      </c>
      <c r="G1718" s="21" t="s">
        <v>191</v>
      </c>
      <c r="H1718" s="21" t="s">
        <v>22</v>
      </c>
      <c r="I1718" s="22">
        <v>300000000</v>
      </c>
      <c r="J1718" s="22">
        <v>0</v>
      </c>
      <c r="K1718" s="22">
        <v>0</v>
      </c>
      <c r="L1718" s="22">
        <f t="shared" si="85"/>
        <v>300000000</v>
      </c>
      <c r="M1718" s="30"/>
      <c r="N1718" s="21"/>
    </row>
    <row r="1719" spans="1:14" ht="16.5" customHeight="1" x14ac:dyDescent="0.15">
      <c r="A1719" s="20">
        <v>1714</v>
      </c>
      <c r="B1719" s="21" t="s">
        <v>3563</v>
      </c>
      <c r="C1719" s="21" t="s">
        <v>1866</v>
      </c>
      <c r="D1719" s="21">
        <v>8</v>
      </c>
      <c r="E1719" s="21" t="s">
        <v>5195</v>
      </c>
      <c r="F1719" s="40" t="s">
        <v>3696</v>
      </c>
      <c r="G1719" s="21" t="s">
        <v>193</v>
      </c>
      <c r="H1719" s="21" t="s">
        <v>22</v>
      </c>
      <c r="I1719" s="22">
        <v>50000000</v>
      </c>
      <c r="J1719" s="22">
        <v>0</v>
      </c>
      <c r="K1719" s="22">
        <v>0</v>
      </c>
      <c r="L1719" s="22">
        <f t="shared" si="85"/>
        <v>50000000</v>
      </c>
      <c r="M1719" s="30"/>
      <c r="N1719" s="21"/>
    </row>
    <row r="1720" spans="1:14" ht="16.5" customHeight="1" x14ac:dyDescent="0.15">
      <c r="A1720" s="20">
        <v>1715</v>
      </c>
      <c r="B1720" s="21" t="s">
        <v>3563</v>
      </c>
      <c r="C1720" s="21" t="s">
        <v>1866</v>
      </c>
      <c r="D1720" s="21">
        <v>8</v>
      </c>
      <c r="E1720" s="21" t="s">
        <v>5195</v>
      </c>
      <c r="F1720" s="40" t="s">
        <v>3697</v>
      </c>
      <c r="G1720" s="21" t="s">
        <v>191</v>
      </c>
      <c r="H1720" s="21" t="s">
        <v>22</v>
      </c>
      <c r="I1720" s="22">
        <v>50000000</v>
      </c>
      <c r="J1720" s="22">
        <v>0</v>
      </c>
      <c r="K1720" s="22">
        <v>0</v>
      </c>
      <c r="L1720" s="22">
        <f t="shared" si="85"/>
        <v>50000000</v>
      </c>
      <c r="M1720" s="30"/>
      <c r="N1720" s="21"/>
    </row>
    <row r="1721" spans="1:14" ht="16.5" customHeight="1" x14ac:dyDescent="0.15">
      <c r="A1721" s="20">
        <v>1716</v>
      </c>
      <c r="B1721" s="21" t="s">
        <v>3563</v>
      </c>
      <c r="C1721" s="21" t="s">
        <v>1866</v>
      </c>
      <c r="D1721" s="21">
        <v>8</v>
      </c>
      <c r="E1721" s="21" t="s">
        <v>5195</v>
      </c>
      <c r="F1721" s="40" t="s">
        <v>3698</v>
      </c>
      <c r="G1721" s="21" t="s">
        <v>191</v>
      </c>
      <c r="H1721" s="21" t="s">
        <v>22</v>
      </c>
      <c r="I1721" s="22">
        <v>50000000</v>
      </c>
      <c r="J1721" s="22">
        <v>0</v>
      </c>
      <c r="K1721" s="22">
        <v>0</v>
      </c>
      <c r="L1721" s="22">
        <f t="shared" si="85"/>
        <v>50000000</v>
      </c>
      <c r="M1721" s="30"/>
      <c r="N1721" s="21"/>
    </row>
    <row r="1722" spans="1:14" ht="16.5" customHeight="1" x14ac:dyDescent="0.15">
      <c r="A1722" s="20">
        <v>1717</v>
      </c>
      <c r="B1722" s="21" t="s">
        <v>3563</v>
      </c>
      <c r="C1722" s="21" t="s">
        <v>1866</v>
      </c>
      <c r="D1722" s="21">
        <v>8</v>
      </c>
      <c r="E1722" s="21" t="s">
        <v>5195</v>
      </c>
      <c r="F1722" s="40" t="s">
        <v>3699</v>
      </c>
      <c r="G1722" s="21" t="s">
        <v>191</v>
      </c>
      <c r="H1722" s="21" t="s">
        <v>22</v>
      </c>
      <c r="I1722" s="22">
        <v>416165000</v>
      </c>
      <c r="J1722" s="22">
        <v>0</v>
      </c>
      <c r="K1722" s="22">
        <v>0</v>
      </c>
      <c r="L1722" s="22">
        <f t="shared" si="85"/>
        <v>416165000</v>
      </c>
      <c r="M1722" s="30"/>
      <c r="N1722" s="21"/>
    </row>
    <row r="1723" spans="1:14" ht="16.5" customHeight="1" x14ac:dyDescent="0.15">
      <c r="A1723" s="20">
        <v>1718</v>
      </c>
      <c r="B1723" s="21" t="s">
        <v>3563</v>
      </c>
      <c r="C1723" s="21" t="s">
        <v>1866</v>
      </c>
      <c r="D1723" s="21">
        <v>8</v>
      </c>
      <c r="E1723" s="21" t="s">
        <v>5195</v>
      </c>
      <c r="F1723" s="40" t="s">
        <v>3700</v>
      </c>
      <c r="G1723" s="21" t="s">
        <v>193</v>
      </c>
      <c r="H1723" s="21" t="s">
        <v>22</v>
      </c>
      <c r="I1723" s="22">
        <v>67026000</v>
      </c>
      <c r="J1723" s="22">
        <v>0</v>
      </c>
      <c r="K1723" s="22">
        <v>0</v>
      </c>
      <c r="L1723" s="22">
        <f t="shared" si="85"/>
        <v>67026000</v>
      </c>
      <c r="M1723" s="30"/>
      <c r="N1723" s="21"/>
    </row>
    <row r="1724" spans="1:14" ht="16.5" customHeight="1" x14ac:dyDescent="0.15">
      <c r="A1724" s="20">
        <v>1719</v>
      </c>
      <c r="B1724" s="21" t="s">
        <v>3563</v>
      </c>
      <c r="C1724" s="21" t="s">
        <v>1866</v>
      </c>
      <c r="D1724" s="21">
        <v>8</v>
      </c>
      <c r="E1724" s="21" t="s">
        <v>5195</v>
      </c>
      <c r="F1724" s="40" t="s">
        <v>3701</v>
      </c>
      <c r="G1724" s="21" t="s">
        <v>191</v>
      </c>
      <c r="H1724" s="21" t="s">
        <v>22</v>
      </c>
      <c r="I1724" s="22">
        <v>54254000</v>
      </c>
      <c r="J1724" s="22">
        <v>3626000</v>
      </c>
      <c r="K1724" s="22">
        <v>0</v>
      </c>
      <c r="L1724" s="22">
        <f t="shared" si="85"/>
        <v>57880000</v>
      </c>
      <c r="M1724" s="30"/>
      <c r="N1724" s="21"/>
    </row>
    <row r="1725" spans="1:14" ht="16.5" customHeight="1" x14ac:dyDescent="0.15">
      <c r="A1725" s="20">
        <v>1720</v>
      </c>
      <c r="B1725" s="21" t="s">
        <v>3563</v>
      </c>
      <c r="C1725" s="21" t="s">
        <v>1866</v>
      </c>
      <c r="D1725" s="21">
        <v>8</v>
      </c>
      <c r="E1725" s="21" t="s">
        <v>5195</v>
      </c>
      <c r="F1725" s="40" t="s">
        <v>3702</v>
      </c>
      <c r="G1725" s="21" t="s">
        <v>191</v>
      </c>
      <c r="H1725" s="21" t="s">
        <v>22</v>
      </c>
      <c r="I1725" s="22">
        <v>14893955</v>
      </c>
      <c r="J1725" s="22">
        <v>0</v>
      </c>
      <c r="K1725" s="22">
        <v>0</v>
      </c>
      <c r="L1725" s="22">
        <f t="shared" si="85"/>
        <v>14893955</v>
      </c>
      <c r="M1725" s="30"/>
      <c r="N1725" s="21"/>
    </row>
    <row r="1726" spans="1:14" ht="16.5" customHeight="1" x14ac:dyDescent="0.15">
      <c r="A1726" s="20">
        <v>1721</v>
      </c>
      <c r="B1726" s="21" t="s">
        <v>3563</v>
      </c>
      <c r="C1726" s="21" t="s">
        <v>3648</v>
      </c>
      <c r="D1726" s="21">
        <v>8</v>
      </c>
      <c r="E1726" s="21" t="s">
        <v>5195</v>
      </c>
      <c r="F1726" s="40" t="s">
        <v>3737</v>
      </c>
      <c r="G1726" s="21" t="s">
        <v>191</v>
      </c>
      <c r="H1726" s="21" t="s">
        <v>15</v>
      </c>
      <c r="I1726" s="22">
        <v>17000000</v>
      </c>
      <c r="J1726" s="22">
        <f>J1729</f>
        <v>0</v>
      </c>
      <c r="K1726" s="22">
        <v>0</v>
      </c>
      <c r="L1726" s="22">
        <f t="shared" si="85"/>
        <v>17000000</v>
      </c>
      <c r="M1726" s="30"/>
      <c r="N1726" s="21"/>
    </row>
    <row r="1727" spans="1:14" ht="16.5" customHeight="1" x14ac:dyDescent="0.15">
      <c r="A1727" s="20">
        <v>1722</v>
      </c>
      <c r="B1727" s="21" t="s">
        <v>5135</v>
      </c>
      <c r="C1727" s="21" t="s">
        <v>5154</v>
      </c>
      <c r="D1727" s="21">
        <v>8</v>
      </c>
      <c r="E1727" s="21" t="s">
        <v>5195</v>
      </c>
      <c r="F1727" s="40" t="s">
        <v>5157</v>
      </c>
      <c r="G1727" s="21" t="s">
        <v>2067</v>
      </c>
      <c r="H1727" s="21" t="s">
        <v>22</v>
      </c>
      <c r="I1727" s="22">
        <v>30000000</v>
      </c>
      <c r="J1727" s="22">
        <f>J1730</f>
        <v>0</v>
      </c>
      <c r="K1727" s="22">
        <f>K1730</f>
        <v>0</v>
      </c>
      <c r="L1727" s="22">
        <f t="shared" si="85"/>
        <v>30000000</v>
      </c>
      <c r="M1727" s="30"/>
      <c r="N1727" s="21"/>
    </row>
    <row r="1728" spans="1:14" ht="16.5" customHeight="1" x14ac:dyDescent="0.15">
      <c r="A1728" s="20">
        <v>1723</v>
      </c>
      <c r="B1728" s="21" t="s">
        <v>5158</v>
      </c>
      <c r="C1728" s="21" t="s">
        <v>5161</v>
      </c>
      <c r="D1728" s="21">
        <v>8</v>
      </c>
      <c r="E1728" s="21" t="s">
        <v>5195</v>
      </c>
      <c r="F1728" s="40" t="s">
        <v>5162</v>
      </c>
      <c r="G1728" s="21" t="s">
        <v>2067</v>
      </c>
      <c r="H1728" s="21" t="s">
        <v>16</v>
      </c>
      <c r="I1728" s="22">
        <v>19200000</v>
      </c>
      <c r="J1728" s="22">
        <v>0</v>
      </c>
      <c r="K1728" s="22">
        <v>0</v>
      </c>
      <c r="L1728" s="22">
        <f t="shared" si="85"/>
        <v>19200000</v>
      </c>
      <c r="M1728" s="30" t="s">
        <v>2696</v>
      </c>
      <c r="N1728" s="21"/>
    </row>
    <row r="1729" spans="1:14" ht="16.5" customHeight="1" x14ac:dyDescent="0.15">
      <c r="A1729" s="20">
        <v>1724</v>
      </c>
      <c r="B1729" s="21" t="s">
        <v>4025</v>
      </c>
      <c r="C1729" s="21" t="s">
        <v>4075</v>
      </c>
      <c r="D1729" s="21">
        <v>8</v>
      </c>
      <c r="E1729" s="21" t="s">
        <v>5195</v>
      </c>
      <c r="F1729" s="40" t="s">
        <v>4149</v>
      </c>
      <c r="G1729" s="21" t="s">
        <v>2067</v>
      </c>
      <c r="H1729" s="21" t="s">
        <v>15</v>
      </c>
      <c r="I1729" s="22">
        <v>500000000</v>
      </c>
      <c r="J1729" s="22">
        <v>0</v>
      </c>
      <c r="K1729" s="22">
        <v>0</v>
      </c>
      <c r="L1729" s="22">
        <f t="shared" si="85"/>
        <v>500000000</v>
      </c>
      <c r="M1729" s="30"/>
      <c r="N1729" s="21"/>
    </row>
    <row r="1730" spans="1:14" ht="16.5" customHeight="1" x14ac:dyDescent="0.15">
      <c r="A1730" s="20">
        <v>1725</v>
      </c>
      <c r="B1730" s="21" t="s">
        <v>4025</v>
      </c>
      <c r="C1730" s="21" t="s">
        <v>4075</v>
      </c>
      <c r="D1730" s="21">
        <v>8</v>
      </c>
      <c r="E1730" s="21" t="s">
        <v>5195</v>
      </c>
      <c r="F1730" s="40" t="s">
        <v>4150</v>
      </c>
      <c r="G1730" s="21" t="s">
        <v>2067</v>
      </c>
      <c r="H1730" s="21" t="s">
        <v>15</v>
      </c>
      <c r="I1730" s="22">
        <v>500000000</v>
      </c>
      <c r="J1730" s="22">
        <v>0</v>
      </c>
      <c r="K1730" s="22">
        <v>0</v>
      </c>
      <c r="L1730" s="22">
        <f t="shared" si="85"/>
        <v>500000000</v>
      </c>
      <c r="M1730" s="30"/>
      <c r="N1730" s="21"/>
    </row>
    <row r="1731" spans="1:14" ht="16.5" customHeight="1" x14ac:dyDescent="0.15">
      <c r="A1731" s="20">
        <v>1726</v>
      </c>
      <c r="B1731" s="21" t="s">
        <v>4025</v>
      </c>
      <c r="C1731" s="21" t="s">
        <v>4045</v>
      </c>
      <c r="D1731" s="21">
        <v>8</v>
      </c>
      <c r="E1731" s="21" t="s">
        <v>5195</v>
      </c>
      <c r="F1731" s="40" t="s">
        <v>4151</v>
      </c>
      <c r="G1731" s="21" t="s">
        <v>52</v>
      </c>
      <c r="H1731" s="21" t="s">
        <v>15</v>
      </c>
      <c r="I1731" s="22">
        <v>100000000</v>
      </c>
      <c r="J1731" s="22">
        <v>0</v>
      </c>
      <c r="K1731" s="22">
        <v>0</v>
      </c>
      <c r="L1731" s="22">
        <f t="shared" si="85"/>
        <v>100000000</v>
      </c>
      <c r="M1731" s="30"/>
      <c r="N1731" s="21"/>
    </row>
    <row r="1732" spans="1:14" ht="16.5" customHeight="1" x14ac:dyDescent="0.15">
      <c r="A1732" s="20">
        <v>1727</v>
      </c>
      <c r="B1732" s="21" t="s">
        <v>4025</v>
      </c>
      <c r="C1732" s="21" t="s">
        <v>4042</v>
      </c>
      <c r="D1732" s="21">
        <v>8</v>
      </c>
      <c r="E1732" s="21" t="s">
        <v>5195</v>
      </c>
      <c r="F1732" s="40" t="s">
        <v>4152</v>
      </c>
      <c r="G1732" s="21" t="s">
        <v>2067</v>
      </c>
      <c r="H1732" s="21" t="s">
        <v>15</v>
      </c>
      <c r="I1732" s="22">
        <v>30000000</v>
      </c>
      <c r="J1732" s="22">
        <v>0</v>
      </c>
      <c r="K1732" s="22">
        <v>0</v>
      </c>
      <c r="L1732" s="22">
        <f t="shared" si="85"/>
        <v>30000000</v>
      </c>
      <c r="M1732" s="30"/>
      <c r="N1732" s="21"/>
    </row>
    <row r="1733" spans="1:14" ht="16.5" customHeight="1" x14ac:dyDescent="0.15">
      <c r="A1733" s="20">
        <v>1728</v>
      </c>
      <c r="B1733" s="21" t="s">
        <v>4025</v>
      </c>
      <c r="C1733" s="21" t="s">
        <v>4029</v>
      </c>
      <c r="D1733" s="21">
        <v>8</v>
      </c>
      <c r="E1733" s="21" t="s">
        <v>5195</v>
      </c>
      <c r="F1733" s="40" t="s">
        <v>4153</v>
      </c>
      <c r="G1733" s="21" t="s">
        <v>52</v>
      </c>
      <c r="H1733" s="21" t="s">
        <v>22</v>
      </c>
      <c r="I1733" s="22">
        <v>250000000</v>
      </c>
      <c r="J1733" s="22">
        <v>0</v>
      </c>
      <c r="K1733" s="22">
        <v>0</v>
      </c>
      <c r="L1733" s="22">
        <f t="shared" si="85"/>
        <v>250000000</v>
      </c>
      <c r="M1733" s="30"/>
      <c r="N1733" s="21"/>
    </row>
    <row r="1734" spans="1:14" ht="16.5" customHeight="1" x14ac:dyDescent="0.15">
      <c r="A1734" s="20">
        <v>1729</v>
      </c>
      <c r="B1734" s="21" t="s">
        <v>4170</v>
      </c>
      <c r="C1734" s="21" t="s">
        <v>4219</v>
      </c>
      <c r="D1734" s="21">
        <v>8</v>
      </c>
      <c r="E1734" s="21" t="s">
        <v>5195</v>
      </c>
      <c r="F1734" s="40" t="s">
        <v>4317</v>
      </c>
      <c r="G1734" s="21" t="s">
        <v>191</v>
      </c>
      <c r="H1734" s="21" t="s">
        <v>15</v>
      </c>
      <c r="I1734" s="22">
        <v>37823992</v>
      </c>
      <c r="J1734" s="22">
        <v>0</v>
      </c>
      <c r="K1734" s="22">
        <v>0</v>
      </c>
      <c r="L1734" s="22">
        <f t="shared" si="85"/>
        <v>37823992</v>
      </c>
      <c r="M1734" s="30"/>
      <c r="N1734" s="21"/>
    </row>
    <row r="1735" spans="1:14" ht="16.5" customHeight="1" x14ac:dyDescent="0.15">
      <c r="A1735" s="20">
        <v>1730</v>
      </c>
      <c r="B1735" s="21" t="s">
        <v>4170</v>
      </c>
      <c r="C1735" s="21" t="s">
        <v>4223</v>
      </c>
      <c r="D1735" s="21">
        <v>8</v>
      </c>
      <c r="E1735" s="21" t="s">
        <v>5195</v>
      </c>
      <c r="F1735" s="40" t="s">
        <v>4328</v>
      </c>
      <c r="G1735" s="21" t="s">
        <v>191</v>
      </c>
      <c r="H1735" s="21" t="s">
        <v>22</v>
      </c>
      <c r="I1735" s="22">
        <v>90261000</v>
      </c>
      <c r="J1735" s="22">
        <f>J1738</f>
        <v>0</v>
      </c>
      <c r="K1735" s="22">
        <f>K1738</f>
        <v>0</v>
      </c>
      <c r="L1735" s="22">
        <f t="shared" si="85"/>
        <v>90261000</v>
      </c>
      <c r="M1735" s="30"/>
      <c r="N1735" s="21"/>
    </row>
    <row r="1736" spans="1:14" ht="16.5" customHeight="1" x14ac:dyDescent="0.15">
      <c r="A1736" s="20">
        <v>1731</v>
      </c>
      <c r="B1736" s="21" t="s">
        <v>4446</v>
      </c>
      <c r="C1736" s="21" t="s">
        <v>1743</v>
      </c>
      <c r="D1736" s="21">
        <v>8</v>
      </c>
      <c r="E1736" s="21" t="s">
        <v>5195</v>
      </c>
      <c r="F1736" s="40" t="s">
        <v>4687</v>
      </c>
      <c r="G1736" s="21" t="s">
        <v>191</v>
      </c>
      <c r="H1736" s="21" t="s">
        <v>15</v>
      </c>
      <c r="I1736" s="22">
        <v>444693600</v>
      </c>
      <c r="J1736" s="22">
        <v>0</v>
      </c>
      <c r="K1736" s="22">
        <f>K1739</f>
        <v>250000</v>
      </c>
      <c r="L1736" s="22">
        <f t="shared" si="85"/>
        <v>444943600</v>
      </c>
      <c r="M1736" s="30"/>
      <c r="N1736" s="21"/>
    </row>
    <row r="1737" spans="1:14" ht="16.5" customHeight="1" x14ac:dyDescent="0.15">
      <c r="A1737" s="20">
        <v>1732</v>
      </c>
      <c r="B1737" s="21" t="s">
        <v>4446</v>
      </c>
      <c r="C1737" s="21" t="s">
        <v>4451</v>
      </c>
      <c r="D1737" s="21">
        <v>8</v>
      </c>
      <c r="E1737" s="21" t="s">
        <v>5195</v>
      </c>
      <c r="F1737" s="40" t="s">
        <v>4735</v>
      </c>
      <c r="G1737" s="21" t="s">
        <v>191</v>
      </c>
      <c r="H1737" s="21" t="s">
        <v>22</v>
      </c>
      <c r="I1737" s="22">
        <v>50000000</v>
      </c>
      <c r="J1737" s="22">
        <v>0</v>
      </c>
      <c r="K1737" s="22">
        <v>0</v>
      </c>
      <c r="L1737" s="22">
        <f t="shared" si="85"/>
        <v>50000000</v>
      </c>
      <c r="M1737" s="30"/>
      <c r="N1737" s="21"/>
    </row>
    <row r="1738" spans="1:14" ht="16.5" customHeight="1" x14ac:dyDescent="0.15">
      <c r="A1738" s="20">
        <v>1733</v>
      </c>
      <c r="B1738" s="21" t="s">
        <v>4446</v>
      </c>
      <c r="C1738" s="21" t="s">
        <v>4452</v>
      </c>
      <c r="D1738" s="21">
        <v>8</v>
      </c>
      <c r="E1738" s="21" t="s">
        <v>5195</v>
      </c>
      <c r="F1738" s="40" t="s">
        <v>4763</v>
      </c>
      <c r="G1738" s="21" t="s">
        <v>191</v>
      </c>
      <c r="H1738" s="21" t="s">
        <v>15</v>
      </c>
      <c r="I1738" s="22">
        <v>50000000</v>
      </c>
      <c r="J1738" s="22">
        <v>0</v>
      </c>
      <c r="K1738" s="22">
        <f>K1741</f>
        <v>0</v>
      </c>
      <c r="L1738" s="22">
        <f t="shared" si="85"/>
        <v>50000000</v>
      </c>
      <c r="M1738" s="30"/>
      <c r="N1738" s="21"/>
    </row>
    <row r="1739" spans="1:14" ht="16.5" customHeight="1" x14ac:dyDescent="0.15">
      <c r="A1739" s="20">
        <v>1734</v>
      </c>
      <c r="B1739" s="21" t="s">
        <v>4446</v>
      </c>
      <c r="C1739" s="21" t="s">
        <v>4452</v>
      </c>
      <c r="D1739" s="21">
        <v>8</v>
      </c>
      <c r="E1739" s="21" t="s">
        <v>5195</v>
      </c>
      <c r="F1739" s="40" t="s">
        <v>4764</v>
      </c>
      <c r="G1739" s="21" t="s">
        <v>191</v>
      </c>
      <c r="H1739" s="21" t="s">
        <v>15</v>
      </c>
      <c r="I1739" s="22">
        <v>50000000</v>
      </c>
      <c r="J1739" s="22">
        <v>0</v>
      </c>
      <c r="K1739" s="22">
        <f>K1742</f>
        <v>250000</v>
      </c>
      <c r="L1739" s="22">
        <f t="shared" si="85"/>
        <v>50250000</v>
      </c>
      <c r="M1739" s="30"/>
      <c r="N1739" s="21"/>
    </row>
    <row r="1740" spans="1:14" ht="16.5" customHeight="1" x14ac:dyDescent="0.15">
      <c r="A1740" s="20">
        <v>1735</v>
      </c>
      <c r="B1740" s="21" t="s">
        <v>4446</v>
      </c>
      <c r="C1740" s="21" t="s">
        <v>4456</v>
      </c>
      <c r="D1740" s="21">
        <v>8</v>
      </c>
      <c r="E1740" s="21" t="s">
        <v>5195</v>
      </c>
      <c r="F1740" s="40" t="s">
        <v>4820</v>
      </c>
      <c r="G1740" s="21" t="s">
        <v>5183</v>
      </c>
      <c r="H1740" s="21" t="s">
        <v>22</v>
      </c>
      <c r="I1740" s="22">
        <v>504000000</v>
      </c>
      <c r="J1740" s="22">
        <v>0</v>
      </c>
      <c r="K1740" s="22">
        <v>0</v>
      </c>
      <c r="L1740" s="22">
        <f t="shared" si="85"/>
        <v>504000000</v>
      </c>
      <c r="M1740" s="30"/>
      <c r="N1740" s="21"/>
    </row>
    <row r="1741" spans="1:14" ht="16.5" customHeight="1" x14ac:dyDescent="0.15">
      <c r="A1741" s="20">
        <v>1736</v>
      </c>
      <c r="B1741" s="21" t="s">
        <v>5234</v>
      </c>
      <c r="C1741" s="21" t="s">
        <v>4453</v>
      </c>
      <c r="D1741" s="21">
        <v>8</v>
      </c>
      <c r="E1741" s="21" t="s">
        <v>5195</v>
      </c>
      <c r="F1741" s="40" t="s">
        <v>4767</v>
      </c>
      <c r="G1741" s="21" t="s">
        <v>191</v>
      </c>
      <c r="H1741" s="21" t="s">
        <v>22</v>
      </c>
      <c r="I1741" s="22">
        <v>300000000</v>
      </c>
      <c r="J1741" s="22">
        <v>0</v>
      </c>
      <c r="K1741" s="22">
        <v>0</v>
      </c>
      <c r="L1741" s="22">
        <f t="shared" ref="L1741:L1804" si="88">I1741+J1741+K1741</f>
        <v>300000000</v>
      </c>
      <c r="M1741" s="30"/>
      <c r="N1741" s="21"/>
    </row>
    <row r="1742" spans="1:14" ht="16.5" customHeight="1" x14ac:dyDescent="0.15">
      <c r="A1742" s="20">
        <v>1737</v>
      </c>
      <c r="B1742" s="21" t="s">
        <v>4824</v>
      </c>
      <c r="C1742" s="21" t="s">
        <v>887</v>
      </c>
      <c r="D1742" s="21">
        <v>8</v>
      </c>
      <c r="E1742" s="21" t="s">
        <v>5195</v>
      </c>
      <c r="F1742" s="40" t="s">
        <v>5014</v>
      </c>
      <c r="G1742" s="21" t="s">
        <v>52</v>
      </c>
      <c r="H1742" s="21" t="s">
        <v>22</v>
      </c>
      <c r="I1742" s="22">
        <v>18000000</v>
      </c>
      <c r="J1742" s="22">
        <v>0</v>
      </c>
      <c r="K1742" s="22">
        <v>250000</v>
      </c>
      <c r="L1742" s="22">
        <f t="shared" si="88"/>
        <v>18250000</v>
      </c>
      <c r="M1742" s="30"/>
      <c r="N1742" s="21"/>
    </row>
    <row r="1743" spans="1:14" ht="16.5" customHeight="1" x14ac:dyDescent="0.15">
      <c r="A1743" s="20">
        <v>1738</v>
      </c>
      <c r="B1743" s="21" t="s">
        <v>4824</v>
      </c>
      <c r="C1743" s="21" t="s">
        <v>4850</v>
      </c>
      <c r="D1743" s="21">
        <v>8</v>
      </c>
      <c r="E1743" s="21" t="s">
        <v>5195</v>
      </c>
      <c r="F1743" s="40" t="s">
        <v>5048</v>
      </c>
      <c r="G1743" s="21" t="s">
        <v>191</v>
      </c>
      <c r="H1743" s="21" t="s">
        <v>22</v>
      </c>
      <c r="I1743" s="22">
        <v>150000000</v>
      </c>
      <c r="J1743" s="22">
        <v>0</v>
      </c>
      <c r="K1743" s="22">
        <v>0</v>
      </c>
      <c r="L1743" s="22">
        <f t="shared" si="88"/>
        <v>150000000</v>
      </c>
      <c r="M1743" s="30"/>
      <c r="N1743" s="21"/>
    </row>
    <row r="1744" spans="1:14" ht="16.5" customHeight="1" x14ac:dyDescent="0.15">
      <c r="A1744" s="20">
        <v>1739</v>
      </c>
      <c r="B1744" s="21" t="s">
        <v>4824</v>
      </c>
      <c r="C1744" s="21" t="s">
        <v>4850</v>
      </c>
      <c r="D1744" s="21">
        <v>8</v>
      </c>
      <c r="E1744" s="21" t="s">
        <v>5195</v>
      </c>
      <c r="F1744" s="40" t="s">
        <v>5049</v>
      </c>
      <c r="G1744" s="21" t="s">
        <v>191</v>
      </c>
      <c r="H1744" s="21" t="s">
        <v>22</v>
      </c>
      <c r="I1744" s="22">
        <v>39500000</v>
      </c>
      <c r="J1744" s="22">
        <v>0</v>
      </c>
      <c r="K1744" s="22">
        <v>0</v>
      </c>
      <c r="L1744" s="22">
        <f t="shared" si="88"/>
        <v>39500000</v>
      </c>
      <c r="M1744" s="30"/>
      <c r="N1744" s="21"/>
    </row>
    <row r="1745" spans="1:14" ht="16.5" customHeight="1" x14ac:dyDescent="0.15">
      <c r="A1745" s="20">
        <v>1740</v>
      </c>
      <c r="B1745" s="21" t="s">
        <v>4824</v>
      </c>
      <c r="C1745" s="21" t="s">
        <v>4850</v>
      </c>
      <c r="D1745" s="21">
        <v>8</v>
      </c>
      <c r="E1745" s="21" t="s">
        <v>5195</v>
      </c>
      <c r="F1745" s="40" t="s">
        <v>5050</v>
      </c>
      <c r="G1745" s="21" t="s">
        <v>193</v>
      </c>
      <c r="H1745" s="21" t="s">
        <v>22</v>
      </c>
      <c r="I1745" s="22">
        <v>37000000</v>
      </c>
      <c r="J1745" s="22">
        <v>0</v>
      </c>
      <c r="K1745" s="22">
        <v>0</v>
      </c>
      <c r="L1745" s="22">
        <f t="shared" si="88"/>
        <v>37000000</v>
      </c>
      <c r="M1745" s="30"/>
      <c r="N1745" s="21"/>
    </row>
    <row r="1746" spans="1:14" ht="16.5" customHeight="1" x14ac:dyDescent="0.15">
      <c r="A1746" s="20">
        <v>1741</v>
      </c>
      <c r="B1746" s="21" t="s">
        <v>4824</v>
      </c>
      <c r="C1746" s="21" t="s">
        <v>4850</v>
      </c>
      <c r="D1746" s="21">
        <v>8</v>
      </c>
      <c r="E1746" s="21" t="s">
        <v>5195</v>
      </c>
      <c r="F1746" s="40" t="s">
        <v>5051</v>
      </c>
      <c r="G1746" s="21" t="s">
        <v>191</v>
      </c>
      <c r="H1746" s="21" t="s">
        <v>22</v>
      </c>
      <c r="I1746" s="22">
        <v>21000000</v>
      </c>
      <c r="J1746" s="22">
        <v>0</v>
      </c>
      <c r="K1746" s="22">
        <v>0</v>
      </c>
      <c r="L1746" s="22">
        <f t="shared" si="88"/>
        <v>21000000</v>
      </c>
      <c r="M1746" s="30"/>
      <c r="N1746" s="21"/>
    </row>
    <row r="1747" spans="1:14" ht="16.5" customHeight="1" x14ac:dyDescent="0.15">
      <c r="A1747" s="20">
        <v>1742</v>
      </c>
      <c r="B1747" s="21" t="s">
        <v>4824</v>
      </c>
      <c r="C1747" s="21" t="s">
        <v>4855</v>
      </c>
      <c r="D1747" s="21">
        <v>8</v>
      </c>
      <c r="E1747" s="21" t="s">
        <v>5195</v>
      </c>
      <c r="F1747" s="40" t="s">
        <v>5055</v>
      </c>
      <c r="G1747" s="21" t="s">
        <v>191</v>
      </c>
      <c r="H1747" s="21" t="s">
        <v>22</v>
      </c>
      <c r="I1747" s="22">
        <v>14000000</v>
      </c>
      <c r="J1747" s="22">
        <v>0</v>
      </c>
      <c r="K1747" s="22">
        <v>0</v>
      </c>
      <c r="L1747" s="22">
        <f t="shared" si="88"/>
        <v>14000000</v>
      </c>
      <c r="M1747" s="30"/>
      <c r="N1747" s="21"/>
    </row>
    <row r="1748" spans="1:14" ht="16.5" customHeight="1" x14ac:dyDescent="0.15">
      <c r="A1748" s="20">
        <v>1743</v>
      </c>
      <c r="B1748" s="21" t="s">
        <v>39</v>
      </c>
      <c r="C1748" s="21" t="s">
        <v>56</v>
      </c>
      <c r="D1748" s="21">
        <v>9</v>
      </c>
      <c r="E1748" s="21" t="s">
        <v>5195</v>
      </c>
      <c r="F1748" s="40" t="s">
        <v>199</v>
      </c>
      <c r="G1748" s="21" t="s">
        <v>193</v>
      </c>
      <c r="H1748" s="21" t="s">
        <v>15</v>
      </c>
      <c r="I1748" s="22">
        <v>40000000</v>
      </c>
      <c r="J1748" s="22">
        <v>0</v>
      </c>
      <c r="K1748" s="22">
        <v>0</v>
      </c>
      <c r="L1748" s="22">
        <f t="shared" si="88"/>
        <v>40000000</v>
      </c>
      <c r="M1748" s="30"/>
      <c r="N1748" s="21" t="s">
        <v>195</v>
      </c>
    </row>
    <row r="1749" spans="1:14" ht="16.5" customHeight="1" x14ac:dyDescent="0.15">
      <c r="A1749" s="20">
        <v>1744</v>
      </c>
      <c r="B1749" s="21" t="s">
        <v>292</v>
      </c>
      <c r="C1749" s="21" t="s">
        <v>334</v>
      </c>
      <c r="D1749" s="21">
        <v>9</v>
      </c>
      <c r="E1749" s="21" t="s">
        <v>5195</v>
      </c>
      <c r="F1749" s="40" t="s">
        <v>575</v>
      </c>
      <c r="G1749" s="21" t="s">
        <v>193</v>
      </c>
      <c r="H1749" s="21" t="s">
        <v>22</v>
      </c>
      <c r="I1749" s="22">
        <v>83238662</v>
      </c>
      <c r="J1749" s="22">
        <v>0</v>
      </c>
      <c r="K1749" s="22">
        <v>0</v>
      </c>
      <c r="L1749" s="22">
        <f t="shared" si="88"/>
        <v>83238662</v>
      </c>
      <c r="M1749" s="30"/>
      <c r="N1749" s="21" t="s">
        <v>195</v>
      </c>
    </row>
    <row r="1750" spans="1:14" ht="16.5" customHeight="1" x14ac:dyDescent="0.15">
      <c r="A1750" s="20">
        <v>1745</v>
      </c>
      <c r="B1750" s="21" t="s">
        <v>292</v>
      </c>
      <c r="C1750" s="21" t="s">
        <v>354</v>
      </c>
      <c r="D1750" s="21">
        <v>9</v>
      </c>
      <c r="E1750" s="21" t="s">
        <v>5195</v>
      </c>
      <c r="F1750" s="40" t="s">
        <v>598</v>
      </c>
      <c r="G1750" s="21" t="s">
        <v>191</v>
      </c>
      <c r="H1750" s="21" t="s">
        <v>15</v>
      </c>
      <c r="I1750" s="22">
        <v>240000000</v>
      </c>
      <c r="J1750" s="22">
        <v>0</v>
      </c>
      <c r="K1750" s="22">
        <v>0</v>
      </c>
      <c r="L1750" s="22">
        <f t="shared" si="88"/>
        <v>240000000</v>
      </c>
      <c r="M1750" s="30"/>
      <c r="N1750" s="21"/>
    </row>
    <row r="1751" spans="1:14" ht="16.5" customHeight="1" x14ac:dyDescent="0.15">
      <c r="A1751" s="20">
        <v>1746</v>
      </c>
      <c r="B1751" s="21" t="s">
        <v>292</v>
      </c>
      <c r="C1751" s="21" t="s">
        <v>486</v>
      </c>
      <c r="D1751" s="21">
        <v>9</v>
      </c>
      <c r="E1751" s="21" t="s">
        <v>5195</v>
      </c>
      <c r="F1751" s="40" t="s">
        <v>652</v>
      </c>
      <c r="G1751" s="21" t="s">
        <v>191</v>
      </c>
      <c r="H1751" s="21" t="s">
        <v>22</v>
      </c>
      <c r="I1751" s="22">
        <v>34000000</v>
      </c>
      <c r="J1751" s="22">
        <v>0</v>
      </c>
      <c r="K1751" s="22">
        <v>0</v>
      </c>
      <c r="L1751" s="22">
        <f t="shared" si="88"/>
        <v>34000000</v>
      </c>
      <c r="M1751" s="30"/>
      <c r="N1751" s="21"/>
    </row>
    <row r="1752" spans="1:14" ht="16.5" customHeight="1" x14ac:dyDescent="0.15">
      <c r="A1752" s="20">
        <v>1747</v>
      </c>
      <c r="B1752" s="21" t="s">
        <v>292</v>
      </c>
      <c r="C1752" s="21" t="s">
        <v>486</v>
      </c>
      <c r="D1752" s="21">
        <v>9</v>
      </c>
      <c r="E1752" s="21" t="s">
        <v>5195</v>
      </c>
      <c r="F1752" s="40" t="s">
        <v>653</v>
      </c>
      <c r="G1752" s="21" t="s">
        <v>191</v>
      </c>
      <c r="H1752" s="21" t="s">
        <v>22</v>
      </c>
      <c r="I1752" s="22">
        <v>90000000</v>
      </c>
      <c r="J1752" s="22">
        <v>0</v>
      </c>
      <c r="K1752" s="22">
        <v>0</v>
      </c>
      <c r="L1752" s="22">
        <f t="shared" si="88"/>
        <v>90000000</v>
      </c>
      <c r="M1752" s="30"/>
      <c r="N1752" s="21"/>
    </row>
    <row r="1753" spans="1:14" ht="16.5" customHeight="1" x14ac:dyDescent="0.15">
      <c r="A1753" s="20">
        <v>1748</v>
      </c>
      <c r="B1753" s="21" t="s">
        <v>696</v>
      </c>
      <c r="C1753" s="21" t="s">
        <v>158</v>
      </c>
      <c r="D1753" s="21">
        <v>9</v>
      </c>
      <c r="E1753" s="21" t="s">
        <v>5195</v>
      </c>
      <c r="F1753" s="40" t="s">
        <v>931</v>
      </c>
      <c r="G1753" s="21" t="s">
        <v>191</v>
      </c>
      <c r="H1753" s="21" t="s">
        <v>22</v>
      </c>
      <c r="I1753" s="22">
        <v>179064032</v>
      </c>
      <c r="J1753" s="22">
        <v>0</v>
      </c>
      <c r="K1753" s="22">
        <v>0</v>
      </c>
      <c r="L1753" s="22">
        <f t="shared" si="88"/>
        <v>179064032</v>
      </c>
      <c r="M1753" s="30"/>
      <c r="N1753" s="21"/>
    </row>
    <row r="1754" spans="1:14" ht="16.5" customHeight="1" x14ac:dyDescent="0.15">
      <c r="A1754" s="20">
        <v>1749</v>
      </c>
      <c r="B1754" s="21" t="s">
        <v>696</v>
      </c>
      <c r="C1754" s="21" t="s">
        <v>158</v>
      </c>
      <c r="D1754" s="21">
        <v>9</v>
      </c>
      <c r="E1754" s="21" t="s">
        <v>5195</v>
      </c>
      <c r="F1754" s="40" t="s">
        <v>932</v>
      </c>
      <c r="G1754" s="21" t="s">
        <v>191</v>
      </c>
      <c r="H1754" s="21" t="s">
        <v>22</v>
      </c>
      <c r="I1754" s="22">
        <v>225332949</v>
      </c>
      <c r="J1754" s="22">
        <v>0</v>
      </c>
      <c r="K1754" s="22">
        <v>0</v>
      </c>
      <c r="L1754" s="22">
        <f t="shared" si="88"/>
        <v>225332949</v>
      </c>
      <c r="M1754" s="30"/>
      <c r="N1754" s="21"/>
    </row>
    <row r="1755" spans="1:14" ht="16.5" customHeight="1" x14ac:dyDescent="0.15">
      <c r="A1755" s="20">
        <v>1750</v>
      </c>
      <c r="B1755" s="21" t="s">
        <v>696</v>
      </c>
      <c r="C1755" s="21" t="s">
        <v>67</v>
      </c>
      <c r="D1755" s="21">
        <v>9</v>
      </c>
      <c r="E1755" s="21" t="s">
        <v>5195</v>
      </c>
      <c r="F1755" s="40" t="s">
        <v>950</v>
      </c>
      <c r="G1755" s="21" t="s">
        <v>191</v>
      </c>
      <c r="H1755" s="21" t="s">
        <v>15</v>
      </c>
      <c r="I1755" s="22">
        <v>703326784</v>
      </c>
      <c r="J1755" s="22">
        <v>0</v>
      </c>
      <c r="K1755" s="22">
        <v>0</v>
      </c>
      <c r="L1755" s="22">
        <f t="shared" si="88"/>
        <v>703326784</v>
      </c>
      <c r="M1755" s="30"/>
      <c r="N1755" s="21"/>
    </row>
    <row r="1756" spans="1:14" ht="16.5" customHeight="1" x14ac:dyDescent="0.15">
      <c r="A1756" s="20">
        <v>1751</v>
      </c>
      <c r="B1756" s="21" t="s">
        <v>1036</v>
      </c>
      <c r="C1756" s="21" t="s">
        <v>887</v>
      </c>
      <c r="D1756" s="21">
        <v>9</v>
      </c>
      <c r="E1756" s="21" t="s">
        <v>5195</v>
      </c>
      <c r="F1756" s="40" t="s">
        <v>1179</v>
      </c>
      <c r="G1756" s="21" t="s">
        <v>191</v>
      </c>
      <c r="H1756" s="21" t="s">
        <v>22</v>
      </c>
      <c r="I1756" s="22">
        <v>31000000</v>
      </c>
      <c r="J1756" s="22">
        <f>J1759</f>
        <v>0</v>
      </c>
      <c r="K1756" s="22">
        <f>K1759</f>
        <v>0</v>
      </c>
      <c r="L1756" s="22">
        <f t="shared" si="88"/>
        <v>31000000</v>
      </c>
      <c r="M1756" s="30"/>
      <c r="N1756" s="21"/>
    </row>
    <row r="1757" spans="1:14" ht="16.5" customHeight="1" x14ac:dyDescent="0.15">
      <c r="A1757" s="20">
        <v>1752</v>
      </c>
      <c r="B1757" s="21" t="s">
        <v>1036</v>
      </c>
      <c r="C1757" s="21" t="s">
        <v>1186</v>
      </c>
      <c r="D1757" s="21">
        <v>9</v>
      </c>
      <c r="E1757" s="21" t="s">
        <v>5195</v>
      </c>
      <c r="F1757" s="40" t="s">
        <v>1188</v>
      </c>
      <c r="G1757" s="21" t="s">
        <v>191</v>
      </c>
      <c r="H1757" s="21" t="s">
        <v>15</v>
      </c>
      <c r="I1757" s="22">
        <v>300000000</v>
      </c>
      <c r="J1757" s="22">
        <f>J1760</f>
        <v>0</v>
      </c>
      <c r="K1757" s="22">
        <v>0</v>
      </c>
      <c r="L1757" s="22">
        <f t="shared" si="88"/>
        <v>300000000</v>
      </c>
      <c r="M1757" s="30"/>
      <c r="N1757" s="21"/>
    </row>
    <row r="1758" spans="1:14" ht="16.5" customHeight="1" x14ac:dyDescent="0.15">
      <c r="A1758" s="20">
        <v>1753</v>
      </c>
      <c r="B1758" s="21" t="s">
        <v>1281</v>
      </c>
      <c r="C1758" s="21" t="s">
        <v>887</v>
      </c>
      <c r="D1758" s="21">
        <v>9</v>
      </c>
      <c r="E1758" s="21" t="s">
        <v>5195</v>
      </c>
      <c r="F1758" s="40" t="s">
        <v>1404</v>
      </c>
      <c r="G1758" s="21" t="s">
        <v>193</v>
      </c>
      <c r="H1758" s="21" t="s">
        <v>15</v>
      </c>
      <c r="I1758" s="22">
        <v>25000000</v>
      </c>
      <c r="J1758" s="22">
        <v>0</v>
      </c>
      <c r="K1758" s="22">
        <v>0</v>
      </c>
      <c r="L1758" s="22">
        <f t="shared" si="88"/>
        <v>25000000</v>
      </c>
      <c r="M1758" s="30"/>
      <c r="N1758" s="21"/>
    </row>
    <row r="1759" spans="1:14" ht="16.5" customHeight="1" x14ac:dyDescent="0.15">
      <c r="A1759" s="20">
        <v>1754</v>
      </c>
      <c r="B1759" s="21" t="s">
        <v>1281</v>
      </c>
      <c r="C1759" s="21" t="s">
        <v>94</v>
      </c>
      <c r="D1759" s="21">
        <v>9</v>
      </c>
      <c r="E1759" s="21" t="s">
        <v>5195</v>
      </c>
      <c r="F1759" s="40" t="s">
        <v>1463</v>
      </c>
      <c r="G1759" s="21" t="s">
        <v>191</v>
      </c>
      <c r="H1759" s="21" t="s">
        <v>22</v>
      </c>
      <c r="I1759" s="22">
        <v>20000000</v>
      </c>
      <c r="J1759" s="22">
        <f t="shared" ref="J1759:K1762" si="89">J1762</f>
        <v>0</v>
      </c>
      <c r="K1759" s="22">
        <f t="shared" si="89"/>
        <v>0</v>
      </c>
      <c r="L1759" s="22">
        <f t="shared" si="88"/>
        <v>20000000</v>
      </c>
      <c r="M1759" s="30"/>
      <c r="N1759" s="21"/>
    </row>
    <row r="1760" spans="1:14" ht="16.5" customHeight="1" x14ac:dyDescent="0.15">
      <c r="A1760" s="20">
        <v>1755</v>
      </c>
      <c r="B1760" s="21" t="s">
        <v>1281</v>
      </c>
      <c r="C1760" s="21" t="s">
        <v>1369</v>
      </c>
      <c r="D1760" s="21">
        <v>9</v>
      </c>
      <c r="E1760" s="21" t="s">
        <v>5195</v>
      </c>
      <c r="F1760" s="40" t="s">
        <v>1481</v>
      </c>
      <c r="G1760" s="21" t="s">
        <v>193</v>
      </c>
      <c r="H1760" s="21" t="s">
        <v>22</v>
      </c>
      <c r="I1760" s="22">
        <v>20000000</v>
      </c>
      <c r="J1760" s="22">
        <f t="shared" si="89"/>
        <v>0</v>
      </c>
      <c r="K1760" s="22">
        <f t="shared" si="89"/>
        <v>0</v>
      </c>
      <c r="L1760" s="22">
        <f t="shared" si="88"/>
        <v>20000000</v>
      </c>
      <c r="M1760" s="30"/>
      <c r="N1760" s="21"/>
    </row>
    <row r="1761" spans="1:14" ht="16.5" customHeight="1" x14ac:dyDescent="0.15">
      <c r="A1761" s="20">
        <v>1756</v>
      </c>
      <c r="B1761" s="21" t="s">
        <v>1494</v>
      </c>
      <c r="C1761" s="21" t="s">
        <v>1512</v>
      </c>
      <c r="D1761" s="21">
        <v>9</v>
      </c>
      <c r="E1761" s="21" t="s">
        <v>5195</v>
      </c>
      <c r="F1761" s="40" t="s">
        <v>1515</v>
      </c>
      <c r="G1761" s="21" t="s">
        <v>52</v>
      </c>
      <c r="H1761" s="21" t="s">
        <v>15</v>
      </c>
      <c r="I1761" s="22">
        <v>37000000</v>
      </c>
      <c r="J1761" s="22">
        <f t="shared" si="89"/>
        <v>0</v>
      </c>
      <c r="K1761" s="22">
        <f t="shared" si="89"/>
        <v>0</v>
      </c>
      <c r="L1761" s="22">
        <f t="shared" si="88"/>
        <v>37000000</v>
      </c>
      <c r="M1761" s="30"/>
      <c r="N1761" s="21"/>
    </row>
    <row r="1762" spans="1:14" ht="16.5" customHeight="1" x14ac:dyDescent="0.15">
      <c r="A1762" s="20">
        <v>1757</v>
      </c>
      <c r="B1762" s="21" t="s">
        <v>1528</v>
      </c>
      <c r="C1762" s="21" t="s">
        <v>1519</v>
      </c>
      <c r="D1762" s="21">
        <v>9</v>
      </c>
      <c r="E1762" s="21" t="s">
        <v>5195</v>
      </c>
      <c r="F1762" s="40" t="s">
        <v>1747</v>
      </c>
      <c r="G1762" s="21" t="s">
        <v>191</v>
      </c>
      <c r="H1762" s="21" t="s">
        <v>15</v>
      </c>
      <c r="I1762" s="22">
        <v>1617190000</v>
      </c>
      <c r="J1762" s="22">
        <f t="shared" si="89"/>
        <v>0</v>
      </c>
      <c r="K1762" s="22">
        <f t="shared" si="89"/>
        <v>0</v>
      </c>
      <c r="L1762" s="22">
        <f t="shared" si="88"/>
        <v>1617190000</v>
      </c>
      <c r="M1762" s="30"/>
      <c r="N1762" s="21"/>
    </row>
    <row r="1763" spans="1:14" ht="16.5" customHeight="1" x14ac:dyDescent="0.15">
      <c r="A1763" s="20">
        <v>1758</v>
      </c>
      <c r="B1763" s="21" t="s">
        <v>1528</v>
      </c>
      <c r="C1763" s="21" t="s">
        <v>1529</v>
      </c>
      <c r="D1763" s="21">
        <v>9</v>
      </c>
      <c r="E1763" s="21" t="s">
        <v>5195</v>
      </c>
      <c r="F1763" s="40" t="s">
        <v>1751</v>
      </c>
      <c r="G1763" s="21" t="s">
        <v>191</v>
      </c>
      <c r="H1763" s="21" t="s">
        <v>22</v>
      </c>
      <c r="I1763" s="22">
        <v>200000000</v>
      </c>
      <c r="J1763" s="22">
        <v>0</v>
      </c>
      <c r="K1763" s="22">
        <v>0</v>
      </c>
      <c r="L1763" s="22">
        <f t="shared" si="88"/>
        <v>200000000</v>
      </c>
      <c r="M1763" s="30"/>
      <c r="N1763" s="21"/>
    </row>
    <row r="1764" spans="1:14" ht="16.5" customHeight="1" x14ac:dyDescent="0.15">
      <c r="A1764" s="20">
        <v>1759</v>
      </c>
      <c r="B1764" s="21" t="s">
        <v>1528</v>
      </c>
      <c r="C1764" s="21" t="s">
        <v>1536</v>
      </c>
      <c r="D1764" s="21">
        <v>9</v>
      </c>
      <c r="E1764" s="21" t="s">
        <v>5195</v>
      </c>
      <c r="F1764" s="40" t="s">
        <v>1772</v>
      </c>
      <c r="G1764" s="21" t="s">
        <v>191</v>
      </c>
      <c r="H1764" s="21" t="s">
        <v>15</v>
      </c>
      <c r="I1764" s="22">
        <v>50000000</v>
      </c>
      <c r="J1764" s="22">
        <f>J1767</f>
        <v>0</v>
      </c>
      <c r="K1764" s="22">
        <f>K1767</f>
        <v>0</v>
      </c>
      <c r="L1764" s="22">
        <f t="shared" si="88"/>
        <v>50000000</v>
      </c>
      <c r="M1764" s="30"/>
      <c r="N1764" s="21"/>
    </row>
    <row r="1765" spans="1:14" ht="16.5" customHeight="1" x14ac:dyDescent="0.15">
      <c r="A1765" s="20">
        <v>1760</v>
      </c>
      <c r="B1765" s="21" t="s">
        <v>1528</v>
      </c>
      <c r="C1765" s="21" t="s">
        <v>1536</v>
      </c>
      <c r="D1765" s="21">
        <v>9</v>
      </c>
      <c r="E1765" s="21" t="s">
        <v>5195</v>
      </c>
      <c r="F1765" s="40" t="s">
        <v>1773</v>
      </c>
      <c r="G1765" s="21" t="s">
        <v>191</v>
      </c>
      <c r="H1765" s="21" t="s">
        <v>15</v>
      </c>
      <c r="I1765" s="22">
        <v>180000000</v>
      </c>
      <c r="J1765" s="22">
        <f t="shared" ref="J1765:J1770" si="90">J1768</f>
        <v>0</v>
      </c>
      <c r="K1765" s="22">
        <v>0</v>
      </c>
      <c r="L1765" s="22">
        <f t="shared" si="88"/>
        <v>180000000</v>
      </c>
      <c r="M1765" s="30"/>
      <c r="N1765" s="21"/>
    </row>
    <row r="1766" spans="1:14" ht="16.5" customHeight="1" x14ac:dyDescent="0.15">
      <c r="A1766" s="20">
        <v>1761</v>
      </c>
      <c r="B1766" s="21" t="s">
        <v>1528</v>
      </c>
      <c r="C1766" s="21" t="s">
        <v>5209</v>
      </c>
      <c r="D1766" s="21">
        <v>9</v>
      </c>
      <c r="E1766" s="21" t="s">
        <v>5195</v>
      </c>
      <c r="F1766" s="40" t="s">
        <v>1797</v>
      </c>
      <c r="G1766" s="21" t="s">
        <v>191</v>
      </c>
      <c r="H1766" s="21" t="s">
        <v>15</v>
      </c>
      <c r="I1766" s="22">
        <v>20000000</v>
      </c>
      <c r="J1766" s="22">
        <f t="shared" si="90"/>
        <v>0</v>
      </c>
      <c r="K1766" s="22">
        <f>K1769</f>
        <v>0</v>
      </c>
      <c r="L1766" s="22">
        <f t="shared" si="88"/>
        <v>20000000</v>
      </c>
      <c r="M1766" s="30"/>
      <c r="N1766" s="21"/>
    </row>
    <row r="1767" spans="1:14" ht="16.5" customHeight="1" x14ac:dyDescent="0.15">
      <c r="A1767" s="20">
        <v>1762</v>
      </c>
      <c r="B1767" s="21" t="s">
        <v>1528</v>
      </c>
      <c r="C1767" s="21" t="s">
        <v>5209</v>
      </c>
      <c r="D1767" s="21">
        <v>9</v>
      </c>
      <c r="E1767" s="21" t="s">
        <v>5195</v>
      </c>
      <c r="F1767" s="40" t="s">
        <v>1798</v>
      </c>
      <c r="G1767" s="21" t="s">
        <v>191</v>
      </c>
      <c r="H1767" s="21" t="s">
        <v>15</v>
      </c>
      <c r="I1767" s="22">
        <v>20000000</v>
      </c>
      <c r="J1767" s="22">
        <f t="shared" si="90"/>
        <v>0</v>
      </c>
      <c r="K1767" s="22">
        <f>K1770</f>
        <v>0</v>
      </c>
      <c r="L1767" s="22">
        <f t="shared" si="88"/>
        <v>20000000</v>
      </c>
      <c r="M1767" s="30"/>
      <c r="N1767" s="21"/>
    </row>
    <row r="1768" spans="1:14" ht="16.5" customHeight="1" x14ac:dyDescent="0.15">
      <c r="A1768" s="20">
        <v>1763</v>
      </c>
      <c r="B1768" s="21" t="s">
        <v>1528</v>
      </c>
      <c r="C1768" s="21" t="s">
        <v>5209</v>
      </c>
      <c r="D1768" s="21">
        <v>9</v>
      </c>
      <c r="E1768" s="21" t="s">
        <v>5195</v>
      </c>
      <c r="F1768" s="40" t="s">
        <v>1799</v>
      </c>
      <c r="G1768" s="21" t="s">
        <v>191</v>
      </c>
      <c r="H1768" s="21" t="s">
        <v>15</v>
      </c>
      <c r="I1768" s="22">
        <v>100000000</v>
      </c>
      <c r="J1768" s="22">
        <f t="shared" si="90"/>
        <v>0</v>
      </c>
      <c r="K1768" s="22">
        <f>K1771</f>
        <v>0</v>
      </c>
      <c r="L1768" s="22">
        <f t="shared" si="88"/>
        <v>100000000</v>
      </c>
      <c r="M1768" s="30"/>
      <c r="N1768" s="21"/>
    </row>
    <row r="1769" spans="1:14" ht="16.5" customHeight="1" x14ac:dyDescent="0.15">
      <c r="A1769" s="20">
        <v>1764</v>
      </c>
      <c r="B1769" s="21" t="s">
        <v>1528</v>
      </c>
      <c r="C1769" s="21" t="s">
        <v>5209</v>
      </c>
      <c r="D1769" s="21">
        <v>9</v>
      </c>
      <c r="E1769" s="21" t="s">
        <v>5195</v>
      </c>
      <c r="F1769" s="40" t="s">
        <v>1800</v>
      </c>
      <c r="G1769" s="21" t="s">
        <v>191</v>
      </c>
      <c r="H1769" s="21" t="s">
        <v>15</v>
      </c>
      <c r="I1769" s="22">
        <v>350000000</v>
      </c>
      <c r="J1769" s="22">
        <f t="shared" si="90"/>
        <v>0</v>
      </c>
      <c r="K1769" s="22">
        <f>K1772</f>
        <v>0</v>
      </c>
      <c r="L1769" s="22">
        <f t="shared" si="88"/>
        <v>350000000</v>
      </c>
      <c r="M1769" s="30"/>
      <c r="N1769" s="21"/>
    </row>
    <row r="1770" spans="1:14" ht="16.5" customHeight="1" x14ac:dyDescent="0.15">
      <c r="A1770" s="20">
        <v>1765</v>
      </c>
      <c r="B1770" s="21" t="s">
        <v>1528</v>
      </c>
      <c r="C1770" s="21" t="s">
        <v>5210</v>
      </c>
      <c r="D1770" s="21">
        <v>9</v>
      </c>
      <c r="E1770" s="21" t="s">
        <v>5195</v>
      </c>
      <c r="F1770" s="40" t="s">
        <v>1807</v>
      </c>
      <c r="G1770" s="21" t="s">
        <v>5183</v>
      </c>
      <c r="H1770" s="21" t="s">
        <v>15</v>
      </c>
      <c r="I1770" s="22">
        <v>300000000</v>
      </c>
      <c r="J1770" s="22">
        <f t="shared" si="90"/>
        <v>0</v>
      </c>
      <c r="K1770" s="22">
        <v>0</v>
      </c>
      <c r="L1770" s="22">
        <f t="shared" si="88"/>
        <v>300000000</v>
      </c>
      <c r="M1770" s="30"/>
      <c r="N1770" s="21"/>
    </row>
    <row r="1771" spans="1:14" ht="16.5" customHeight="1" x14ac:dyDescent="0.15">
      <c r="A1771" s="20">
        <v>1766</v>
      </c>
      <c r="B1771" s="21" t="s">
        <v>1528</v>
      </c>
      <c r="C1771" s="21" t="s">
        <v>5210</v>
      </c>
      <c r="D1771" s="21">
        <v>9</v>
      </c>
      <c r="E1771" s="21" t="s">
        <v>5195</v>
      </c>
      <c r="F1771" s="40" t="s">
        <v>1808</v>
      </c>
      <c r="G1771" s="21" t="s">
        <v>191</v>
      </c>
      <c r="H1771" s="21" t="s">
        <v>15</v>
      </c>
      <c r="I1771" s="22">
        <v>504493000</v>
      </c>
      <c r="J1771" s="22">
        <v>0</v>
      </c>
      <c r="K1771" s="22">
        <v>0</v>
      </c>
      <c r="L1771" s="22">
        <f t="shared" si="88"/>
        <v>504493000</v>
      </c>
      <c r="M1771" s="30"/>
      <c r="N1771" s="21"/>
    </row>
    <row r="1772" spans="1:14" ht="16.5" customHeight="1" x14ac:dyDescent="0.15">
      <c r="A1772" s="20">
        <v>1767</v>
      </c>
      <c r="B1772" s="21" t="s">
        <v>1983</v>
      </c>
      <c r="C1772" s="21" t="s">
        <v>1991</v>
      </c>
      <c r="D1772" s="21">
        <v>9</v>
      </c>
      <c r="E1772" s="21" t="s">
        <v>5195</v>
      </c>
      <c r="F1772" s="40" t="s">
        <v>2110</v>
      </c>
      <c r="G1772" s="21" t="s">
        <v>191</v>
      </c>
      <c r="H1772" s="21" t="s">
        <v>22</v>
      </c>
      <c r="I1772" s="22">
        <v>90000000</v>
      </c>
      <c r="J1772" s="22">
        <v>0</v>
      </c>
      <c r="K1772" s="22">
        <v>0</v>
      </c>
      <c r="L1772" s="22">
        <f t="shared" si="88"/>
        <v>90000000</v>
      </c>
      <c r="M1772" s="30"/>
      <c r="N1772" s="21" t="s">
        <v>195</v>
      </c>
    </row>
    <row r="1773" spans="1:14" ht="16.5" customHeight="1" x14ac:dyDescent="0.15">
      <c r="A1773" s="20">
        <v>1768</v>
      </c>
      <c r="B1773" s="21" t="s">
        <v>2160</v>
      </c>
      <c r="C1773" s="21" t="s">
        <v>1743</v>
      </c>
      <c r="D1773" s="21">
        <v>9</v>
      </c>
      <c r="E1773" s="21" t="s">
        <v>5195</v>
      </c>
      <c r="F1773" s="40" t="s">
        <v>2269</v>
      </c>
      <c r="G1773" s="21" t="s">
        <v>191</v>
      </c>
      <c r="H1773" s="21" t="s">
        <v>15</v>
      </c>
      <c r="I1773" s="22">
        <v>770000000</v>
      </c>
      <c r="J1773" s="22">
        <v>0</v>
      </c>
      <c r="K1773" s="22">
        <v>0</v>
      </c>
      <c r="L1773" s="22">
        <f t="shared" si="88"/>
        <v>770000000</v>
      </c>
      <c r="M1773" s="30"/>
      <c r="N1773" s="21"/>
    </row>
    <row r="1774" spans="1:14" ht="16.5" customHeight="1" x14ac:dyDescent="0.15">
      <c r="A1774" s="20">
        <v>1769</v>
      </c>
      <c r="B1774" s="21" t="s">
        <v>2160</v>
      </c>
      <c r="C1774" s="21" t="s">
        <v>1537</v>
      </c>
      <c r="D1774" s="21">
        <v>9</v>
      </c>
      <c r="E1774" s="21" t="s">
        <v>5195</v>
      </c>
      <c r="F1774" s="40" t="s">
        <v>2278</v>
      </c>
      <c r="G1774" s="21" t="s">
        <v>191</v>
      </c>
      <c r="H1774" s="21" t="s">
        <v>15</v>
      </c>
      <c r="I1774" s="22">
        <v>6173152000</v>
      </c>
      <c r="J1774" s="22">
        <v>0</v>
      </c>
      <c r="K1774" s="22">
        <v>0</v>
      </c>
      <c r="L1774" s="22">
        <f t="shared" si="88"/>
        <v>6173152000</v>
      </c>
      <c r="M1774" s="30"/>
      <c r="N1774" s="21"/>
    </row>
    <row r="1775" spans="1:14" ht="16.5" customHeight="1" x14ac:dyDescent="0.15">
      <c r="A1775" s="20">
        <v>1770</v>
      </c>
      <c r="B1775" s="21" t="s">
        <v>2160</v>
      </c>
      <c r="C1775" s="21" t="s">
        <v>1537</v>
      </c>
      <c r="D1775" s="21">
        <v>9</v>
      </c>
      <c r="E1775" s="21" t="s">
        <v>5195</v>
      </c>
      <c r="F1775" s="40" t="s">
        <v>2279</v>
      </c>
      <c r="G1775" s="21" t="s">
        <v>191</v>
      </c>
      <c r="H1775" s="21" t="s">
        <v>15</v>
      </c>
      <c r="I1775" s="22">
        <v>3858220000</v>
      </c>
      <c r="J1775" s="22">
        <v>0</v>
      </c>
      <c r="K1775" s="22">
        <v>0</v>
      </c>
      <c r="L1775" s="22">
        <f t="shared" si="88"/>
        <v>3858220000</v>
      </c>
      <c r="M1775" s="30"/>
      <c r="N1775" s="21"/>
    </row>
    <row r="1776" spans="1:14" ht="16.5" customHeight="1" x14ac:dyDescent="0.15">
      <c r="A1776" s="20">
        <v>1771</v>
      </c>
      <c r="B1776" s="21" t="s">
        <v>2160</v>
      </c>
      <c r="C1776" s="21" t="s">
        <v>1537</v>
      </c>
      <c r="D1776" s="21">
        <v>9</v>
      </c>
      <c r="E1776" s="21" t="s">
        <v>5195</v>
      </c>
      <c r="F1776" s="40" t="s">
        <v>2280</v>
      </c>
      <c r="G1776" s="21" t="s">
        <v>191</v>
      </c>
      <c r="H1776" s="21" t="s">
        <v>15</v>
      </c>
      <c r="I1776" s="22">
        <v>40000000</v>
      </c>
      <c r="J1776" s="22">
        <v>0</v>
      </c>
      <c r="K1776" s="22">
        <v>0</v>
      </c>
      <c r="L1776" s="22">
        <f t="shared" si="88"/>
        <v>40000000</v>
      </c>
      <c r="M1776" s="30"/>
      <c r="N1776" s="21"/>
    </row>
    <row r="1777" spans="1:14" ht="16.5" customHeight="1" x14ac:dyDescent="0.15">
      <c r="A1777" s="20">
        <v>1772</v>
      </c>
      <c r="B1777" s="21" t="s">
        <v>2160</v>
      </c>
      <c r="C1777" s="21" t="s">
        <v>2171</v>
      </c>
      <c r="D1777" s="21">
        <v>9</v>
      </c>
      <c r="E1777" s="21" t="s">
        <v>5195</v>
      </c>
      <c r="F1777" s="40" t="s">
        <v>2306</v>
      </c>
      <c r="G1777" s="21" t="s">
        <v>191</v>
      </c>
      <c r="H1777" s="21" t="s">
        <v>22</v>
      </c>
      <c r="I1777" s="22">
        <v>2300000000</v>
      </c>
      <c r="J1777" s="22">
        <v>0</v>
      </c>
      <c r="K1777" s="22">
        <v>0</v>
      </c>
      <c r="L1777" s="22">
        <f t="shared" si="88"/>
        <v>2300000000</v>
      </c>
      <c r="M1777" s="30"/>
      <c r="N1777" s="21"/>
    </row>
    <row r="1778" spans="1:14" ht="16.5" customHeight="1" x14ac:dyDescent="0.15">
      <c r="A1778" s="20">
        <v>1773</v>
      </c>
      <c r="B1778" s="21" t="s">
        <v>2160</v>
      </c>
      <c r="C1778" s="21" t="s">
        <v>2171</v>
      </c>
      <c r="D1778" s="21">
        <v>9</v>
      </c>
      <c r="E1778" s="21" t="s">
        <v>5195</v>
      </c>
      <c r="F1778" s="40" t="s">
        <v>2307</v>
      </c>
      <c r="G1778" s="21" t="s">
        <v>191</v>
      </c>
      <c r="H1778" s="21" t="s">
        <v>22</v>
      </c>
      <c r="I1778" s="22">
        <v>2200000000</v>
      </c>
      <c r="J1778" s="22">
        <v>0</v>
      </c>
      <c r="K1778" s="22">
        <v>0</v>
      </c>
      <c r="L1778" s="22">
        <f t="shared" si="88"/>
        <v>2200000000</v>
      </c>
      <c r="M1778" s="30"/>
      <c r="N1778" s="21"/>
    </row>
    <row r="1779" spans="1:14" ht="16.5" customHeight="1" x14ac:dyDescent="0.15">
      <c r="A1779" s="20">
        <v>1774</v>
      </c>
      <c r="B1779" s="21" t="s">
        <v>2160</v>
      </c>
      <c r="C1779" s="21" t="s">
        <v>2171</v>
      </c>
      <c r="D1779" s="21">
        <v>9</v>
      </c>
      <c r="E1779" s="21" t="s">
        <v>5195</v>
      </c>
      <c r="F1779" s="40" t="s">
        <v>2308</v>
      </c>
      <c r="G1779" s="21" t="s">
        <v>191</v>
      </c>
      <c r="H1779" s="21" t="s">
        <v>22</v>
      </c>
      <c r="I1779" s="22">
        <v>2900000000</v>
      </c>
      <c r="J1779" s="22">
        <v>0</v>
      </c>
      <c r="K1779" s="22">
        <v>0</v>
      </c>
      <c r="L1779" s="22">
        <f t="shared" si="88"/>
        <v>2900000000</v>
      </c>
      <c r="M1779" s="30"/>
      <c r="N1779" s="21"/>
    </row>
    <row r="1780" spans="1:14" ht="16.5" customHeight="1" x14ac:dyDescent="0.15">
      <c r="A1780" s="20">
        <v>1775</v>
      </c>
      <c r="B1780" s="21" t="s">
        <v>2160</v>
      </c>
      <c r="C1780" s="21" t="s">
        <v>2171</v>
      </c>
      <c r="D1780" s="21">
        <v>9</v>
      </c>
      <c r="E1780" s="21" t="s">
        <v>5195</v>
      </c>
      <c r="F1780" s="40" t="s">
        <v>2309</v>
      </c>
      <c r="G1780" s="21" t="s">
        <v>191</v>
      </c>
      <c r="H1780" s="21" t="s">
        <v>15</v>
      </c>
      <c r="I1780" s="22">
        <v>400000000</v>
      </c>
      <c r="J1780" s="22">
        <v>0</v>
      </c>
      <c r="K1780" s="22">
        <v>0</v>
      </c>
      <c r="L1780" s="22">
        <f t="shared" si="88"/>
        <v>400000000</v>
      </c>
      <c r="M1780" s="30"/>
      <c r="N1780" s="21"/>
    </row>
    <row r="1781" spans="1:14" ht="16.5" customHeight="1" x14ac:dyDescent="0.15">
      <c r="A1781" s="20">
        <v>1776</v>
      </c>
      <c r="B1781" s="21" t="s">
        <v>2160</v>
      </c>
      <c r="C1781" s="21" t="s">
        <v>2171</v>
      </c>
      <c r="D1781" s="21">
        <v>9</v>
      </c>
      <c r="E1781" s="21" t="s">
        <v>5195</v>
      </c>
      <c r="F1781" s="40" t="s">
        <v>2310</v>
      </c>
      <c r="G1781" s="21" t="s">
        <v>191</v>
      </c>
      <c r="H1781" s="21" t="s">
        <v>15</v>
      </c>
      <c r="I1781" s="22">
        <v>400000000</v>
      </c>
      <c r="J1781" s="22">
        <v>0</v>
      </c>
      <c r="K1781" s="22">
        <v>0</v>
      </c>
      <c r="L1781" s="22">
        <f t="shared" si="88"/>
        <v>400000000</v>
      </c>
      <c r="M1781" s="30"/>
      <c r="N1781" s="21"/>
    </row>
    <row r="1782" spans="1:14" ht="16.5" customHeight="1" x14ac:dyDescent="0.15">
      <c r="A1782" s="20">
        <v>1777</v>
      </c>
      <c r="B1782" s="21" t="s">
        <v>2311</v>
      </c>
      <c r="C1782" s="21" t="s">
        <v>2331</v>
      </c>
      <c r="D1782" s="21">
        <v>9</v>
      </c>
      <c r="E1782" s="21" t="s">
        <v>5195</v>
      </c>
      <c r="F1782" s="40" t="s">
        <v>2543</v>
      </c>
      <c r="G1782" s="21" t="s">
        <v>191</v>
      </c>
      <c r="H1782" s="21" t="s">
        <v>22</v>
      </c>
      <c r="I1782" s="22">
        <v>10000000</v>
      </c>
      <c r="J1782" s="22">
        <v>0</v>
      </c>
      <c r="K1782" s="22">
        <v>0</v>
      </c>
      <c r="L1782" s="22">
        <f t="shared" si="88"/>
        <v>10000000</v>
      </c>
      <c r="M1782" s="30"/>
      <c r="N1782" s="21"/>
    </row>
    <row r="1783" spans="1:14" ht="16.5" customHeight="1" x14ac:dyDescent="0.15">
      <c r="A1783" s="20">
        <v>1778</v>
      </c>
      <c r="B1783" s="21" t="s">
        <v>2311</v>
      </c>
      <c r="C1783" s="21" t="s">
        <v>2331</v>
      </c>
      <c r="D1783" s="21">
        <v>9</v>
      </c>
      <c r="E1783" s="21" t="s">
        <v>5195</v>
      </c>
      <c r="F1783" s="40" t="s">
        <v>2544</v>
      </c>
      <c r="G1783" s="21" t="s">
        <v>191</v>
      </c>
      <c r="H1783" s="21" t="s">
        <v>22</v>
      </c>
      <c r="I1783" s="22">
        <v>30000000</v>
      </c>
      <c r="J1783" s="22">
        <v>0</v>
      </c>
      <c r="K1783" s="22">
        <v>0</v>
      </c>
      <c r="L1783" s="22">
        <f t="shared" si="88"/>
        <v>30000000</v>
      </c>
      <c r="M1783" s="30"/>
      <c r="N1783" s="21"/>
    </row>
    <row r="1784" spans="1:14" ht="16.5" customHeight="1" x14ac:dyDescent="0.15">
      <c r="A1784" s="20">
        <v>1779</v>
      </c>
      <c r="B1784" s="21" t="s">
        <v>2311</v>
      </c>
      <c r="C1784" s="21" t="s">
        <v>700</v>
      </c>
      <c r="D1784" s="21">
        <v>9</v>
      </c>
      <c r="E1784" s="21" t="s">
        <v>5195</v>
      </c>
      <c r="F1784" s="40" t="s">
        <v>2608</v>
      </c>
      <c r="G1784" s="21" t="s">
        <v>191</v>
      </c>
      <c r="H1784" s="21" t="s">
        <v>22</v>
      </c>
      <c r="I1784" s="22">
        <v>504631000</v>
      </c>
      <c r="J1784" s="22">
        <v>0</v>
      </c>
      <c r="K1784" s="22">
        <v>0</v>
      </c>
      <c r="L1784" s="22">
        <f t="shared" si="88"/>
        <v>504631000</v>
      </c>
      <c r="M1784" s="30"/>
      <c r="N1784" s="21"/>
    </row>
    <row r="1785" spans="1:14" ht="16.5" customHeight="1" x14ac:dyDescent="0.15">
      <c r="A1785" s="20">
        <v>1780</v>
      </c>
      <c r="B1785" s="21" t="s">
        <v>2311</v>
      </c>
      <c r="C1785" s="21" t="s">
        <v>700</v>
      </c>
      <c r="D1785" s="21">
        <v>9</v>
      </c>
      <c r="E1785" s="21" t="s">
        <v>5195</v>
      </c>
      <c r="F1785" s="40" t="s">
        <v>2609</v>
      </c>
      <c r="G1785" s="21" t="s">
        <v>191</v>
      </c>
      <c r="H1785" s="21" t="s">
        <v>22</v>
      </c>
      <c r="I1785" s="22">
        <v>88979000</v>
      </c>
      <c r="J1785" s="22">
        <v>0</v>
      </c>
      <c r="K1785" s="22">
        <v>0</v>
      </c>
      <c r="L1785" s="22">
        <f t="shared" si="88"/>
        <v>88979000</v>
      </c>
      <c r="M1785" s="30"/>
      <c r="N1785" s="21"/>
    </row>
    <row r="1786" spans="1:14" ht="16.5" customHeight="1" x14ac:dyDescent="0.15">
      <c r="A1786" s="20">
        <v>1781</v>
      </c>
      <c r="B1786" s="21" t="s">
        <v>2311</v>
      </c>
      <c r="C1786" s="21" t="s">
        <v>700</v>
      </c>
      <c r="D1786" s="21">
        <v>9</v>
      </c>
      <c r="E1786" s="21" t="s">
        <v>5195</v>
      </c>
      <c r="F1786" s="40" t="s">
        <v>2610</v>
      </c>
      <c r="G1786" s="21" t="s">
        <v>191</v>
      </c>
      <c r="H1786" s="21" t="s">
        <v>22</v>
      </c>
      <c r="I1786" s="22">
        <v>25184000</v>
      </c>
      <c r="J1786" s="22">
        <v>0</v>
      </c>
      <c r="K1786" s="22">
        <v>0</v>
      </c>
      <c r="L1786" s="22">
        <f t="shared" si="88"/>
        <v>25184000</v>
      </c>
      <c r="M1786" s="30"/>
      <c r="N1786" s="21"/>
    </row>
    <row r="1787" spans="1:14" ht="16.5" customHeight="1" x14ac:dyDescent="0.15">
      <c r="A1787" s="20">
        <v>1782</v>
      </c>
      <c r="B1787" s="21" t="s">
        <v>2311</v>
      </c>
      <c r="C1787" s="21" t="s">
        <v>700</v>
      </c>
      <c r="D1787" s="21">
        <v>9</v>
      </c>
      <c r="E1787" s="21" t="s">
        <v>5195</v>
      </c>
      <c r="F1787" s="40" t="s">
        <v>2611</v>
      </c>
      <c r="G1787" s="21" t="s">
        <v>193</v>
      </c>
      <c r="H1787" s="21" t="s">
        <v>22</v>
      </c>
      <c r="I1787" s="22">
        <v>109436000</v>
      </c>
      <c r="J1787" s="22">
        <v>0</v>
      </c>
      <c r="K1787" s="22">
        <v>0</v>
      </c>
      <c r="L1787" s="22">
        <f t="shared" si="88"/>
        <v>109436000</v>
      </c>
      <c r="M1787" s="30"/>
      <c r="N1787" s="21"/>
    </row>
    <row r="1788" spans="1:14" ht="16.5" customHeight="1" x14ac:dyDescent="0.15">
      <c r="A1788" s="20">
        <v>1783</v>
      </c>
      <c r="B1788" s="21" t="s">
        <v>2311</v>
      </c>
      <c r="C1788" s="21" t="s">
        <v>700</v>
      </c>
      <c r="D1788" s="21">
        <v>9</v>
      </c>
      <c r="E1788" s="21" t="s">
        <v>5195</v>
      </c>
      <c r="F1788" s="40" t="s">
        <v>2628</v>
      </c>
      <c r="G1788" s="21" t="s">
        <v>191</v>
      </c>
      <c r="H1788" s="21" t="s">
        <v>22</v>
      </c>
      <c r="I1788" s="22">
        <v>464086000</v>
      </c>
      <c r="J1788" s="22">
        <v>0</v>
      </c>
      <c r="K1788" s="22">
        <v>0</v>
      </c>
      <c r="L1788" s="22">
        <f t="shared" si="88"/>
        <v>464086000</v>
      </c>
      <c r="M1788" s="30"/>
      <c r="N1788" s="21"/>
    </row>
    <row r="1789" spans="1:14" ht="16.5" customHeight="1" x14ac:dyDescent="0.15">
      <c r="A1789" s="20">
        <v>1784</v>
      </c>
      <c r="B1789" s="21" t="s">
        <v>2311</v>
      </c>
      <c r="C1789" s="21" t="s">
        <v>700</v>
      </c>
      <c r="D1789" s="21">
        <v>9</v>
      </c>
      <c r="E1789" s="21" t="s">
        <v>5195</v>
      </c>
      <c r="F1789" s="40" t="s">
        <v>2629</v>
      </c>
      <c r="G1789" s="21" t="s">
        <v>191</v>
      </c>
      <c r="H1789" s="21" t="s">
        <v>22</v>
      </c>
      <c r="I1789" s="22">
        <v>60194000</v>
      </c>
      <c r="J1789" s="22">
        <v>0</v>
      </c>
      <c r="K1789" s="22">
        <v>0</v>
      </c>
      <c r="L1789" s="22">
        <f t="shared" si="88"/>
        <v>60194000</v>
      </c>
      <c r="M1789" s="30"/>
      <c r="N1789" s="21"/>
    </row>
    <row r="1790" spans="1:14" ht="16.5" customHeight="1" x14ac:dyDescent="0.15">
      <c r="A1790" s="20">
        <v>1785</v>
      </c>
      <c r="B1790" s="21" t="s">
        <v>2311</v>
      </c>
      <c r="C1790" s="21" t="s">
        <v>700</v>
      </c>
      <c r="D1790" s="21">
        <v>9</v>
      </c>
      <c r="E1790" s="21" t="s">
        <v>5195</v>
      </c>
      <c r="F1790" s="40" t="s">
        <v>2630</v>
      </c>
      <c r="G1790" s="21" t="s">
        <v>191</v>
      </c>
      <c r="H1790" s="21" t="s">
        <v>22</v>
      </c>
      <c r="I1790" s="22">
        <v>25184000</v>
      </c>
      <c r="J1790" s="22">
        <v>0</v>
      </c>
      <c r="K1790" s="22">
        <v>0</v>
      </c>
      <c r="L1790" s="22">
        <f t="shared" si="88"/>
        <v>25184000</v>
      </c>
      <c r="M1790" s="30"/>
      <c r="N1790" s="21"/>
    </row>
    <row r="1791" spans="1:14" ht="16.5" customHeight="1" x14ac:dyDescent="0.15">
      <c r="A1791" s="20">
        <v>1786</v>
      </c>
      <c r="B1791" s="21" t="s">
        <v>2311</v>
      </c>
      <c r="C1791" s="21" t="s">
        <v>700</v>
      </c>
      <c r="D1791" s="21">
        <v>9</v>
      </c>
      <c r="E1791" s="21" t="s">
        <v>5195</v>
      </c>
      <c r="F1791" s="40" t="s">
        <v>2631</v>
      </c>
      <c r="G1791" s="21" t="s">
        <v>193</v>
      </c>
      <c r="H1791" s="21" t="s">
        <v>22</v>
      </c>
      <c r="I1791" s="22">
        <v>74143000</v>
      </c>
      <c r="J1791" s="22">
        <v>0</v>
      </c>
      <c r="K1791" s="22">
        <v>0</v>
      </c>
      <c r="L1791" s="22">
        <f t="shared" si="88"/>
        <v>74143000</v>
      </c>
      <c r="M1791" s="30"/>
      <c r="N1791" s="21"/>
    </row>
    <row r="1792" spans="1:14" ht="16.5" customHeight="1" x14ac:dyDescent="0.15">
      <c r="A1792" s="20">
        <v>1787</v>
      </c>
      <c r="B1792" s="21" t="s">
        <v>2311</v>
      </c>
      <c r="C1792" s="21" t="s">
        <v>700</v>
      </c>
      <c r="D1792" s="21">
        <v>9</v>
      </c>
      <c r="E1792" s="21" t="s">
        <v>5195</v>
      </c>
      <c r="F1792" s="40" t="s">
        <v>2636</v>
      </c>
      <c r="G1792" s="21" t="s">
        <v>191</v>
      </c>
      <c r="H1792" s="21" t="s">
        <v>22</v>
      </c>
      <c r="I1792" s="22">
        <v>158795000</v>
      </c>
      <c r="J1792" s="22">
        <v>0</v>
      </c>
      <c r="K1792" s="22">
        <v>0</v>
      </c>
      <c r="L1792" s="22">
        <f t="shared" si="88"/>
        <v>158795000</v>
      </c>
      <c r="M1792" s="30"/>
      <c r="N1792" s="21"/>
    </row>
    <row r="1793" spans="1:14" ht="16.5" customHeight="1" x14ac:dyDescent="0.15">
      <c r="A1793" s="20">
        <v>1788</v>
      </c>
      <c r="B1793" s="21" t="s">
        <v>2311</v>
      </c>
      <c r="C1793" s="21" t="s">
        <v>700</v>
      </c>
      <c r="D1793" s="21">
        <v>9</v>
      </c>
      <c r="E1793" s="21" t="s">
        <v>5195</v>
      </c>
      <c r="F1793" s="40" t="s">
        <v>2637</v>
      </c>
      <c r="G1793" s="21" t="s">
        <v>191</v>
      </c>
      <c r="H1793" s="21" t="s">
        <v>22</v>
      </c>
      <c r="I1793" s="22">
        <v>23720000</v>
      </c>
      <c r="J1793" s="22">
        <v>0</v>
      </c>
      <c r="K1793" s="22">
        <v>0</v>
      </c>
      <c r="L1793" s="22">
        <f t="shared" si="88"/>
        <v>23720000</v>
      </c>
      <c r="M1793" s="30"/>
      <c r="N1793" s="21"/>
    </row>
    <row r="1794" spans="1:14" ht="16.5" customHeight="1" x14ac:dyDescent="0.15">
      <c r="A1794" s="20">
        <v>1789</v>
      </c>
      <c r="B1794" s="21" t="s">
        <v>2311</v>
      </c>
      <c r="C1794" s="21" t="s">
        <v>700</v>
      </c>
      <c r="D1794" s="21">
        <v>9</v>
      </c>
      <c r="E1794" s="21" t="s">
        <v>5195</v>
      </c>
      <c r="F1794" s="40" t="s">
        <v>2638</v>
      </c>
      <c r="G1794" s="21" t="s">
        <v>191</v>
      </c>
      <c r="H1794" s="21" t="s">
        <v>22</v>
      </c>
      <c r="I1794" s="22">
        <v>9686000</v>
      </c>
      <c r="J1794" s="22">
        <v>0</v>
      </c>
      <c r="K1794" s="22">
        <v>0</v>
      </c>
      <c r="L1794" s="22">
        <f t="shared" si="88"/>
        <v>9686000</v>
      </c>
      <c r="M1794" s="30"/>
      <c r="N1794" s="21"/>
    </row>
    <row r="1795" spans="1:14" ht="16.5" customHeight="1" x14ac:dyDescent="0.15">
      <c r="A1795" s="20">
        <v>1790</v>
      </c>
      <c r="B1795" s="21" t="s">
        <v>2311</v>
      </c>
      <c r="C1795" s="21" t="s">
        <v>700</v>
      </c>
      <c r="D1795" s="21">
        <v>9</v>
      </c>
      <c r="E1795" s="21" t="s">
        <v>5195</v>
      </c>
      <c r="F1795" s="40" t="s">
        <v>2639</v>
      </c>
      <c r="G1795" s="21" t="s">
        <v>193</v>
      </c>
      <c r="H1795" s="21" t="s">
        <v>22</v>
      </c>
      <c r="I1795" s="22">
        <v>29361000</v>
      </c>
      <c r="J1795" s="22">
        <v>0</v>
      </c>
      <c r="K1795" s="22">
        <v>0</v>
      </c>
      <c r="L1795" s="22">
        <f t="shared" si="88"/>
        <v>29361000</v>
      </c>
      <c r="M1795" s="30"/>
      <c r="N1795" s="21"/>
    </row>
    <row r="1796" spans="1:14" ht="16.5" customHeight="1" x14ac:dyDescent="0.15">
      <c r="A1796" s="20">
        <v>1791</v>
      </c>
      <c r="B1796" s="21" t="s">
        <v>2311</v>
      </c>
      <c r="C1796" s="21" t="s">
        <v>700</v>
      </c>
      <c r="D1796" s="21">
        <v>9</v>
      </c>
      <c r="E1796" s="21" t="s">
        <v>5195</v>
      </c>
      <c r="F1796" s="40" t="s">
        <v>2640</v>
      </c>
      <c r="G1796" s="21" t="s">
        <v>191</v>
      </c>
      <c r="H1796" s="21" t="s">
        <v>22</v>
      </c>
      <c r="I1796" s="22">
        <v>196278000</v>
      </c>
      <c r="J1796" s="22">
        <v>0</v>
      </c>
      <c r="K1796" s="22">
        <v>0</v>
      </c>
      <c r="L1796" s="22">
        <f t="shared" si="88"/>
        <v>196278000</v>
      </c>
      <c r="M1796" s="30"/>
      <c r="N1796" s="21"/>
    </row>
    <row r="1797" spans="1:14" ht="16.5" customHeight="1" x14ac:dyDescent="0.15">
      <c r="A1797" s="20">
        <v>1792</v>
      </c>
      <c r="B1797" s="21" t="s">
        <v>2311</v>
      </c>
      <c r="C1797" s="21" t="s">
        <v>700</v>
      </c>
      <c r="D1797" s="21">
        <v>9</v>
      </c>
      <c r="E1797" s="21" t="s">
        <v>5195</v>
      </c>
      <c r="F1797" s="40" t="s">
        <v>2641</v>
      </c>
      <c r="G1797" s="21" t="s">
        <v>191</v>
      </c>
      <c r="H1797" s="21" t="s">
        <v>22</v>
      </c>
      <c r="I1797" s="22">
        <v>39992000</v>
      </c>
      <c r="J1797" s="22">
        <v>0</v>
      </c>
      <c r="K1797" s="22">
        <v>0</v>
      </c>
      <c r="L1797" s="22">
        <f t="shared" si="88"/>
        <v>39992000</v>
      </c>
      <c r="M1797" s="30"/>
      <c r="N1797" s="21"/>
    </row>
    <row r="1798" spans="1:14" ht="16.5" customHeight="1" x14ac:dyDescent="0.15">
      <c r="A1798" s="20">
        <v>1793</v>
      </c>
      <c r="B1798" s="21" t="s">
        <v>2311</v>
      </c>
      <c r="C1798" s="21" t="s">
        <v>700</v>
      </c>
      <c r="D1798" s="21">
        <v>9</v>
      </c>
      <c r="E1798" s="21" t="s">
        <v>5195</v>
      </c>
      <c r="F1798" s="40" t="s">
        <v>2642</v>
      </c>
      <c r="G1798" s="21" t="s">
        <v>191</v>
      </c>
      <c r="H1798" s="21" t="s">
        <v>22</v>
      </c>
      <c r="I1798" s="22">
        <v>9686000</v>
      </c>
      <c r="J1798" s="22">
        <v>0</v>
      </c>
      <c r="K1798" s="22">
        <v>0</v>
      </c>
      <c r="L1798" s="22">
        <f t="shared" si="88"/>
        <v>9686000</v>
      </c>
      <c r="M1798" s="30"/>
      <c r="N1798" s="21"/>
    </row>
    <row r="1799" spans="1:14" ht="16.5" customHeight="1" x14ac:dyDescent="0.15">
      <c r="A1799" s="20">
        <v>1794</v>
      </c>
      <c r="B1799" s="21" t="s">
        <v>2311</v>
      </c>
      <c r="C1799" s="21" t="s">
        <v>700</v>
      </c>
      <c r="D1799" s="21">
        <v>9</v>
      </c>
      <c r="E1799" s="21" t="s">
        <v>5195</v>
      </c>
      <c r="F1799" s="40" t="s">
        <v>2643</v>
      </c>
      <c r="G1799" s="21" t="s">
        <v>193</v>
      </c>
      <c r="H1799" s="21" t="s">
        <v>22</v>
      </c>
      <c r="I1799" s="22">
        <v>45227000</v>
      </c>
      <c r="J1799" s="22">
        <v>0</v>
      </c>
      <c r="K1799" s="22">
        <v>0</v>
      </c>
      <c r="L1799" s="22">
        <f t="shared" si="88"/>
        <v>45227000</v>
      </c>
      <c r="M1799" s="30"/>
      <c r="N1799" s="21"/>
    </row>
    <row r="1800" spans="1:14" ht="16.5" customHeight="1" x14ac:dyDescent="0.15">
      <c r="A1800" s="20">
        <v>1795</v>
      </c>
      <c r="B1800" s="21" t="s">
        <v>2311</v>
      </c>
      <c r="C1800" s="21" t="s">
        <v>402</v>
      </c>
      <c r="D1800" s="21">
        <v>9</v>
      </c>
      <c r="E1800" s="21" t="s">
        <v>5195</v>
      </c>
      <c r="F1800" s="40" t="s">
        <v>2681</v>
      </c>
      <c r="G1800" s="21" t="s">
        <v>191</v>
      </c>
      <c r="H1800" s="21" t="s">
        <v>15</v>
      </c>
      <c r="I1800" s="22">
        <v>184036966</v>
      </c>
      <c r="J1800" s="22">
        <f t="shared" ref="J1800:K1804" si="91">J1803</f>
        <v>0</v>
      </c>
      <c r="K1800" s="22">
        <f t="shared" si="91"/>
        <v>0</v>
      </c>
      <c r="L1800" s="22">
        <f t="shared" si="88"/>
        <v>184036966</v>
      </c>
      <c r="M1800" s="30"/>
      <c r="N1800" s="21"/>
    </row>
    <row r="1801" spans="1:14" ht="16.5" customHeight="1" x14ac:dyDescent="0.15">
      <c r="A1801" s="20">
        <v>1796</v>
      </c>
      <c r="B1801" s="21" t="s">
        <v>2311</v>
      </c>
      <c r="C1801" s="21" t="s">
        <v>402</v>
      </c>
      <c r="D1801" s="21">
        <v>9</v>
      </c>
      <c r="E1801" s="21" t="s">
        <v>5195</v>
      </c>
      <c r="F1801" s="40" t="s">
        <v>2682</v>
      </c>
      <c r="G1801" s="21" t="s">
        <v>191</v>
      </c>
      <c r="H1801" s="21" t="s">
        <v>15</v>
      </c>
      <c r="I1801" s="22">
        <v>12555246</v>
      </c>
      <c r="J1801" s="22">
        <f t="shared" si="91"/>
        <v>0</v>
      </c>
      <c r="K1801" s="22">
        <f t="shared" si="91"/>
        <v>0</v>
      </c>
      <c r="L1801" s="22">
        <f t="shared" si="88"/>
        <v>12555246</v>
      </c>
      <c r="M1801" s="30"/>
      <c r="N1801" s="21"/>
    </row>
    <row r="1802" spans="1:14" ht="16.5" customHeight="1" x14ac:dyDescent="0.15">
      <c r="A1802" s="20">
        <v>1797</v>
      </c>
      <c r="B1802" s="21" t="s">
        <v>2697</v>
      </c>
      <c r="C1802" s="21" t="s">
        <v>2792</v>
      </c>
      <c r="D1802" s="21">
        <v>9</v>
      </c>
      <c r="E1802" s="21" t="s">
        <v>5195</v>
      </c>
      <c r="F1802" s="40" t="s">
        <v>2956</v>
      </c>
      <c r="G1802" s="21" t="s">
        <v>191</v>
      </c>
      <c r="H1802" s="21" t="s">
        <v>22</v>
      </c>
      <c r="I1802" s="22">
        <v>18000000</v>
      </c>
      <c r="J1802" s="22">
        <f t="shared" si="91"/>
        <v>0</v>
      </c>
      <c r="K1802" s="22">
        <f t="shared" si="91"/>
        <v>0</v>
      </c>
      <c r="L1802" s="22">
        <f t="shared" si="88"/>
        <v>18000000</v>
      </c>
      <c r="M1802" s="30"/>
      <c r="N1802" s="21"/>
    </row>
    <row r="1803" spans="1:14" ht="16.5" customHeight="1" x14ac:dyDescent="0.15">
      <c r="A1803" s="20">
        <v>1798</v>
      </c>
      <c r="B1803" s="21" t="s">
        <v>2697</v>
      </c>
      <c r="C1803" s="21" t="s">
        <v>2792</v>
      </c>
      <c r="D1803" s="21">
        <v>9</v>
      </c>
      <c r="E1803" s="21" t="s">
        <v>5195</v>
      </c>
      <c r="F1803" s="40" t="s">
        <v>2957</v>
      </c>
      <c r="G1803" s="21" t="s">
        <v>191</v>
      </c>
      <c r="H1803" s="21" t="s">
        <v>22</v>
      </c>
      <c r="I1803" s="22">
        <v>13000000</v>
      </c>
      <c r="J1803" s="22">
        <f t="shared" si="91"/>
        <v>0</v>
      </c>
      <c r="K1803" s="22">
        <f t="shared" si="91"/>
        <v>0</v>
      </c>
      <c r="L1803" s="22">
        <f t="shared" si="88"/>
        <v>13000000</v>
      </c>
      <c r="M1803" s="30"/>
      <c r="N1803" s="21"/>
    </row>
    <row r="1804" spans="1:14" ht="16.5" customHeight="1" x14ac:dyDescent="0.15">
      <c r="A1804" s="20">
        <v>1799</v>
      </c>
      <c r="B1804" s="21" t="s">
        <v>2697</v>
      </c>
      <c r="C1804" s="21" t="s">
        <v>2807</v>
      </c>
      <c r="D1804" s="21">
        <v>9</v>
      </c>
      <c r="E1804" s="21" t="s">
        <v>5195</v>
      </c>
      <c r="F1804" s="40" t="s">
        <v>2969</v>
      </c>
      <c r="G1804" s="21" t="s">
        <v>191</v>
      </c>
      <c r="H1804" s="21" t="s">
        <v>22</v>
      </c>
      <c r="I1804" s="22">
        <v>130000000</v>
      </c>
      <c r="J1804" s="22">
        <f t="shared" si="91"/>
        <v>0</v>
      </c>
      <c r="K1804" s="22">
        <f t="shared" si="91"/>
        <v>0</v>
      </c>
      <c r="L1804" s="22">
        <f t="shared" si="88"/>
        <v>130000000</v>
      </c>
      <c r="M1804" s="30"/>
      <c r="N1804" s="21"/>
    </row>
    <row r="1805" spans="1:14" ht="16.5" customHeight="1" x14ac:dyDescent="0.15">
      <c r="A1805" s="20">
        <v>1800</v>
      </c>
      <c r="B1805" s="21" t="s">
        <v>2697</v>
      </c>
      <c r="C1805" s="21" t="s">
        <v>2893</v>
      </c>
      <c r="D1805" s="21">
        <v>9</v>
      </c>
      <c r="E1805" s="21" t="s">
        <v>5195</v>
      </c>
      <c r="F1805" s="40" t="s">
        <v>3000</v>
      </c>
      <c r="G1805" s="21" t="s">
        <v>191</v>
      </c>
      <c r="H1805" s="21" t="s">
        <v>22</v>
      </c>
      <c r="I1805" s="22">
        <v>68000000</v>
      </c>
      <c r="J1805" s="22">
        <v>0</v>
      </c>
      <c r="K1805" s="22">
        <v>0</v>
      </c>
      <c r="L1805" s="22">
        <f t="shared" ref="L1805:L1868" si="92">I1805+J1805+K1805</f>
        <v>68000000</v>
      </c>
      <c r="M1805" s="30"/>
      <c r="N1805" s="21"/>
    </row>
    <row r="1806" spans="1:14" ht="16.5" customHeight="1" x14ac:dyDescent="0.15">
      <c r="A1806" s="20">
        <v>1801</v>
      </c>
      <c r="B1806" s="21" t="s">
        <v>3014</v>
      </c>
      <c r="C1806" s="21" t="s">
        <v>158</v>
      </c>
      <c r="D1806" s="21">
        <v>9</v>
      </c>
      <c r="E1806" s="21" t="s">
        <v>5195</v>
      </c>
      <c r="F1806" s="40" t="s">
        <v>3259</v>
      </c>
      <c r="G1806" s="21" t="s">
        <v>191</v>
      </c>
      <c r="H1806" s="21" t="s">
        <v>22</v>
      </c>
      <c r="I1806" s="22">
        <v>98000000</v>
      </c>
      <c r="J1806" s="22">
        <f t="shared" ref="J1806:K1809" si="93">J1809</f>
        <v>0</v>
      </c>
      <c r="K1806" s="22">
        <f t="shared" si="93"/>
        <v>0</v>
      </c>
      <c r="L1806" s="22">
        <f t="shared" si="92"/>
        <v>98000000</v>
      </c>
      <c r="M1806" s="30"/>
      <c r="N1806" s="21"/>
    </row>
    <row r="1807" spans="1:14" ht="16.5" customHeight="1" x14ac:dyDescent="0.15">
      <c r="A1807" s="20">
        <v>1802</v>
      </c>
      <c r="B1807" s="21" t="s">
        <v>3014</v>
      </c>
      <c r="C1807" s="21" t="s">
        <v>158</v>
      </c>
      <c r="D1807" s="21">
        <v>9</v>
      </c>
      <c r="E1807" s="21" t="s">
        <v>5195</v>
      </c>
      <c r="F1807" s="40" t="s">
        <v>3260</v>
      </c>
      <c r="G1807" s="21" t="s">
        <v>191</v>
      </c>
      <c r="H1807" s="21" t="s">
        <v>22</v>
      </c>
      <c r="I1807" s="22">
        <v>1066237</v>
      </c>
      <c r="J1807" s="22">
        <f t="shared" si="93"/>
        <v>0</v>
      </c>
      <c r="K1807" s="22">
        <f t="shared" si="93"/>
        <v>0</v>
      </c>
      <c r="L1807" s="22">
        <f t="shared" si="92"/>
        <v>1066237</v>
      </c>
      <c r="M1807" s="30"/>
      <c r="N1807" s="21"/>
    </row>
    <row r="1808" spans="1:14" ht="16.5" customHeight="1" x14ac:dyDescent="0.15">
      <c r="A1808" s="20">
        <v>1803</v>
      </c>
      <c r="B1808" s="21" t="s">
        <v>3014</v>
      </c>
      <c r="C1808" s="21" t="s">
        <v>3064</v>
      </c>
      <c r="D1808" s="21">
        <v>9</v>
      </c>
      <c r="E1808" s="21" t="s">
        <v>5195</v>
      </c>
      <c r="F1808" s="40" t="s">
        <v>3313</v>
      </c>
      <c r="G1808" s="21" t="s">
        <v>191</v>
      </c>
      <c r="H1808" s="21" t="s">
        <v>22</v>
      </c>
      <c r="I1808" s="22">
        <v>58238369</v>
      </c>
      <c r="J1808" s="22">
        <f t="shared" si="93"/>
        <v>0</v>
      </c>
      <c r="K1808" s="22">
        <f t="shared" si="93"/>
        <v>0</v>
      </c>
      <c r="L1808" s="22">
        <f t="shared" si="92"/>
        <v>58238369</v>
      </c>
      <c r="M1808" s="30"/>
      <c r="N1808" s="21"/>
    </row>
    <row r="1809" spans="1:14" ht="16.5" customHeight="1" x14ac:dyDescent="0.15">
      <c r="A1809" s="20">
        <v>1804</v>
      </c>
      <c r="B1809" s="21" t="s">
        <v>3331</v>
      </c>
      <c r="C1809" s="21" t="s">
        <v>3385</v>
      </c>
      <c r="D1809" s="21">
        <v>9</v>
      </c>
      <c r="E1809" s="21" t="s">
        <v>5195</v>
      </c>
      <c r="F1809" s="40" t="s">
        <v>3395</v>
      </c>
      <c r="G1809" s="21" t="s">
        <v>191</v>
      </c>
      <c r="H1809" s="21" t="s">
        <v>15</v>
      </c>
      <c r="I1809" s="22">
        <v>50000000</v>
      </c>
      <c r="J1809" s="22">
        <f t="shared" si="93"/>
        <v>0</v>
      </c>
      <c r="K1809" s="22">
        <f t="shared" si="93"/>
        <v>0</v>
      </c>
      <c r="L1809" s="22">
        <f t="shared" si="92"/>
        <v>50000000</v>
      </c>
      <c r="M1809" s="30"/>
      <c r="N1809" s="21"/>
    </row>
    <row r="1810" spans="1:14" ht="16.5" customHeight="1" x14ac:dyDescent="0.15">
      <c r="A1810" s="20">
        <v>1805</v>
      </c>
      <c r="B1810" s="21" t="s">
        <v>3331</v>
      </c>
      <c r="C1810" s="21" t="s">
        <v>3385</v>
      </c>
      <c r="D1810" s="21">
        <v>9</v>
      </c>
      <c r="E1810" s="21" t="s">
        <v>5195</v>
      </c>
      <c r="F1810" s="40" t="s">
        <v>3397</v>
      </c>
      <c r="G1810" s="21" t="s">
        <v>191</v>
      </c>
      <c r="H1810" s="21" t="s">
        <v>15</v>
      </c>
      <c r="I1810" s="22">
        <v>50000000</v>
      </c>
      <c r="J1810" s="22">
        <f>J1814</f>
        <v>0</v>
      </c>
      <c r="K1810" s="22">
        <f>K1814</f>
        <v>0</v>
      </c>
      <c r="L1810" s="22">
        <f t="shared" si="92"/>
        <v>50000000</v>
      </c>
      <c r="M1810" s="30"/>
      <c r="N1810" s="21"/>
    </row>
    <row r="1811" spans="1:14" ht="16.5" customHeight="1" x14ac:dyDescent="0.15">
      <c r="A1811" s="20">
        <v>1806</v>
      </c>
      <c r="B1811" s="21" t="s">
        <v>3500</v>
      </c>
      <c r="C1811" s="21" t="s">
        <v>3501</v>
      </c>
      <c r="D1811" s="21">
        <v>9</v>
      </c>
      <c r="E1811" s="21" t="s">
        <v>5195</v>
      </c>
      <c r="F1811" s="40" t="s">
        <v>3549</v>
      </c>
      <c r="G1811" s="21" t="s">
        <v>191</v>
      </c>
      <c r="H1811" s="21" t="s">
        <v>15</v>
      </c>
      <c r="I1811" s="22">
        <v>2592000000</v>
      </c>
      <c r="J1811" s="22">
        <v>0</v>
      </c>
      <c r="K1811" s="22">
        <v>0</v>
      </c>
      <c r="L1811" s="22">
        <f t="shared" si="92"/>
        <v>2592000000</v>
      </c>
      <c r="M1811" s="30"/>
      <c r="N1811" s="21"/>
    </row>
    <row r="1812" spans="1:14" ht="16.5" customHeight="1" x14ac:dyDescent="0.15">
      <c r="A1812" s="20">
        <v>1807</v>
      </c>
      <c r="B1812" s="21" t="s">
        <v>3500</v>
      </c>
      <c r="C1812" s="21" t="s">
        <v>3501</v>
      </c>
      <c r="D1812" s="21">
        <v>9</v>
      </c>
      <c r="E1812" s="21" t="s">
        <v>5195</v>
      </c>
      <c r="F1812" s="40" t="s">
        <v>3550</v>
      </c>
      <c r="G1812" s="21" t="s">
        <v>193</v>
      </c>
      <c r="H1812" s="21" t="s">
        <v>22</v>
      </c>
      <c r="I1812" s="22">
        <v>25399000</v>
      </c>
      <c r="J1812" s="22">
        <v>0</v>
      </c>
      <c r="K1812" s="22">
        <v>0</v>
      </c>
      <c r="L1812" s="22">
        <f t="shared" si="92"/>
        <v>25399000</v>
      </c>
      <c r="M1812" s="30"/>
      <c r="N1812" s="21"/>
    </row>
    <row r="1813" spans="1:14" ht="16.5" customHeight="1" x14ac:dyDescent="0.15">
      <c r="A1813" s="20">
        <v>1808</v>
      </c>
      <c r="B1813" s="21" t="s">
        <v>5253</v>
      </c>
      <c r="C1813" s="21" t="s">
        <v>5254</v>
      </c>
      <c r="D1813" s="21">
        <v>9</v>
      </c>
      <c r="E1813" s="21" t="s">
        <v>5255</v>
      </c>
      <c r="F1813" s="40" t="s">
        <v>5256</v>
      </c>
      <c r="G1813" s="21" t="s">
        <v>5257</v>
      </c>
      <c r="H1813" s="21" t="s">
        <v>5258</v>
      </c>
      <c r="I1813" s="22">
        <v>41000000000</v>
      </c>
      <c r="J1813" s="22">
        <v>0</v>
      </c>
      <c r="K1813" s="22">
        <v>0</v>
      </c>
      <c r="L1813" s="22">
        <f t="shared" si="92"/>
        <v>41000000000</v>
      </c>
      <c r="M1813" s="30" t="s">
        <v>5260</v>
      </c>
      <c r="N1813" s="21"/>
    </row>
    <row r="1814" spans="1:14" ht="16.5" customHeight="1" x14ac:dyDescent="0.15">
      <c r="A1814" s="20">
        <v>1809</v>
      </c>
      <c r="B1814" s="21" t="s">
        <v>5135</v>
      </c>
      <c r="C1814" s="21" t="s">
        <v>5143</v>
      </c>
      <c r="D1814" s="21">
        <v>9</v>
      </c>
      <c r="E1814" s="21" t="s">
        <v>5195</v>
      </c>
      <c r="F1814" s="40" t="s">
        <v>5145</v>
      </c>
      <c r="G1814" s="21" t="s">
        <v>52</v>
      </c>
      <c r="H1814" s="21" t="s">
        <v>15</v>
      </c>
      <c r="I1814" s="22">
        <v>269000000</v>
      </c>
      <c r="J1814" s="22">
        <f>J1817</f>
        <v>0</v>
      </c>
      <c r="K1814" s="22">
        <v>0</v>
      </c>
      <c r="L1814" s="22">
        <f t="shared" si="92"/>
        <v>269000000</v>
      </c>
      <c r="M1814" s="30"/>
      <c r="N1814" s="21"/>
    </row>
    <row r="1815" spans="1:14" ht="16.5" customHeight="1" x14ac:dyDescent="0.15">
      <c r="A1815" s="20">
        <v>1810</v>
      </c>
      <c r="B1815" s="21" t="s">
        <v>5135</v>
      </c>
      <c r="C1815" s="21" t="s">
        <v>5148</v>
      </c>
      <c r="D1815" s="21">
        <v>9</v>
      </c>
      <c r="E1815" s="21" t="s">
        <v>5195</v>
      </c>
      <c r="F1815" s="40" t="s">
        <v>5152</v>
      </c>
      <c r="G1815" s="21" t="s">
        <v>52</v>
      </c>
      <c r="H1815" s="21" t="s">
        <v>22</v>
      </c>
      <c r="I1815" s="22">
        <v>250000000</v>
      </c>
      <c r="J1815" s="22">
        <f>J1818</f>
        <v>0</v>
      </c>
      <c r="K1815" s="22">
        <f>K1818</f>
        <v>0</v>
      </c>
      <c r="L1815" s="22">
        <f t="shared" si="92"/>
        <v>250000000</v>
      </c>
      <c r="M1815" s="30"/>
      <c r="N1815" s="21"/>
    </row>
    <row r="1816" spans="1:14" ht="16.5" customHeight="1" x14ac:dyDescent="0.15">
      <c r="A1816" s="20">
        <v>1811</v>
      </c>
      <c r="B1816" s="21" t="s">
        <v>4025</v>
      </c>
      <c r="C1816" s="21" t="s">
        <v>4050</v>
      </c>
      <c r="D1816" s="21">
        <v>9</v>
      </c>
      <c r="E1816" s="21" t="s">
        <v>5195</v>
      </c>
      <c r="F1816" s="40" t="s">
        <v>4154</v>
      </c>
      <c r="G1816" s="21" t="s">
        <v>191</v>
      </c>
      <c r="H1816" s="21" t="s">
        <v>15</v>
      </c>
      <c r="I1816" s="22">
        <v>700000000</v>
      </c>
      <c r="J1816" s="22">
        <v>0</v>
      </c>
      <c r="K1816" s="22">
        <v>0</v>
      </c>
      <c r="L1816" s="22">
        <f t="shared" si="92"/>
        <v>700000000</v>
      </c>
      <c r="M1816" s="30"/>
      <c r="N1816" s="21"/>
    </row>
    <row r="1817" spans="1:14" ht="16.5" customHeight="1" x14ac:dyDescent="0.15">
      <c r="A1817" s="20">
        <v>1812</v>
      </c>
      <c r="B1817" s="21" t="s">
        <v>4025</v>
      </c>
      <c r="C1817" s="21" t="s">
        <v>4075</v>
      </c>
      <c r="D1817" s="21">
        <v>9</v>
      </c>
      <c r="E1817" s="21" t="s">
        <v>5195</v>
      </c>
      <c r="F1817" s="40" t="s">
        <v>4155</v>
      </c>
      <c r="G1817" s="21" t="s">
        <v>2067</v>
      </c>
      <c r="H1817" s="21" t="s">
        <v>15</v>
      </c>
      <c r="I1817" s="22">
        <v>500000000</v>
      </c>
      <c r="J1817" s="22">
        <v>0</v>
      </c>
      <c r="K1817" s="22">
        <v>0</v>
      </c>
      <c r="L1817" s="22">
        <f t="shared" si="92"/>
        <v>500000000</v>
      </c>
      <c r="M1817" s="30"/>
      <c r="N1817" s="21"/>
    </row>
    <row r="1818" spans="1:14" ht="16.5" customHeight="1" x14ac:dyDescent="0.15">
      <c r="A1818" s="20">
        <v>1813</v>
      </c>
      <c r="B1818" s="21" t="s">
        <v>4025</v>
      </c>
      <c r="C1818" s="21" t="s">
        <v>4075</v>
      </c>
      <c r="D1818" s="21">
        <v>9</v>
      </c>
      <c r="E1818" s="21" t="s">
        <v>5195</v>
      </c>
      <c r="F1818" s="40" t="s">
        <v>4156</v>
      </c>
      <c r="G1818" s="21" t="s">
        <v>2067</v>
      </c>
      <c r="H1818" s="21" t="s">
        <v>15</v>
      </c>
      <c r="I1818" s="22">
        <v>500000000</v>
      </c>
      <c r="J1818" s="22">
        <v>0</v>
      </c>
      <c r="K1818" s="22">
        <v>0</v>
      </c>
      <c r="L1818" s="22">
        <f t="shared" si="92"/>
        <v>500000000</v>
      </c>
      <c r="M1818" s="30"/>
      <c r="N1818" s="21"/>
    </row>
    <row r="1819" spans="1:14" ht="16.5" customHeight="1" x14ac:dyDescent="0.15">
      <c r="A1819" s="20">
        <v>1814</v>
      </c>
      <c r="B1819" s="21" t="s">
        <v>4025</v>
      </c>
      <c r="C1819" s="21" t="s">
        <v>4075</v>
      </c>
      <c r="D1819" s="21">
        <v>9</v>
      </c>
      <c r="E1819" s="21" t="s">
        <v>5195</v>
      </c>
      <c r="F1819" s="40" t="s">
        <v>4157</v>
      </c>
      <c r="G1819" s="21" t="s">
        <v>191</v>
      </c>
      <c r="H1819" s="21" t="s">
        <v>15</v>
      </c>
      <c r="I1819" s="22">
        <v>400000000</v>
      </c>
      <c r="J1819" s="22">
        <v>0</v>
      </c>
      <c r="K1819" s="22">
        <v>0</v>
      </c>
      <c r="L1819" s="22">
        <f t="shared" si="92"/>
        <v>400000000</v>
      </c>
      <c r="M1819" s="30"/>
      <c r="N1819" s="21"/>
    </row>
    <row r="1820" spans="1:14" ht="16.5" customHeight="1" x14ac:dyDescent="0.15">
      <c r="A1820" s="20">
        <v>1815</v>
      </c>
      <c r="B1820" s="21" t="s">
        <v>4025</v>
      </c>
      <c r="C1820" s="21" t="s">
        <v>4056</v>
      </c>
      <c r="D1820" s="21">
        <v>9</v>
      </c>
      <c r="E1820" s="21" t="s">
        <v>5195</v>
      </c>
      <c r="F1820" s="40" t="s">
        <v>4158</v>
      </c>
      <c r="G1820" s="21" t="s">
        <v>2067</v>
      </c>
      <c r="H1820" s="21" t="s">
        <v>15</v>
      </c>
      <c r="I1820" s="22">
        <v>300000000</v>
      </c>
      <c r="J1820" s="22">
        <v>0</v>
      </c>
      <c r="K1820" s="22">
        <v>0</v>
      </c>
      <c r="L1820" s="22">
        <f t="shared" si="92"/>
        <v>300000000</v>
      </c>
      <c r="M1820" s="30"/>
      <c r="N1820" s="21"/>
    </row>
    <row r="1821" spans="1:14" ht="16.5" customHeight="1" x14ac:dyDescent="0.15">
      <c r="A1821" s="20">
        <v>1816</v>
      </c>
      <c r="B1821" s="21" t="s">
        <v>4025</v>
      </c>
      <c r="C1821" s="21" t="s">
        <v>4042</v>
      </c>
      <c r="D1821" s="21">
        <v>9</v>
      </c>
      <c r="E1821" s="21" t="s">
        <v>5195</v>
      </c>
      <c r="F1821" s="40" t="s">
        <v>4159</v>
      </c>
      <c r="G1821" s="21" t="s">
        <v>2067</v>
      </c>
      <c r="H1821" s="21" t="s">
        <v>15</v>
      </c>
      <c r="I1821" s="22">
        <v>20000000</v>
      </c>
      <c r="J1821" s="22">
        <v>0</v>
      </c>
      <c r="K1821" s="22">
        <v>0</v>
      </c>
      <c r="L1821" s="22">
        <f t="shared" si="92"/>
        <v>20000000</v>
      </c>
      <c r="M1821" s="30"/>
      <c r="N1821" s="21"/>
    </row>
    <row r="1822" spans="1:14" ht="16.5" customHeight="1" x14ac:dyDescent="0.15">
      <c r="A1822" s="20">
        <v>1817</v>
      </c>
      <c r="B1822" s="21" t="s">
        <v>4025</v>
      </c>
      <c r="C1822" s="21" t="s">
        <v>4068</v>
      </c>
      <c r="D1822" s="21">
        <v>9</v>
      </c>
      <c r="E1822" s="21" t="s">
        <v>5195</v>
      </c>
      <c r="F1822" s="40" t="s">
        <v>4160</v>
      </c>
      <c r="G1822" s="21" t="s">
        <v>5183</v>
      </c>
      <c r="H1822" s="21" t="s">
        <v>22</v>
      </c>
      <c r="I1822" s="22">
        <v>1600000000</v>
      </c>
      <c r="J1822" s="22">
        <v>0</v>
      </c>
      <c r="K1822" s="22">
        <v>0</v>
      </c>
      <c r="L1822" s="22">
        <f t="shared" si="92"/>
        <v>1600000000</v>
      </c>
      <c r="M1822" s="30"/>
      <c r="N1822" s="21"/>
    </row>
    <row r="1823" spans="1:14" ht="16.5" customHeight="1" x14ac:dyDescent="0.15">
      <c r="A1823" s="20">
        <v>1818</v>
      </c>
      <c r="B1823" s="21" t="s">
        <v>4170</v>
      </c>
      <c r="C1823" s="21" t="s">
        <v>67</v>
      </c>
      <c r="D1823" s="21">
        <v>9</v>
      </c>
      <c r="E1823" s="21" t="s">
        <v>5195</v>
      </c>
      <c r="F1823" s="40" t="s">
        <v>4360</v>
      </c>
      <c r="G1823" s="21" t="s">
        <v>191</v>
      </c>
      <c r="H1823" s="21" t="s">
        <v>15</v>
      </c>
      <c r="I1823" s="22">
        <v>200000000</v>
      </c>
      <c r="J1823" s="22">
        <v>0</v>
      </c>
      <c r="K1823" s="22">
        <v>0</v>
      </c>
      <c r="L1823" s="22">
        <f t="shared" si="92"/>
        <v>200000000</v>
      </c>
      <c r="M1823" s="30"/>
      <c r="N1823" s="21"/>
    </row>
    <row r="1824" spans="1:14" ht="16.5" customHeight="1" x14ac:dyDescent="0.15">
      <c r="A1824" s="20">
        <v>1819</v>
      </c>
      <c r="B1824" s="21" t="s">
        <v>4170</v>
      </c>
      <c r="C1824" s="21" t="s">
        <v>67</v>
      </c>
      <c r="D1824" s="21">
        <v>9</v>
      </c>
      <c r="E1824" s="21" t="s">
        <v>5195</v>
      </c>
      <c r="F1824" s="40" t="s">
        <v>4361</v>
      </c>
      <c r="G1824" s="21" t="s">
        <v>191</v>
      </c>
      <c r="H1824" s="21" t="s">
        <v>15</v>
      </c>
      <c r="I1824" s="22">
        <v>250000000</v>
      </c>
      <c r="J1824" s="22">
        <v>0</v>
      </c>
      <c r="K1824" s="22">
        <v>0</v>
      </c>
      <c r="L1824" s="22">
        <f t="shared" si="92"/>
        <v>250000000</v>
      </c>
      <c r="M1824" s="30"/>
      <c r="N1824" s="21"/>
    </row>
    <row r="1825" spans="1:14" ht="16.5" customHeight="1" x14ac:dyDescent="0.15">
      <c r="A1825" s="20">
        <v>1820</v>
      </c>
      <c r="B1825" s="21" t="s">
        <v>4365</v>
      </c>
      <c r="C1825" s="21" t="s">
        <v>4411</v>
      </c>
      <c r="D1825" s="21">
        <v>9</v>
      </c>
      <c r="E1825" s="21" t="s">
        <v>5195</v>
      </c>
      <c r="F1825" s="40" t="s">
        <v>4436</v>
      </c>
      <c r="G1825" s="21" t="s">
        <v>191</v>
      </c>
      <c r="H1825" s="21" t="s">
        <v>22</v>
      </c>
      <c r="I1825" s="22">
        <v>65000000</v>
      </c>
      <c r="J1825" s="22">
        <f t="shared" ref="J1825:K1827" si="94">J1828</f>
        <v>0</v>
      </c>
      <c r="K1825" s="22">
        <f t="shared" si="94"/>
        <v>0</v>
      </c>
      <c r="L1825" s="22">
        <f t="shared" si="92"/>
        <v>65000000</v>
      </c>
      <c r="M1825" s="30"/>
      <c r="N1825" s="21"/>
    </row>
    <row r="1826" spans="1:14" ht="16.5" customHeight="1" x14ac:dyDescent="0.15">
      <c r="A1826" s="20">
        <v>1821</v>
      </c>
      <c r="B1826" s="21" t="s">
        <v>4446</v>
      </c>
      <c r="C1826" s="21" t="s">
        <v>1743</v>
      </c>
      <c r="D1826" s="21">
        <v>9</v>
      </c>
      <c r="E1826" s="21" t="s">
        <v>5195</v>
      </c>
      <c r="F1826" s="40" t="s">
        <v>4689</v>
      </c>
      <c r="G1826" s="21" t="s">
        <v>191</v>
      </c>
      <c r="H1826" s="21" t="s">
        <v>15</v>
      </c>
      <c r="I1826" s="22">
        <v>10000000</v>
      </c>
      <c r="J1826" s="22">
        <f t="shared" si="94"/>
        <v>0</v>
      </c>
      <c r="K1826" s="22">
        <f t="shared" si="94"/>
        <v>0</v>
      </c>
      <c r="L1826" s="22">
        <f t="shared" si="92"/>
        <v>10000000</v>
      </c>
      <c r="M1826" s="30"/>
      <c r="N1826" s="21"/>
    </row>
    <row r="1827" spans="1:14" ht="16.5" customHeight="1" x14ac:dyDescent="0.15">
      <c r="A1827" s="20">
        <v>1822</v>
      </c>
      <c r="B1827" s="21" t="s">
        <v>4446</v>
      </c>
      <c r="C1827" s="21" t="s">
        <v>1536</v>
      </c>
      <c r="D1827" s="21">
        <v>9</v>
      </c>
      <c r="E1827" s="21" t="s">
        <v>5195</v>
      </c>
      <c r="F1827" s="40" t="s">
        <v>4447</v>
      </c>
      <c r="G1827" s="21" t="s">
        <v>191</v>
      </c>
      <c r="H1827" s="21" t="s">
        <v>15</v>
      </c>
      <c r="I1827" s="22">
        <v>165000000</v>
      </c>
      <c r="J1827" s="22">
        <f t="shared" si="94"/>
        <v>0</v>
      </c>
      <c r="K1827" s="22">
        <f t="shared" si="94"/>
        <v>0</v>
      </c>
      <c r="L1827" s="22">
        <f t="shared" si="92"/>
        <v>165000000</v>
      </c>
      <c r="M1827" s="30"/>
      <c r="N1827" s="21"/>
    </row>
    <row r="1828" spans="1:14" ht="16.5" customHeight="1" x14ac:dyDescent="0.15">
      <c r="A1828" s="20">
        <v>1823</v>
      </c>
      <c r="B1828" s="21" t="s">
        <v>4446</v>
      </c>
      <c r="C1828" s="21" t="s">
        <v>4451</v>
      </c>
      <c r="D1828" s="21">
        <v>9</v>
      </c>
      <c r="E1828" s="21" t="s">
        <v>5195</v>
      </c>
      <c r="F1828" s="40" t="s">
        <v>4736</v>
      </c>
      <c r="G1828" s="21" t="s">
        <v>191</v>
      </c>
      <c r="H1828" s="21" t="s">
        <v>22</v>
      </c>
      <c r="I1828" s="22">
        <v>50000000</v>
      </c>
      <c r="J1828" s="22">
        <v>0</v>
      </c>
      <c r="K1828" s="22">
        <v>0</v>
      </c>
      <c r="L1828" s="22">
        <f t="shared" si="92"/>
        <v>50000000</v>
      </c>
      <c r="M1828" s="30"/>
      <c r="N1828" s="21"/>
    </row>
    <row r="1829" spans="1:14" ht="16.5" customHeight="1" x14ac:dyDescent="0.15">
      <c r="A1829" s="20">
        <v>1824</v>
      </c>
      <c r="B1829" s="21" t="s">
        <v>4446</v>
      </c>
      <c r="C1829" s="21" t="s">
        <v>4452</v>
      </c>
      <c r="D1829" s="21">
        <v>9</v>
      </c>
      <c r="E1829" s="21" t="s">
        <v>5195</v>
      </c>
      <c r="F1829" s="40" t="s">
        <v>4748</v>
      </c>
      <c r="G1829" s="21" t="s">
        <v>191</v>
      </c>
      <c r="H1829" s="21" t="s">
        <v>15</v>
      </c>
      <c r="I1829" s="22">
        <v>117500000</v>
      </c>
      <c r="J1829" s="22">
        <v>0</v>
      </c>
      <c r="K1829" s="22">
        <f>K1832</f>
        <v>0</v>
      </c>
      <c r="L1829" s="22">
        <f t="shared" si="92"/>
        <v>117500000</v>
      </c>
      <c r="M1829" s="30"/>
      <c r="N1829" s="21"/>
    </row>
    <row r="1830" spans="1:14" ht="16.5" customHeight="1" x14ac:dyDescent="0.15">
      <c r="A1830" s="20">
        <v>1825</v>
      </c>
      <c r="B1830" s="21" t="s">
        <v>4446</v>
      </c>
      <c r="C1830" s="21" t="s">
        <v>4453</v>
      </c>
      <c r="D1830" s="21">
        <v>9</v>
      </c>
      <c r="E1830" s="21" t="s">
        <v>5195</v>
      </c>
      <c r="F1830" s="40" t="s">
        <v>4778</v>
      </c>
      <c r="G1830" s="21" t="s">
        <v>191</v>
      </c>
      <c r="H1830" s="21" t="s">
        <v>22</v>
      </c>
      <c r="I1830" s="22">
        <v>1653860000</v>
      </c>
      <c r="J1830" s="22">
        <v>0</v>
      </c>
      <c r="K1830" s="22">
        <v>0</v>
      </c>
      <c r="L1830" s="22">
        <f t="shared" si="92"/>
        <v>1653860000</v>
      </c>
      <c r="M1830" s="30"/>
      <c r="N1830" s="21"/>
    </row>
    <row r="1831" spans="1:14" ht="16.5" customHeight="1" x14ac:dyDescent="0.15">
      <c r="A1831" s="20">
        <v>1826</v>
      </c>
      <c r="B1831" s="21" t="s">
        <v>4446</v>
      </c>
      <c r="C1831" s="21" t="s">
        <v>4456</v>
      </c>
      <c r="D1831" s="21">
        <v>9</v>
      </c>
      <c r="E1831" s="21" t="s">
        <v>5195</v>
      </c>
      <c r="F1831" s="40" t="s">
        <v>4823</v>
      </c>
      <c r="G1831" s="21" t="s">
        <v>5183</v>
      </c>
      <c r="H1831" s="21" t="s">
        <v>15</v>
      </c>
      <c r="I1831" s="22">
        <v>4642000000</v>
      </c>
      <c r="J1831" s="22">
        <v>0</v>
      </c>
      <c r="K1831" s="22">
        <v>0</v>
      </c>
      <c r="L1831" s="22">
        <f t="shared" si="92"/>
        <v>4642000000</v>
      </c>
      <c r="M1831" s="30"/>
      <c r="N1831" s="21"/>
    </row>
    <row r="1832" spans="1:14" ht="16.5" customHeight="1" x14ac:dyDescent="0.15">
      <c r="A1832" s="20">
        <v>1827</v>
      </c>
      <c r="B1832" s="21" t="s">
        <v>4824</v>
      </c>
      <c r="C1832" s="21" t="s">
        <v>158</v>
      </c>
      <c r="D1832" s="21">
        <v>9</v>
      </c>
      <c r="E1832" s="21" t="s">
        <v>5195</v>
      </c>
      <c r="F1832" s="40" t="s">
        <v>4975</v>
      </c>
      <c r="G1832" s="21" t="s">
        <v>191</v>
      </c>
      <c r="H1832" s="21" t="s">
        <v>22</v>
      </c>
      <c r="I1832" s="22">
        <v>582667000</v>
      </c>
      <c r="J1832" s="22">
        <v>0</v>
      </c>
      <c r="K1832" s="22">
        <v>0</v>
      </c>
      <c r="L1832" s="22">
        <f t="shared" si="92"/>
        <v>582667000</v>
      </c>
      <c r="M1832" s="30"/>
      <c r="N1832" s="21"/>
    </row>
    <row r="1833" spans="1:14" ht="16.5" customHeight="1" x14ac:dyDescent="0.15">
      <c r="A1833" s="20">
        <v>1828</v>
      </c>
      <c r="B1833" s="21" t="s">
        <v>4824</v>
      </c>
      <c r="C1833" s="21" t="s">
        <v>158</v>
      </c>
      <c r="D1833" s="21">
        <v>9</v>
      </c>
      <c r="E1833" s="21" t="s">
        <v>5195</v>
      </c>
      <c r="F1833" s="40" t="s">
        <v>4976</v>
      </c>
      <c r="G1833" s="21" t="s">
        <v>191</v>
      </c>
      <c r="H1833" s="21" t="s">
        <v>22</v>
      </c>
      <c r="I1833" s="22">
        <v>104321000</v>
      </c>
      <c r="J1833" s="22">
        <v>8214000</v>
      </c>
      <c r="K1833" s="22">
        <v>0</v>
      </c>
      <c r="L1833" s="22">
        <f t="shared" si="92"/>
        <v>112535000</v>
      </c>
      <c r="M1833" s="30"/>
      <c r="N1833" s="21"/>
    </row>
    <row r="1834" spans="1:14" ht="16.5" customHeight="1" x14ac:dyDescent="0.15">
      <c r="A1834" s="20">
        <v>1829</v>
      </c>
      <c r="B1834" s="21" t="s">
        <v>4824</v>
      </c>
      <c r="C1834" s="21" t="s">
        <v>158</v>
      </c>
      <c r="D1834" s="21">
        <v>9</v>
      </c>
      <c r="E1834" s="21" t="s">
        <v>5195</v>
      </c>
      <c r="F1834" s="40" t="s">
        <v>4977</v>
      </c>
      <c r="G1834" s="21" t="s">
        <v>193</v>
      </c>
      <c r="H1834" s="21" t="s">
        <v>22</v>
      </c>
      <c r="I1834" s="22">
        <v>144851000</v>
      </c>
      <c r="J1834" s="22">
        <v>0</v>
      </c>
      <c r="K1834" s="22">
        <v>0</v>
      </c>
      <c r="L1834" s="22">
        <f t="shared" si="92"/>
        <v>144851000</v>
      </c>
      <c r="M1834" s="30"/>
      <c r="N1834" s="21"/>
    </row>
    <row r="1835" spans="1:14" ht="16.5" customHeight="1" x14ac:dyDescent="0.15">
      <c r="A1835" s="20">
        <v>1830</v>
      </c>
      <c r="B1835" s="21" t="s">
        <v>4824</v>
      </c>
      <c r="C1835" s="21" t="s">
        <v>158</v>
      </c>
      <c r="D1835" s="21">
        <v>9</v>
      </c>
      <c r="E1835" s="21" t="s">
        <v>5195</v>
      </c>
      <c r="F1835" s="40" t="s">
        <v>4994</v>
      </c>
      <c r="G1835" s="21" t="s">
        <v>191</v>
      </c>
      <c r="H1835" s="21" t="s">
        <v>22</v>
      </c>
      <c r="I1835" s="22">
        <v>220000000</v>
      </c>
      <c r="J1835" s="22">
        <v>0</v>
      </c>
      <c r="K1835" s="22">
        <v>0</v>
      </c>
      <c r="L1835" s="22">
        <f t="shared" si="92"/>
        <v>220000000</v>
      </c>
      <c r="M1835" s="30"/>
      <c r="N1835" s="21"/>
    </row>
    <row r="1836" spans="1:14" ht="16.5" customHeight="1" x14ac:dyDescent="0.15">
      <c r="A1836" s="20">
        <v>1831</v>
      </c>
      <c r="B1836" s="21" t="s">
        <v>4824</v>
      </c>
      <c r="C1836" s="21" t="s">
        <v>158</v>
      </c>
      <c r="D1836" s="21">
        <v>9</v>
      </c>
      <c r="E1836" s="21" t="s">
        <v>5195</v>
      </c>
      <c r="F1836" s="40" t="s">
        <v>4995</v>
      </c>
      <c r="G1836" s="21" t="s">
        <v>191</v>
      </c>
      <c r="H1836" s="21" t="s">
        <v>22</v>
      </c>
      <c r="I1836" s="22">
        <v>40000000</v>
      </c>
      <c r="J1836" s="22">
        <v>0</v>
      </c>
      <c r="K1836" s="22">
        <v>0</v>
      </c>
      <c r="L1836" s="22">
        <f t="shared" si="92"/>
        <v>40000000</v>
      </c>
      <c r="M1836" s="30"/>
      <c r="N1836" s="21"/>
    </row>
    <row r="1837" spans="1:14" ht="16.5" customHeight="1" x14ac:dyDescent="0.15">
      <c r="A1837" s="20">
        <v>1832</v>
      </c>
      <c r="B1837" s="21" t="s">
        <v>4824</v>
      </c>
      <c r="C1837" s="21" t="s">
        <v>4855</v>
      </c>
      <c r="D1837" s="21">
        <v>9</v>
      </c>
      <c r="E1837" s="21" t="s">
        <v>5195</v>
      </c>
      <c r="F1837" s="40" t="s">
        <v>5057</v>
      </c>
      <c r="G1837" s="21" t="s">
        <v>191</v>
      </c>
      <c r="H1837" s="21" t="s">
        <v>22</v>
      </c>
      <c r="I1837" s="22">
        <v>18000000</v>
      </c>
      <c r="J1837" s="22">
        <v>0</v>
      </c>
      <c r="K1837" s="22">
        <v>0</v>
      </c>
      <c r="L1837" s="22">
        <f t="shared" si="92"/>
        <v>18000000</v>
      </c>
      <c r="M1837" s="30"/>
      <c r="N1837" s="21"/>
    </row>
    <row r="1838" spans="1:14" ht="16.5" customHeight="1" x14ac:dyDescent="0.15">
      <c r="A1838" s="20">
        <v>1833</v>
      </c>
      <c r="B1838" s="21" t="s">
        <v>5163</v>
      </c>
      <c r="C1838" s="21" t="s">
        <v>5166</v>
      </c>
      <c r="D1838" s="21">
        <v>9</v>
      </c>
      <c r="E1838" s="21" t="s">
        <v>5195</v>
      </c>
      <c r="F1838" s="40" t="s">
        <v>5167</v>
      </c>
      <c r="G1838" s="21" t="s">
        <v>52</v>
      </c>
      <c r="H1838" s="21" t="s">
        <v>22</v>
      </c>
      <c r="I1838" s="22">
        <v>170000000</v>
      </c>
      <c r="J1838" s="22">
        <v>0</v>
      </c>
      <c r="K1838" s="22">
        <v>0</v>
      </c>
      <c r="L1838" s="22">
        <f t="shared" si="92"/>
        <v>170000000</v>
      </c>
      <c r="M1838" s="30"/>
      <c r="N1838" s="21"/>
    </row>
    <row r="1839" spans="1:14" ht="16.5" customHeight="1" x14ac:dyDescent="0.15">
      <c r="A1839" s="20">
        <v>1834</v>
      </c>
      <c r="B1839" s="21" t="s">
        <v>5163</v>
      </c>
      <c r="C1839" s="21" t="s">
        <v>5166</v>
      </c>
      <c r="D1839" s="21">
        <v>9</v>
      </c>
      <c r="E1839" s="21" t="s">
        <v>5195</v>
      </c>
      <c r="F1839" s="40" t="s">
        <v>5168</v>
      </c>
      <c r="G1839" s="21" t="s">
        <v>52</v>
      </c>
      <c r="H1839" s="21" t="s">
        <v>22</v>
      </c>
      <c r="I1839" s="22">
        <v>90000000</v>
      </c>
      <c r="J1839" s="22">
        <v>0</v>
      </c>
      <c r="K1839" s="22">
        <v>0</v>
      </c>
      <c r="L1839" s="22">
        <f t="shared" si="92"/>
        <v>90000000</v>
      </c>
      <c r="M1839" s="30"/>
      <c r="N1839" s="21"/>
    </row>
    <row r="1840" spans="1:14" ht="16.5" customHeight="1" x14ac:dyDescent="0.15">
      <c r="A1840" s="20">
        <v>1835</v>
      </c>
      <c r="B1840" s="21" t="s">
        <v>39</v>
      </c>
      <c r="C1840" s="21" t="s">
        <v>56</v>
      </c>
      <c r="D1840" s="21">
        <v>10</v>
      </c>
      <c r="E1840" s="21" t="s">
        <v>5196</v>
      </c>
      <c r="F1840" s="40" t="s">
        <v>198</v>
      </c>
      <c r="G1840" s="21" t="s">
        <v>191</v>
      </c>
      <c r="H1840" s="21" t="s">
        <v>22</v>
      </c>
      <c r="I1840" s="22">
        <v>418000000</v>
      </c>
      <c r="J1840" s="22">
        <f>J1843</f>
        <v>0</v>
      </c>
      <c r="K1840" s="22">
        <f>K1843</f>
        <v>0</v>
      </c>
      <c r="L1840" s="22">
        <f t="shared" si="92"/>
        <v>418000000</v>
      </c>
      <c r="M1840" s="30"/>
      <c r="N1840" s="21"/>
    </row>
    <row r="1841" spans="1:14" ht="16.5" customHeight="1" x14ac:dyDescent="0.15">
      <c r="A1841" s="20">
        <v>1836</v>
      </c>
      <c r="B1841" s="21" t="s">
        <v>39</v>
      </c>
      <c r="C1841" s="21" t="s">
        <v>78</v>
      </c>
      <c r="D1841" s="21">
        <v>10</v>
      </c>
      <c r="E1841" s="21" t="s">
        <v>5196</v>
      </c>
      <c r="F1841" s="40" t="s">
        <v>208</v>
      </c>
      <c r="G1841" s="21" t="s">
        <v>193</v>
      </c>
      <c r="H1841" s="21" t="s">
        <v>15</v>
      </c>
      <c r="I1841" s="22">
        <v>44090000</v>
      </c>
      <c r="J1841" s="22">
        <v>0</v>
      </c>
      <c r="K1841" s="22">
        <v>0</v>
      </c>
      <c r="L1841" s="22">
        <f t="shared" si="92"/>
        <v>44090000</v>
      </c>
      <c r="M1841" s="30"/>
      <c r="N1841" s="21" t="s">
        <v>195</v>
      </c>
    </row>
    <row r="1842" spans="1:14" ht="16.5" customHeight="1" x14ac:dyDescent="0.15">
      <c r="A1842" s="20">
        <v>1837</v>
      </c>
      <c r="B1842" s="21" t="s">
        <v>39</v>
      </c>
      <c r="C1842" s="21" t="s">
        <v>147</v>
      </c>
      <c r="D1842" s="21">
        <v>10</v>
      </c>
      <c r="E1842" s="21" t="s">
        <v>5196</v>
      </c>
      <c r="F1842" s="40" t="s">
        <v>232</v>
      </c>
      <c r="G1842" s="21" t="s">
        <v>231</v>
      </c>
      <c r="H1842" s="21" t="s">
        <v>15</v>
      </c>
      <c r="I1842" s="22">
        <v>20000000</v>
      </c>
      <c r="J1842" s="22">
        <f>J1845</f>
        <v>0</v>
      </c>
      <c r="K1842" s="22">
        <f>K1845</f>
        <v>0</v>
      </c>
      <c r="L1842" s="22">
        <f t="shared" si="92"/>
        <v>20000000</v>
      </c>
      <c r="M1842" s="30"/>
      <c r="N1842" s="21"/>
    </row>
    <row r="1843" spans="1:14" ht="16.5" customHeight="1" x14ac:dyDescent="0.15">
      <c r="A1843" s="20">
        <v>1838</v>
      </c>
      <c r="B1843" s="21" t="s">
        <v>292</v>
      </c>
      <c r="C1843" s="21" t="s">
        <v>334</v>
      </c>
      <c r="D1843" s="21">
        <v>10</v>
      </c>
      <c r="E1843" s="21" t="s">
        <v>5196</v>
      </c>
      <c r="F1843" s="40" t="s">
        <v>573</v>
      </c>
      <c r="G1843" s="21" t="s">
        <v>191</v>
      </c>
      <c r="H1843" s="21" t="s">
        <v>15</v>
      </c>
      <c r="I1843" s="22">
        <v>400000000</v>
      </c>
      <c r="J1843" s="22">
        <f>J1846</f>
        <v>0</v>
      </c>
      <c r="K1843" s="22">
        <v>0</v>
      </c>
      <c r="L1843" s="22">
        <f t="shared" si="92"/>
        <v>400000000</v>
      </c>
      <c r="M1843" s="30"/>
      <c r="N1843" s="21"/>
    </row>
    <row r="1844" spans="1:14" ht="16.5" customHeight="1" x14ac:dyDescent="0.15">
      <c r="A1844" s="20">
        <v>1839</v>
      </c>
      <c r="B1844" s="21" t="s">
        <v>292</v>
      </c>
      <c r="C1844" s="21" t="s">
        <v>342</v>
      </c>
      <c r="D1844" s="21">
        <v>10</v>
      </c>
      <c r="E1844" s="21" t="s">
        <v>5196</v>
      </c>
      <c r="F1844" s="40" t="s">
        <v>578</v>
      </c>
      <c r="G1844" s="21" t="s">
        <v>193</v>
      </c>
      <c r="H1844" s="21" t="s">
        <v>22</v>
      </c>
      <c r="I1844" s="22">
        <v>44000000</v>
      </c>
      <c r="J1844" s="22">
        <v>0</v>
      </c>
      <c r="K1844" s="22">
        <v>0</v>
      </c>
      <c r="L1844" s="22">
        <f t="shared" si="92"/>
        <v>44000000</v>
      </c>
      <c r="M1844" s="30"/>
      <c r="N1844" s="21" t="s">
        <v>195</v>
      </c>
    </row>
    <row r="1845" spans="1:14" ht="16.5" customHeight="1" x14ac:dyDescent="0.15">
      <c r="A1845" s="20">
        <v>1840</v>
      </c>
      <c r="B1845" s="21" t="s">
        <v>292</v>
      </c>
      <c r="C1845" s="21" t="s">
        <v>342</v>
      </c>
      <c r="D1845" s="21">
        <v>10</v>
      </c>
      <c r="E1845" s="21" t="s">
        <v>5196</v>
      </c>
      <c r="F1845" s="40" t="s">
        <v>579</v>
      </c>
      <c r="G1845" s="21" t="s">
        <v>193</v>
      </c>
      <c r="H1845" s="21" t="s">
        <v>22</v>
      </c>
      <c r="I1845" s="22">
        <v>153959869</v>
      </c>
      <c r="J1845" s="22">
        <v>0</v>
      </c>
      <c r="K1845" s="22">
        <v>0</v>
      </c>
      <c r="L1845" s="22">
        <f t="shared" si="92"/>
        <v>153959869</v>
      </c>
      <c r="M1845" s="30"/>
      <c r="N1845" s="21"/>
    </row>
    <row r="1846" spans="1:14" ht="16.5" customHeight="1" x14ac:dyDescent="0.15">
      <c r="A1846" s="20">
        <v>1841</v>
      </c>
      <c r="B1846" s="21" t="s">
        <v>696</v>
      </c>
      <c r="C1846" s="21" t="s">
        <v>158</v>
      </c>
      <c r="D1846" s="21">
        <v>10</v>
      </c>
      <c r="E1846" s="21" t="s">
        <v>5196</v>
      </c>
      <c r="F1846" s="40" t="s">
        <v>933</v>
      </c>
      <c r="G1846" s="21" t="s">
        <v>191</v>
      </c>
      <c r="H1846" s="21" t="s">
        <v>22</v>
      </c>
      <c r="I1846" s="22">
        <v>21309000</v>
      </c>
      <c r="J1846" s="22">
        <v>0</v>
      </c>
      <c r="K1846" s="22">
        <v>0</v>
      </c>
      <c r="L1846" s="22">
        <f t="shared" si="92"/>
        <v>21309000</v>
      </c>
      <c r="M1846" s="30"/>
      <c r="N1846" s="21"/>
    </row>
    <row r="1847" spans="1:14" ht="16.5" customHeight="1" x14ac:dyDescent="0.15">
      <c r="A1847" s="20">
        <v>1842</v>
      </c>
      <c r="B1847" s="21" t="s">
        <v>696</v>
      </c>
      <c r="C1847" s="21" t="s">
        <v>158</v>
      </c>
      <c r="D1847" s="21">
        <v>10</v>
      </c>
      <c r="E1847" s="21" t="s">
        <v>5196</v>
      </c>
      <c r="F1847" s="40" t="s">
        <v>934</v>
      </c>
      <c r="G1847" s="21" t="s">
        <v>193</v>
      </c>
      <c r="H1847" s="21" t="s">
        <v>22</v>
      </c>
      <c r="I1847" s="22">
        <v>42707000</v>
      </c>
      <c r="J1847" s="22">
        <v>0</v>
      </c>
      <c r="K1847" s="22">
        <v>0</v>
      </c>
      <c r="L1847" s="22">
        <f t="shared" si="92"/>
        <v>42707000</v>
      </c>
      <c r="M1847" s="30"/>
      <c r="N1847" s="21"/>
    </row>
    <row r="1848" spans="1:14" ht="16.5" customHeight="1" x14ac:dyDescent="0.15">
      <c r="A1848" s="20">
        <v>1843</v>
      </c>
      <c r="B1848" s="21" t="s">
        <v>696</v>
      </c>
      <c r="C1848" s="21" t="s">
        <v>158</v>
      </c>
      <c r="D1848" s="21">
        <v>10</v>
      </c>
      <c r="E1848" s="21" t="s">
        <v>5196</v>
      </c>
      <c r="F1848" s="40" t="s">
        <v>935</v>
      </c>
      <c r="G1848" s="21" t="s">
        <v>191</v>
      </c>
      <c r="H1848" s="21" t="s">
        <v>22</v>
      </c>
      <c r="I1848" s="22">
        <v>38071000</v>
      </c>
      <c r="J1848" s="22">
        <v>0</v>
      </c>
      <c r="K1848" s="22">
        <v>0</v>
      </c>
      <c r="L1848" s="22">
        <f t="shared" si="92"/>
        <v>38071000</v>
      </c>
      <c r="M1848" s="30"/>
      <c r="N1848" s="21"/>
    </row>
    <row r="1849" spans="1:14" ht="16.5" customHeight="1" x14ac:dyDescent="0.15">
      <c r="A1849" s="20">
        <v>1844</v>
      </c>
      <c r="B1849" s="21" t="s">
        <v>696</v>
      </c>
      <c r="C1849" s="21" t="s">
        <v>158</v>
      </c>
      <c r="D1849" s="21">
        <v>10</v>
      </c>
      <c r="E1849" s="21" t="s">
        <v>5196</v>
      </c>
      <c r="F1849" s="40" t="s">
        <v>936</v>
      </c>
      <c r="G1849" s="21" t="s">
        <v>191</v>
      </c>
      <c r="H1849" s="21" t="s">
        <v>22</v>
      </c>
      <c r="I1849" s="22">
        <v>228730000</v>
      </c>
      <c r="J1849" s="22">
        <v>0</v>
      </c>
      <c r="K1849" s="22">
        <v>0</v>
      </c>
      <c r="L1849" s="22">
        <f t="shared" si="92"/>
        <v>228730000</v>
      </c>
      <c r="M1849" s="30"/>
      <c r="N1849" s="21"/>
    </row>
    <row r="1850" spans="1:14" ht="16.5" customHeight="1" x14ac:dyDescent="0.15">
      <c r="A1850" s="20">
        <v>1845</v>
      </c>
      <c r="B1850" s="21" t="s">
        <v>696</v>
      </c>
      <c r="C1850" s="21" t="s">
        <v>158</v>
      </c>
      <c r="D1850" s="21">
        <v>10</v>
      </c>
      <c r="E1850" s="21" t="s">
        <v>5196</v>
      </c>
      <c r="F1850" s="40" t="s">
        <v>937</v>
      </c>
      <c r="G1850" s="21" t="s">
        <v>191</v>
      </c>
      <c r="H1850" s="21" t="s">
        <v>22</v>
      </c>
      <c r="I1850" s="22">
        <v>20000000</v>
      </c>
      <c r="J1850" s="22">
        <v>0</v>
      </c>
      <c r="K1850" s="22">
        <v>0</v>
      </c>
      <c r="L1850" s="22">
        <f t="shared" si="92"/>
        <v>20000000</v>
      </c>
      <c r="M1850" s="30"/>
      <c r="N1850" s="21"/>
    </row>
    <row r="1851" spans="1:14" ht="16.5" customHeight="1" x14ac:dyDescent="0.15">
      <c r="A1851" s="20">
        <v>1846</v>
      </c>
      <c r="B1851" s="21" t="s">
        <v>696</v>
      </c>
      <c r="C1851" s="21" t="s">
        <v>158</v>
      </c>
      <c r="D1851" s="21">
        <v>10</v>
      </c>
      <c r="E1851" s="21" t="s">
        <v>5196</v>
      </c>
      <c r="F1851" s="40" t="s">
        <v>938</v>
      </c>
      <c r="G1851" s="21" t="s">
        <v>191</v>
      </c>
      <c r="H1851" s="21" t="s">
        <v>22</v>
      </c>
      <c r="I1851" s="22">
        <v>27121000</v>
      </c>
      <c r="J1851" s="22">
        <v>0</v>
      </c>
      <c r="K1851" s="22">
        <v>0</v>
      </c>
      <c r="L1851" s="22">
        <f t="shared" si="92"/>
        <v>27121000</v>
      </c>
      <c r="M1851" s="30"/>
      <c r="N1851" s="21"/>
    </row>
    <row r="1852" spans="1:14" ht="16.5" customHeight="1" x14ac:dyDescent="0.15">
      <c r="A1852" s="20">
        <v>1847</v>
      </c>
      <c r="B1852" s="21" t="s">
        <v>696</v>
      </c>
      <c r="C1852" s="21" t="s">
        <v>158</v>
      </c>
      <c r="D1852" s="21">
        <v>10</v>
      </c>
      <c r="E1852" s="21" t="s">
        <v>5196</v>
      </c>
      <c r="F1852" s="40" t="s">
        <v>939</v>
      </c>
      <c r="G1852" s="21" t="s">
        <v>193</v>
      </c>
      <c r="H1852" s="21" t="s">
        <v>22</v>
      </c>
      <c r="I1852" s="22">
        <v>81409000</v>
      </c>
      <c r="J1852" s="22">
        <v>0</v>
      </c>
      <c r="K1852" s="22">
        <v>0</v>
      </c>
      <c r="L1852" s="22">
        <f t="shared" si="92"/>
        <v>81409000</v>
      </c>
      <c r="M1852" s="30"/>
      <c r="N1852" s="21"/>
    </row>
    <row r="1853" spans="1:14" ht="16.5" customHeight="1" x14ac:dyDescent="0.15">
      <c r="A1853" s="20">
        <v>1848</v>
      </c>
      <c r="B1853" s="21" t="s">
        <v>696</v>
      </c>
      <c r="C1853" s="21" t="s">
        <v>158</v>
      </c>
      <c r="D1853" s="21">
        <v>10</v>
      </c>
      <c r="E1853" s="21" t="s">
        <v>5196</v>
      </c>
      <c r="F1853" s="40" t="s">
        <v>940</v>
      </c>
      <c r="G1853" s="21" t="s">
        <v>191</v>
      </c>
      <c r="H1853" s="21" t="s">
        <v>22</v>
      </c>
      <c r="I1853" s="22">
        <v>70178000</v>
      </c>
      <c r="J1853" s="22">
        <v>0</v>
      </c>
      <c r="K1853" s="22">
        <v>0</v>
      </c>
      <c r="L1853" s="22">
        <f t="shared" si="92"/>
        <v>70178000</v>
      </c>
      <c r="M1853" s="30"/>
      <c r="N1853" s="21"/>
    </row>
    <row r="1854" spans="1:14" ht="16.5" customHeight="1" x14ac:dyDescent="0.15">
      <c r="A1854" s="20">
        <v>1849</v>
      </c>
      <c r="B1854" s="21" t="s">
        <v>696</v>
      </c>
      <c r="C1854" s="21" t="s">
        <v>158</v>
      </c>
      <c r="D1854" s="21">
        <v>10</v>
      </c>
      <c r="E1854" s="21" t="s">
        <v>5196</v>
      </c>
      <c r="F1854" s="40" t="s">
        <v>941</v>
      </c>
      <c r="G1854" s="21" t="s">
        <v>191</v>
      </c>
      <c r="H1854" s="21" t="s">
        <v>22</v>
      </c>
      <c r="I1854" s="22">
        <v>331497000</v>
      </c>
      <c r="J1854" s="22">
        <v>0</v>
      </c>
      <c r="K1854" s="22">
        <v>0</v>
      </c>
      <c r="L1854" s="22">
        <f t="shared" si="92"/>
        <v>331497000</v>
      </c>
      <c r="M1854" s="30"/>
      <c r="N1854" s="21"/>
    </row>
    <row r="1855" spans="1:14" ht="16.5" customHeight="1" x14ac:dyDescent="0.15">
      <c r="A1855" s="20">
        <v>1850</v>
      </c>
      <c r="B1855" s="21" t="s">
        <v>696</v>
      </c>
      <c r="C1855" s="21" t="s">
        <v>158</v>
      </c>
      <c r="D1855" s="21">
        <v>10</v>
      </c>
      <c r="E1855" s="21" t="s">
        <v>5196</v>
      </c>
      <c r="F1855" s="40" t="s">
        <v>942</v>
      </c>
      <c r="G1855" s="21" t="s">
        <v>191</v>
      </c>
      <c r="H1855" s="21" t="s">
        <v>22</v>
      </c>
      <c r="I1855" s="22">
        <v>20000000</v>
      </c>
      <c r="J1855" s="22">
        <v>0</v>
      </c>
      <c r="K1855" s="22">
        <v>0</v>
      </c>
      <c r="L1855" s="22">
        <f t="shared" si="92"/>
        <v>20000000</v>
      </c>
      <c r="M1855" s="30"/>
      <c r="N1855" s="21"/>
    </row>
    <row r="1856" spans="1:14" ht="16.5" customHeight="1" x14ac:dyDescent="0.15">
      <c r="A1856" s="20">
        <v>1851</v>
      </c>
      <c r="B1856" s="21" t="s">
        <v>696</v>
      </c>
      <c r="C1856" s="21" t="s">
        <v>797</v>
      </c>
      <c r="D1856" s="21">
        <v>10</v>
      </c>
      <c r="E1856" s="21" t="s">
        <v>5196</v>
      </c>
      <c r="F1856" s="40" t="s">
        <v>986</v>
      </c>
      <c r="G1856" s="21" t="s">
        <v>191</v>
      </c>
      <c r="H1856" s="21" t="s">
        <v>22</v>
      </c>
      <c r="I1856" s="22">
        <v>50000000</v>
      </c>
      <c r="J1856" s="22">
        <v>0</v>
      </c>
      <c r="K1856" s="22">
        <v>0</v>
      </c>
      <c r="L1856" s="22">
        <f t="shared" si="92"/>
        <v>50000000</v>
      </c>
      <c r="M1856" s="30"/>
      <c r="N1856" s="21"/>
    </row>
    <row r="1857" spans="1:14" ht="16.5" customHeight="1" x14ac:dyDescent="0.15">
      <c r="A1857" s="20">
        <v>1852</v>
      </c>
      <c r="B1857" s="21" t="s">
        <v>696</v>
      </c>
      <c r="C1857" s="21" t="s">
        <v>864</v>
      </c>
      <c r="D1857" s="21">
        <v>10</v>
      </c>
      <c r="E1857" s="21" t="s">
        <v>5196</v>
      </c>
      <c r="F1857" s="40" t="s">
        <v>1029</v>
      </c>
      <c r="G1857" s="21" t="s">
        <v>193</v>
      </c>
      <c r="H1857" s="21" t="s">
        <v>22</v>
      </c>
      <c r="I1857" s="22">
        <v>217597884.90000001</v>
      </c>
      <c r="J1857" s="22">
        <v>0</v>
      </c>
      <c r="K1857" s="22">
        <v>0</v>
      </c>
      <c r="L1857" s="22">
        <f t="shared" si="92"/>
        <v>217597884.90000001</v>
      </c>
      <c r="M1857" s="30"/>
      <c r="N1857" s="21"/>
    </row>
    <row r="1858" spans="1:14" ht="16.5" customHeight="1" x14ac:dyDescent="0.15">
      <c r="A1858" s="20">
        <v>1853</v>
      </c>
      <c r="B1858" s="21" t="s">
        <v>1036</v>
      </c>
      <c r="C1858" s="21" t="s">
        <v>1186</v>
      </c>
      <c r="D1858" s="21">
        <v>10</v>
      </c>
      <c r="E1858" s="21" t="s">
        <v>5196</v>
      </c>
      <c r="F1858" s="40" t="s">
        <v>1189</v>
      </c>
      <c r="G1858" s="21" t="s">
        <v>191</v>
      </c>
      <c r="H1858" s="21" t="s">
        <v>15</v>
      </c>
      <c r="I1858" s="22">
        <v>400000000</v>
      </c>
      <c r="J1858" s="22">
        <f>J1861</f>
        <v>0</v>
      </c>
      <c r="K1858" s="22">
        <f>K1861</f>
        <v>0</v>
      </c>
      <c r="L1858" s="22">
        <f t="shared" si="92"/>
        <v>400000000</v>
      </c>
      <c r="M1858" s="30"/>
      <c r="N1858" s="21"/>
    </row>
    <row r="1859" spans="1:14" ht="16.5" customHeight="1" x14ac:dyDescent="0.15">
      <c r="A1859" s="20">
        <v>1854</v>
      </c>
      <c r="B1859" s="21" t="s">
        <v>1036</v>
      </c>
      <c r="C1859" s="21" t="s">
        <v>1062</v>
      </c>
      <c r="D1859" s="21">
        <v>10</v>
      </c>
      <c r="E1859" s="21" t="s">
        <v>5196</v>
      </c>
      <c r="F1859" s="40" t="s">
        <v>1199</v>
      </c>
      <c r="G1859" s="21" t="s">
        <v>191</v>
      </c>
      <c r="H1859" s="21" t="s">
        <v>15</v>
      </c>
      <c r="I1859" s="22">
        <v>400000000</v>
      </c>
      <c r="J1859" s="22">
        <f>J1862</f>
        <v>0</v>
      </c>
      <c r="K1859" s="22">
        <f>K1862</f>
        <v>0</v>
      </c>
      <c r="L1859" s="22">
        <f t="shared" si="92"/>
        <v>400000000</v>
      </c>
      <c r="M1859" s="30"/>
      <c r="N1859" s="21"/>
    </row>
    <row r="1860" spans="1:14" ht="16.5" customHeight="1" x14ac:dyDescent="0.15">
      <c r="A1860" s="20">
        <v>1855</v>
      </c>
      <c r="B1860" s="21" t="s">
        <v>1281</v>
      </c>
      <c r="C1860" s="21" t="s">
        <v>67</v>
      </c>
      <c r="D1860" s="21">
        <v>10</v>
      </c>
      <c r="E1860" s="21" t="s">
        <v>5196</v>
      </c>
      <c r="F1860" s="40" t="s">
        <v>1450</v>
      </c>
      <c r="G1860" s="21" t="s">
        <v>191</v>
      </c>
      <c r="H1860" s="21" t="s">
        <v>15</v>
      </c>
      <c r="I1860" s="22">
        <v>675000000</v>
      </c>
      <c r="J1860" s="22">
        <v>0</v>
      </c>
      <c r="K1860" s="22">
        <v>0</v>
      </c>
      <c r="L1860" s="22">
        <f t="shared" si="92"/>
        <v>675000000</v>
      </c>
      <c r="M1860" s="30"/>
      <c r="N1860" s="21"/>
    </row>
    <row r="1861" spans="1:14" ht="16.5" customHeight="1" x14ac:dyDescent="0.15">
      <c r="A1861" s="20">
        <v>1856</v>
      </c>
      <c r="B1861" s="21" t="s">
        <v>1281</v>
      </c>
      <c r="C1861" s="21" t="s">
        <v>67</v>
      </c>
      <c r="D1861" s="21">
        <v>10</v>
      </c>
      <c r="E1861" s="21" t="s">
        <v>5196</v>
      </c>
      <c r="F1861" s="40" t="s">
        <v>1451</v>
      </c>
      <c r="G1861" s="21" t="s">
        <v>191</v>
      </c>
      <c r="H1861" s="21" t="s">
        <v>22</v>
      </c>
      <c r="I1861" s="22">
        <v>30000000</v>
      </c>
      <c r="J1861" s="22">
        <v>0</v>
      </c>
      <c r="K1861" s="22">
        <v>0</v>
      </c>
      <c r="L1861" s="22">
        <f t="shared" si="92"/>
        <v>30000000</v>
      </c>
      <c r="M1861" s="30"/>
      <c r="N1861" s="21"/>
    </row>
    <row r="1862" spans="1:14" ht="16.5" customHeight="1" x14ac:dyDescent="0.15">
      <c r="A1862" s="20">
        <v>1857</v>
      </c>
      <c r="B1862" s="21" t="s">
        <v>1528</v>
      </c>
      <c r="C1862" s="21" t="s">
        <v>1737</v>
      </c>
      <c r="D1862" s="21">
        <v>10</v>
      </c>
      <c r="E1862" s="21" t="s">
        <v>5196</v>
      </c>
      <c r="F1862" s="40" t="s">
        <v>1742</v>
      </c>
      <c r="G1862" s="21" t="s">
        <v>191</v>
      </c>
      <c r="H1862" s="21" t="s">
        <v>15</v>
      </c>
      <c r="I1862" s="22">
        <v>1500000000</v>
      </c>
      <c r="J1862" s="22">
        <f>J1865</f>
        <v>0</v>
      </c>
      <c r="K1862" s="22">
        <f>K1865</f>
        <v>0</v>
      </c>
      <c r="L1862" s="22">
        <f t="shared" si="92"/>
        <v>1500000000</v>
      </c>
      <c r="M1862" s="30"/>
      <c r="N1862" s="21"/>
    </row>
    <row r="1863" spans="1:14" ht="16.5" customHeight="1" x14ac:dyDescent="0.15">
      <c r="A1863" s="20">
        <v>1858</v>
      </c>
      <c r="B1863" s="21" t="s">
        <v>1528</v>
      </c>
      <c r="C1863" s="21" t="s">
        <v>1536</v>
      </c>
      <c r="D1863" s="21">
        <v>10</v>
      </c>
      <c r="E1863" s="21" t="s">
        <v>5196</v>
      </c>
      <c r="F1863" s="40" t="s">
        <v>1774</v>
      </c>
      <c r="G1863" s="21" t="s">
        <v>191</v>
      </c>
      <c r="H1863" s="21" t="s">
        <v>15</v>
      </c>
      <c r="I1863" s="22">
        <v>500000000</v>
      </c>
      <c r="J1863" s="22">
        <f>J1866</f>
        <v>0</v>
      </c>
      <c r="K1863" s="22">
        <v>0</v>
      </c>
      <c r="L1863" s="22">
        <f t="shared" si="92"/>
        <v>500000000</v>
      </c>
      <c r="M1863" s="30"/>
      <c r="N1863" s="21"/>
    </row>
    <row r="1864" spans="1:14" ht="16.5" customHeight="1" x14ac:dyDescent="0.15">
      <c r="A1864" s="20">
        <v>1859</v>
      </c>
      <c r="B1864" s="21" t="s">
        <v>1528</v>
      </c>
      <c r="C1864" s="21" t="s">
        <v>1536</v>
      </c>
      <c r="D1864" s="21">
        <v>10</v>
      </c>
      <c r="E1864" s="21" t="s">
        <v>5196</v>
      </c>
      <c r="F1864" s="40" t="s">
        <v>1775</v>
      </c>
      <c r="G1864" s="21" t="s">
        <v>191</v>
      </c>
      <c r="H1864" s="21" t="s">
        <v>15</v>
      </c>
      <c r="I1864" s="22">
        <v>200000000</v>
      </c>
      <c r="J1864" s="22">
        <f>J1867</f>
        <v>0</v>
      </c>
      <c r="K1864" s="22">
        <v>0</v>
      </c>
      <c r="L1864" s="22">
        <f t="shared" si="92"/>
        <v>200000000</v>
      </c>
      <c r="M1864" s="30"/>
      <c r="N1864" s="21"/>
    </row>
    <row r="1865" spans="1:14" ht="16.5" customHeight="1" x14ac:dyDescent="0.15">
      <c r="A1865" s="20">
        <v>1860</v>
      </c>
      <c r="B1865" s="21" t="s">
        <v>1528</v>
      </c>
      <c r="C1865" s="21" t="s">
        <v>5209</v>
      </c>
      <c r="D1865" s="21">
        <v>10</v>
      </c>
      <c r="E1865" s="21" t="s">
        <v>5196</v>
      </c>
      <c r="F1865" s="40" t="s">
        <v>1801</v>
      </c>
      <c r="G1865" s="21" t="s">
        <v>191</v>
      </c>
      <c r="H1865" s="21" t="s">
        <v>15</v>
      </c>
      <c r="I1865" s="22">
        <v>360000000</v>
      </c>
      <c r="J1865" s="22">
        <f>J1868</f>
        <v>0</v>
      </c>
      <c r="K1865" s="22">
        <f>K1868</f>
        <v>0</v>
      </c>
      <c r="L1865" s="22">
        <f t="shared" si="92"/>
        <v>360000000</v>
      </c>
      <c r="M1865" s="30"/>
      <c r="N1865" s="21"/>
    </row>
    <row r="1866" spans="1:14" ht="16.5" customHeight="1" x14ac:dyDescent="0.15">
      <c r="A1866" s="20">
        <v>1861</v>
      </c>
      <c r="B1866" s="21" t="s">
        <v>2160</v>
      </c>
      <c r="C1866" s="21" t="s">
        <v>1538</v>
      </c>
      <c r="D1866" s="21">
        <v>10</v>
      </c>
      <c r="E1866" s="21" t="s">
        <v>5196</v>
      </c>
      <c r="F1866" s="40" t="s">
        <v>2240</v>
      </c>
      <c r="G1866" s="21" t="s">
        <v>191</v>
      </c>
      <c r="H1866" s="21" t="s">
        <v>22</v>
      </c>
      <c r="I1866" s="22">
        <v>1000000000</v>
      </c>
      <c r="J1866" s="22">
        <v>0</v>
      </c>
      <c r="K1866" s="22">
        <v>0</v>
      </c>
      <c r="L1866" s="22">
        <f t="shared" si="92"/>
        <v>1000000000</v>
      </c>
      <c r="M1866" s="30"/>
      <c r="N1866" s="21"/>
    </row>
    <row r="1867" spans="1:14" ht="16.5" customHeight="1" x14ac:dyDescent="0.15">
      <c r="A1867" s="20">
        <v>1862</v>
      </c>
      <c r="B1867" s="21" t="s">
        <v>2160</v>
      </c>
      <c r="C1867" s="21" t="s">
        <v>1536</v>
      </c>
      <c r="D1867" s="21">
        <v>10</v>
      </c>
      <c r="E1867" s="21" t="s">
        <v>5196</v>
      </c>
      <c r="F1867" s="40" t="s">
        <v>2251</v>
      </c>
      <c r="G1867" s="21" t="s">
        <v>191</v>
      </c>
      <c r="H1867" s="21" t="s">
        <v>15</v>
      </c>
      <c r="I1867" s="22">
        <v>175624000</v>
      </c>
      <c r="J1867" s="22">
        <v>0</v>
      </c>
      <c r="K1867" s="22">
        <v>0</v>
      </c>
      <c r="L1867" s="22">
        <f t="shared" si="92"/>
        <v>175624000</v>
      </c>
      <c r="M1867" s="30"/>
      <c r="N1867" s="21"/>
    </row>
    <row r="1868" spans="1:14" ht="16.5" customHeight="1" x14ac:dyDescent="0.15">
      <c r="A1868" s="20">
        <v>1863</v>
      </c>
      <c r="B1868" s="21" t="s">
        <v>2160</v>
      </c>
      <c r="C1868" s="21" t="s">
        <v>1536</v>
      </c>
      <c r="D1868" s="21">
        <v>10</v>
      </c>
      <c r="E1868" s="21" t="s">
        <v>5196</v>
      </c>
      <c r="F1868" s="40" t="s">
        <v>2252</v>
      </c>
      <c r="G1868" s="21" t="s">
        <v>191</v>
      </c>
      <c r="H1868" s="21" t="s">
        <v>22</v>
      </c>
      <c r="I1868" s="22">
        <v>53534000</v>
      </c>
      <c r="J1868" s="22">
        <v>0</v>
      </c>
      <c r="K1868" s="22">
        <v>0</v>
      </c>
      <c r="L1868" s="22">
        <f t="shared" si="92"/>
        <v>53534000</v>
      </c>
      <c r="M1868" s="30"/>
      <c r="N1868" s="21"/>
    </row>
    <row r="1869" spans="1:14" ht="16.5" customHeight="1" x14ac:dyDescent="0.15">
      <c r="A1869" s="20">
        <v>1864</v>
      </c>
      <c r="B1869" s="21" t="s">
        <v>2160</v>
      </c>
      <c r="C1869" s="21" t="s">
        <v>1536</v>
      </c>
      <c r="D1869" s="21">
        <v>10</v>
      </c>
      <c r="E1869" s="21" t="s">
        <v>5196</v>
      </c>
      <c r="F1869" s="40" t="s">
        <v>2253</v>
      </c>
      <c r="G1869" s="21" t="s">
        <v>191</v>
      </c>
      <c r="H1869" s="21" t="s">
        <v>15</v>
      </c>
      <c r="I1869" s="22">
        <v>185220000</v>
      </c>
      <c r="J1869" s="22">
        <v>0</v>
      </c>
      <c r="K1869" s="22">
        <v>0</v>
      </c>
      <c r="L1869" s="22">
        <f t="shared" ref="L1869:L1932" si="95">I1869+J1869+K1869</f>
        <v>185220000</v>
      </c>
      <c r="M1869" s="30"/>
      <c r="N1869" s="21"/>
    </row>
    <row r="1870" spans="1:14" ht="16.5" customHeight="1" x14ac:dyDescent="0.15">
      <c r="A1870" s="20">
        <v>1865</v>
      </c>
      <c r="B1870" s="21" t="s">
        <v>2160</v>
      </c>
      <c r="C1870" s="21" t="s">
        <v>1536</v>
      </c>
      <c r="D1870" s="21">
        <v>10</v>
      </c>
      <c r="E1870" s="21" t="s">
        <v>5196</v>
      </c>
      <c r="F1870" s="40" t="s">
        <v>2254</v>
      </c>
      <c r="G1870" s="21" t="s">
        <v>191</v>
      </c>
      <c r="H1870" s="21" t="s">
        <v>22</v>
      </c>
      <c r="I1870" s="22">
        <v>324430000</v>
      </c>
      <c r="J1870" s="22">
        <v>0</v>
      </c>
      <c r="K1870" s="22">
        <v>0</v>
      </c>
      <c r="L1870" s="22">
        <f t="shared" si="95"/>
        <v>324430000</v>
      </c>
      <c r="M1870" s="30"/>
      <c r="N1870" s="21"/>
    </row>
    <row r="1871" spans="1:14" ht="16.5" customHeight="1" x14ac:dyDescent="0.15">
      <c r="A1871" s="20">
        <v>1866</v>
      </c>
      <c r="B1871" s="21" t="s">
        <v>2160</v>
      </c>
      <c r="C1871" s="21" t="s">
        <v>1743</v>
      </c>
      <c r="D1871" s="21">
        <v>10</v>
      </c>
      <c r="E1871" s="21" t="s">
        <v>5196</v>
      </c>
      <c r="F1871" s="40" t="s">
        <v>2270</v>
      </c>
      <c r="G1871" s="21" t="s">
        <v>5183</v>
      </c>
      <c r="H1871" s="21" t="s">
        <v>22</v>
      </c>
      <c r="I1871" s="22">
        <v>150000000</v>
      </c>
      <c r="J1871" s="22">
        <v>0</v>
      </c>
      <c r="K1871" s="22">
        <v>0</v>
      </c>
      <c r="L1871" s="22">
        <f t="shared" si="95"/>
        <v>150000000</v>
      </c>
      <c r="M1871" s="30"/>
      <c r="N1871" s="21"/>
    </row>
    <row r="1872" spans="1:14" ht="16.5" customHeight="1" x14ac:dyDescent="0.15">
      <c r="A1872" s="20">
        <v>1867</v>
      </c>
      <c r="B1872" s="21" t="s">
        <v>2160</v>
      </c>
      <c r="C1872" s="21" t="s">
        <v>1743</v>
      </c>
      <c r="D1872" s="21">
        <v>10</v>
      </c>
      <c r="E1872" s="21" t="s">
        <v>5196</v>
      </c>
      <c r="F1872" s="40" t="s">
        <v>2271</v>
      </c>
      <c r="G1872" s="21" t="s">
        <v>5183</v>
      </c>
      <c r="H1872" s="21" t="s">
        <v>22</v>
      </c>
      <c r="I1872" s="22">
        <v>60000000</v>
      </c>
      <c r="J1872" s="22">
        <v>0</v>
      </c>
      <c r="K1872" s="22">
        <v>0</v>
      </c>
      <c r="L1872" s="22">
        <f t="shared" si="95"/>
        <v>60000000</v>
      </c>
      <c r="M1872" s="30"/>
      <c r="N1872" s="21"/>
    </row>
    <row r="1873" spans="1:14" ht="16.5" customHeight="1" x14ac:dyDescent="0.15">
      <c r="A1873" s="20">
        <v>1868</v>
      </c>
      <c r="B1873" s="21" t="s">
        <v>2160</v>
      </c>
      <c r="C1873" s="21" t="s">
        <v>1737</v>
      </c>
      <c r="D1873" s="21">
        <v>10</v>
      </c>
      <c r="E1873" s="21" t="s">
        <v>5196</v>
      </c>
      <c r="F1873" s="40" t="s">
        <v>2290</v>
      </c>
      <c r="G1873" s="21" t="s">
        <v>191</v>
      </c>
      <c r="H1873" s="21" t="s">
        <v>15</v>
      </c>
      <c r="I1873" s="22">
        <v>250000000</v>
      </c>
      <c r="J1873" s="22">
        <v>0</v>
      </c>
      <c r="K1873" s="22">
        <v>0</v>
      </c>
      <c r="L1873" s="22">
        <f t="shared" si="95"/>
        <v>250000000</v>
      </c>
      <c r="M1873" s="30"/>
      <c r="N1873" s="21"/>
    </row>
    <row r="1874" spans="1:14" ht="16.5" customHeight="1" x14ac:dyDescent="0.15">
      <c r="A1874" s="20">
        <v>1869</v>
      </c>
      <c r="B1874" s="21" t="s">
        <v>2311</v>
      </c>
      <c r="C1874" s="21" t="s">
        <v>2337</v>
      </c>
      <c r="D1874" s="21">
        <v>10</v>
      </c>
      <c r="E1874" s="21" t="s">
        <v>5196</v>
      </c>
      <c r="F1874" s="40" t="s">
        <v>2560</v>
      </c>
      <c r="G1874" s="21" t="s">
        <v>191</v>
      </c>
      <c r="H1874" s="21" t="s">
        <v>22</v>
      </c>
      <c r="I1874" s="22">
        <v>12000000</v>
      </c>
      <c r="J1874" s="22">
        <v>0</v>
      </c>
      <c r="K1874" s="22">
        <v>0</v>
      </c>
      <c r="L1874" s="22">
        <f t="shared" si="95"/>
        <v>12000000</v>
      </c>
      <c r="M1874" s="30"/>
      <c r="N1874" s="21"/>
    </row>
    <row r="1875" spans="1:14" ht="16.5" customHeight="1" x14ac:dyDescent="0.15">
      <c r="A1875" s="20">
        <v>1870</v>
      </c>
      <c r="B1875" s="21" t="s">
        <v>2311</v>
      </c>
      <c r="C1875" s="21" t="s">
        <v>700</v>
      </c>
      <c r="D1875" s="21">
        <v>10</v>
      </c>
      <c r="E1875" s="21" t="s">
        <v>5196</v>
      </c>
      <c r="F1875" s="40" t="s">
        <v>2620</v>
      </c>
      <c r="G1875" s="21" t="s">
        <v>191</v>
      </c>
      <c r="H1875" s="21" t="s">
        <v>22</v>
      </c>
      <c r="I1875" s="22">
        <v>161460000</v>
      </c>
      <c r="J1875" s="22">
        <v>0</v>
      </c>
      <c r="K1875" s="22">
        <v>0</v>
      </c>
      <c r="L1875" s="22">
        <f t="shared" si="95"/>
        <v>161460000</v>
      </c>
      <c r="M1875" s="30"/>
      <c r="N1875" s="21"/>
    </row>
    <row r="1876" spans="1:14" ht="16.5" customHeight="1" x14ac:dyDescent="0.15">
      <c r="A1876" s="20">
        <v>1871</v>
      </c>
      <c r="B1876" s="21" t="s">
        <v>2311</v>
      </c>
      <c r="C1876" s="21" t="s">
        <v>700</v>
      </c>
      <c r="D1876" s="21">
        <v>10</v>
      </c>
      <c r="E1876" s="21" t="s">
        <v>5196</v>
      </c>
      <c r="F1876" s="40" t="s">
        <v>2621</v>
      </c>
      <c r="G1876" s="21" t="s">
        <v>191</v>
      </c>
      <c r="H1876" s="21" t="s">
        <v>22</v>
      </c>
      <c r="I1876" s="22">
        <v>26505000</v>
      </c>
      <c r="J1876" s="22">
        <v>0</v>
      </c>
      <c r="K1876" s="22">
        <v>0</v>
      </c>
      <c r="L1876" s="22">
        <f t="shared" si="95"/>
        <v>26505000</v>
      </c>
      <c r="M1876" s="30"/>
      <c r="N1876" s="21"/>
    </row>
    <row r="1877" spans="1:14" ht="16.5" customHeight="1" x14ac:dyDescent="0.15">
      <c r="A1877" s="20">
        <v>1872</v>
      </c>
      <c r="B1877" s="21" t="s">
        <v>2311</v>
      </c>
      <c r="C1877" s="21" t="s">
        <v>700</v>
      </c>
      <c r="D1877" s="21">
        <v>10</v>
      </c>
      <c r="E1877" s="21" t="s">
        <v>5196</v>
      </c>
      <c r="F1877" s="40" t="s">
        <v>2622</v>
      </c>
      <c r="G1877" s="21" t="s">
        <v>191</v>
      </c>
      <c r="H1877" s="21" t="s">
        <v>22</v>
      </c>
      <c r="I1877" s="22">
        <v>9686000</v>
      </c>
      <c r="J1877" s="22">
        <v>0</v>
      </c>
      <c r="K1877" s="22">
        <v>0</v>
      </c>
      <c r="L1877" s="22">
        <f t="shared" si="95"/>
        <v>9686000</v>
      </c>
      <c r="M1877" s="30"/>
      <c r="N1877" s="21"/>
    </row>
    <row r="1878" spans="1:14" ht="16.5" customHeight="1" x14ac:dyDescent="0.15">
      <c r="A1878" s="20">
        <v>1873</v>
      </c>
      <c r="B1878" s="21" t="s">
        <v>2311</v>
      </c>
      <c r="C1878" s="21" t="s">
        <v>700</v>
      </c>
      <c r="D1878" s="21">
        <v>10</v>
      </c>
      <c r="E1878" s="21" t="s">
        <v>5196</v>
      </c>
      <c r="F1878" s="40" t="s">
        <v>2623</v>
      </c>
      <c r="G1878" s="21" t="s">
        <v>193</v>
      </c>
      <c r="H1878" s="21" t="s">
        <v>22</v>
      </c>
      <c r="I1878" s="22">
        <v>32178000</v>
      </c>
      <c r="J1878" s="22">
        <v>0</v>
      </c>
      <c r="K1878" s="22">
        <v>0</v>
      </c>
      <c r="L1878" s="22">
        <f t="shared" si="95"/>
        <v>32178000</v>
      </c>
      <c r="M1878" s="30"/>
      <c r="N1878" s="21"/>
    </row>
    <row r="1879" spans="1:14" ht="16.5" customHeight="1" x14ac:dyDescent="0.15">
      <c r="A1879" s="20">
        <v>1874</v>
      </c>
      <c r="B1879" s="21" t="s">
        <v>2311</v>
      </c>
      <c r="C1879" s="21" t="s">
        <v>700</v>
      </c>
      <c r="D1879" s="21">
        <v>10</v>
      </c>
      <c r="E1879" s="21" t="s">
        <v>5196</v>
      </c>
      <c r="F1879" s="40" t="s">
        <v>2624</v>
      </c>
      <c r="G1879" s="21" t="s">
        <v>191</v>
      </c>
      <c r="H1879" s="21" t="s">
        <v>22</v>
      </c>
      <c r="I1879" s="22">
        <v>177772000</v>
      </c>
      <c r="J1879" s="22">
        <v>0</v>
      </c>
      <c r="K1879" s="22">
        <v>0</v>
      </c>
      <c r="L1879" s="22">
        <f t="shared" si="95"/>
        <v>177772000</v>
      </c>
      <c r="M1879" s="30"/>
      <c r="N1879" s="21"/>
    </row>
    <row r="1880" spans="1:14" ht="16.5" customHeight="1" x14ac:dyDescent="0.15">
      <c r="A1880" s="20">
        <v>1875</v>
      </c>
      <c r="B1880" s="21" t="s">
        <v>2311</v>
      </c>
      <c r="C1880" s="21" t="s">
        <v>700</v>
      </c>
      <c r="D1880" s="21">
        <v>10</v>
      </c>
      <c r="E1880" s="21" t="s">
        <v>5196</v>
      </c>
      <c r="F1880" s="40" t="s">
        <v>2625</v>
      </c>
      <c r="G1880" s="21" t="s">
        <v>191</v>
      </c>
      <c r="H1880" s="21" t="s">
        <v>22</v>
      </c>
      <c r="I1880" s="22">
        <v>29222000</v>
      </c>
      <c r="J1880" s="22">
        <v>0</v>
      </c>
      <c r="K1880" s="22">
        <v>0</v>
      </c>
      <c r="L1880" s="22">
        <f t="shared" si="95"/>
        <v>29222000</v>
      </c>
      <c r="M1880" s="30"/>
      <c r="N1880" s="21"/>
    </row>
    <row r="1881" spans="1:14" ht="16.5" customHeight="1" x14ac:dyDescent="0.15">
      <c r="A1881" s="20">
        <v>1876</v>
      </c>
      <c r="B1881" s="21" t="s">
        <v>2311</v>
      </c>
      <c r="C1881" s="21" t="s">
        <v>700</v>
      </c>
      <c r="D1881" s="21">
        <v>10</v>
      </c>
      <c r="E1881" s="21" t="s">
        <v>5196</v>
      </c>
      <c r="F1881" s="40" t="s">
        <v>2626</v>
      </c>
      <c r="G1881" s="21" t="s">
        <v>191</v>
      </c>
      <c r="H1881" s="21" t="s">
        <v>22</v>
      </c>
      <c r="I1881" s="22">
        <v>13560000</v>
      </c>
      <c r="J1881" s="22">
        <v>0</v>
      </c>
      <c r="K1881" s="22">
        <v>0</v>
      </c>
      <c r="L1881" s="22">
        <f t="shared" si="95"/>
        <v>13560000</v>
      </c>
      <c r="M1881" s="30"/>
      <c r="N1881" s="21"/>
    </row>
    <row r="1882" spans="1:14" ht="16.5" customHeight="1" x14ac:dyDescent="0.15">
      <c r="A1882" s="20">
        <v>1877</v>
      </c>
      <c r="B1882" s="21" t="s">
        <v>2311</v>
      </c>
      <c r="C1882" s="21" t="s">
        <v>700</v>
      </c>
      <c r="D1882" s="21">
        <v>10</v>
      </c>
      <c r="E1882" s="21" t="s">
        <v>5196</v>
      </c>
      <c r="F1882" s="40" t="s">
        <v>2627</v>
      </c>
      <c r="G1882" s="21" t="s">
        <v>193</v>
      </c>
      <c r="H1882" s="21" t="s">
        <v>22</v>
      </c>
      <c r="I1882" s="22">
        <v>35885000</v>
      </c>
      <c r="J1882" s="22">
        <v>0</v>
      </c>
      <c r="K1882" s="22">
        <v>0</v>
      </c>
      <c r="L1882" s="22">
        <f t="shared" si="95"/>
        <v>35885000</v>
      </c>
      <c r="M1882" s="30"/>
      <c r="N1882" s="21"/>
    </row>
    <row r="1883" spans="1:14" ht="16.5" customHeight="1" x14ac:dyDescent="0.15">
      <c r="A1883" s="20">
        <v>1878</v>
      </c>
      <c r="B1883" s="21" t="s">
        <v>2697</v>
      </c>
      <c r="C1883" s="21" t="s">
        <v>2744</v>
      </c>
      <c r="D1883" s="21">
        <v>10</v>
      </c>
      <c r="E1883" s="21" t="s">
        <v>5196</v>
      </c>
      <c r="F1883" s="40" t="s">
        <v>2921</v>
      </c>
      <c r="G1883" s="21" t="s">
        <v>191</v>
      </c>
      <c r="H1883" s="21" t="s">
        <v>22</v>
      </c>
      <c r="I1883" s="22">
        <v>250000000</v>
      </c>
      <c r="J1883" s="22">
        <f t="shared" ref="J1883:J1890" si="96">J1886</f>
        <v>0</v>
      </c>
      <c r="K1883" s="22">
        <v>20000000</v>
      </c>
      <c r="L1883" s="22">
        <f t="shared" si="95"/>
        <v>270000000</v>
      </c>
      <c r="M1883" s="30"/>
      <c r="N1883" s="21"/>
    </row>
    <row r="1884" spans="1:14" ht="16.5" customHeight="1" x14ac:dyDescent="0.15">
      <c r="A1884" s="20">
        <v>1879</v>
      </c>
      <c r="B1884" s="21" t="s">
        <v>2697</v>
      </c>
      <c r="C1884" s="21" t="s">
        <v>2744</v>
      </c>
      <c r="D1884" s="21">
        <v>10</v>
      </c>
      <c r="E1884" s="21" t="s">
        <v>5196</v>
      </c>
      <c r="F1884" s="40" t="s">
        <v>2922</v>
      </c>
      <c r="G1884" s="21" t="s">
        <v>191</v>
      </c>
      <c r="H1884" s="21" t="s">
        <v>15</v>
      </c>
      <c r="I1884" s="22">
        <v>40000000</v>
      </c>
      <c r="J1884" s="22">
        <f t="shared" si="96"/>
        <v>0</v>
      </c>
      <c r="K1884" s="22">
        <f>K1887</f>
        <v>0</v>
      </c>
      <c r="L1884" s="22">
        <f t="shared" si="95"/>
        <v>40000000</v>
      </c>
      <c r="M1884" s="30"/>
      <c r="N1884" s="21"/>
    </row>
    <row r="1885" spans="1:14" ht="16.5" customHeight="1" x14ac:dyDescent="0.15">
      <c r="A1885" s="20">
        <v>1880</v>
      </c>
      <c r="B1885" s="21" t="s">
        <v>2697</v>
      </c>
      <c r="C1885" s="21" t="s">
        <v>2792</v>
      </c>
      <c r="D1885" s="21">
        <v>10</v>
      </c>
      <c r="E1885" s="21" t="s">
        <v>5196</v>
      </c>
      <c r="F1885" s="40" t="s">
        <v>2958</v>
      </c>
      <c r="G1885" s="21" t="s">
        <v>191</v>
      </c>
      <c r="H1885" s="21" t="s">
        <v>22</v>
      </c>
      <c r="I1885" s="22">
        <v>15000000</v>
      </c>
      <c r="J1885" s="22">
        <f t="shared" si="96"/>
        <v>0</v>
      </c>
      <c r="K1885" s="22">
        <f>K1888</f>
        <v>0</v>
      </c>
      <c r="L1885" s="22">
        <f t="shared" si="95"/>
        <v>15000000</v>
      </c>
      <c r="M1885" s="30"/>
      <c r="N1885" s="21"/>
    </row>
    <row r="1886" spans="1:14" ht="16.5" customHeight="1" x14ac:dyDescent="0.15">
      <c r="A1886" s="20">
        <v>1881</v>
      </c>
      <c r="B1886" s="21" t="s">
        <v>2697</v>
      </c>
      <c r="C1886" s="21" t="s">
        <v>2796</v>
      </c>
      <c r="D1886" s="21">
        <v>10</v>
      </c>
      <c r="E1886" s="21" t="s">
        <v>5196</v>
      </c>
      <c r="F1886" s="40" t="s">
        <v>2959</v>
      </c>
      <c r="G1886" s="21" t="s">
        <v>191</v>
      </c>
      <c r="H1886" s="21" t="s">
        <v>15</v>
      </c>
      <c r="I1886" s="22">
        <v>400000000</v>
      </c>
      <c r="J1886" s="22">
        <f t="shared" si="96"/>
        <v>0</v>
      </c>
      <c r="K1886" s="22">
        <v>0</v>
      </c>
      <c r="L1886" s="22">
        <f t="shared" si="95"/>
        <v>400000000</v>
      </c>
      <c r="M1886" s="30"/>
      <c r="N1886" s="21"/>
    </row>
    <row r="1887" spans="1:14" ht="16.5" customHeight="1" x14ac:dyDescent="0.15">
      <c r="A1887" s="20">
        <v>1882</v>
      </c>
      <c r="B1887" s="21" t="s">
        <v>2697</v>
      </c>
      <c r="C1887" s="21" t="s">
        <v>2807</v>
      </c>
      <c r="D1887" s="21">
        <v>10</v>
      </c>
      <c r="E1887" s="21" t="s">
        <v>5196</v>
      </c>
      <c r="F1887" s="40" t="s">
        <v>2964</v>
      </c>
      <c r="G1887" s="21" t="s">
        <v>5273</v>
      </c>
      <c r="H1887" s="21" t="s">
        <v>22</v>
      </c>
      <c r="I1887" s="22">
        <v>94000000</v>
      </c>
      <c r="J1887" s="22">
        <f t="shared" si="96"/>
        <v>0</v>
      </c>
      <c r="K1887" s="22">
        <f>K1890</f>
        <v>0</v>
      </c>
      <c r="L1887" s="22">
        <f t="shared" si="95"/>
        <v>94000000</v>
      </c>
      <c r="M1887" s="30"/>
      <c r="N1887" s="21"/>
    </row>
    <row r="1888" spans="1:14" ht="16.5" customHeight="1" x14ac:dyDescent="0.15">
      <c r="A1888" s="20">
        <v>1883</v>
      </c>
      <c r="B1888" s="21" t="s">
        <v>2697</v>
      </c>
      <c r="C1888" s="21" t="s">
        <v>2807</v>
      </c>
      <c r="D1888" s="21">
        <v>10</v>
      </c>
      <c r="E1888" s="21" t="s">
        <v>5196</v>
      </c>
      <c r="F1888" s="40" t="s">
        <v>2970</v>
      </c>
      <c r="G1888" s="21" t="s">
        <v>191</v>
      </c>
      <c r="H1888" s="21" t="s">
        <v>22</v>
      </c>
      <c r="I1888" s="22">
        <v>60000000</v>
      </c>
      <c r="J1888" s="22">
        <f t="shared" si="96"/>
        <v>0</v>
      </c>
      <c r="K1888" s="22">
        <f>K1891</f>
        <v>0</v>
      </c>
      <c r="L1888" s="22">
        <f t="shared" si="95"/>
        <v>60000000</v>
      </c>
      <c r="M1888" s="30"/>
      <c r="N1888" s="21"/>
    </row>
    <row r="1889" spans="1:14" ht="16.5" customHeight="1" x14ac:dyDescent="0.15">
      <c r="A1889" s="20">
        <v>1884</v>
      </c>
      <c r="B1889" s="21" t="s">
        <v>2697</v>
      </c>
      <c r="C1889" s="21" t="s">
        <v>2807</v>
      </c>
      <c r="D1889" s="21">
        <v>10</v>
      </c>
      <c r="E1889" s="21" t="s">
        <v>5196</v>
      </c>
      <c r="F1889" s="40" t="s">
        <v>2971</v>
      </c>
      <c r="G1889" s="21" t="s">
        <v>191</v>
      </c>
      <c r="H1889" s="21" t="s">
        <v>16</v>
      </c>
      <c r="I1889" s="22">
        <v>9250000</v>
      </c>
      <c r="J1889" s="22">
        <f t="shared" si="96"/>
        <v>0</v>
      </c>
      <c r="K1889" s="22">
        <f>K1892</f>
        <v>0</v>
      </c>
      <c r="L1889" s="22">
        <f t="shared" si="95"/>
        <v>9250000</v>
      </c>
      <c r="M1889" s="30" t="s">
        <v>2967</v>
      </c>
      <c r="N1889" s="21"/>
    </row>
    <row r="1890" spans="1:14" ht="16.5" customHeight="1" x14ac:dyDescent="0.15">
      <c r="A1890" s="20">
        <v>1885</v>
      </c>
      <c r="B1890" s="21" t="s">
        <v>2697</v>
      </c>
      <c r="C1890" s="21" t="s">
        <v>2812</v>
      </c>
      <c r="D1890" s="21">
        <v>10</v>
      </c>
      <c r="E1890" s="21" t="s">
        <v>5196</v>
      </c>
      <c r="F1890" s="40" t="s">
        <v>2981</v>
      </c>
      <c r="G1890" s="21" t="s">
        <v>191</v>
      </c>
      <c r="H1890" s="21" t="s">
        <v>22</v>
      </c>
      <c r="I1890" s="22">
        <v>300000000</v>
      </c>
      <c r="J1890" s="22">
        <f t="shared" si="96"/>
        <v>0</v>
      </c>
      <c r="K1890" s="22">
        <f>K1893</f>
        <v>0</v>
      </c>
      <c r="L1890" s="22">
        <f t="shared" si="95"/>
        <v>300000000</v>
      </c>
      <c r="M1890" s="30"/>
      <c r="N1890" s="21"/>
    </row>
    <row r="1891" spans="1:14" ht="16.5" customHeight="1" x14ac:dyDescent="0.15">
      <c r="A1891" s="20">
        <v>1886</v>
      </c>
      <c r="B1891" s="21" t="s">
        <v>2697</v>
      </c>
      <c r="C1891" s="21" t="s">
        <v>2852</v>
      </c>
      <c r="D1891" s="21">
        <v>10</v>
      </c>
      <c r="E1891" s="21" t="s">
        <v>5196</v>
      </c>
      <c r="F1891" s="40" t="s">
        <v>2991</v>
      </c>
      <c r="G1891" s="21" t="s">
        <v>191</v>
      </c>
      <c r="H1891" s="21" t="s">
        <v>15</v>
      </c>
      <c r="I1891" s="22">
        <v>350000000</v>
      </c>
      <c r="J1891" s="22">
        <v>0</v>
      </c>
      <c r="K1891" s="22">
        <v>0</v>
      </c>
      <c r="L1891" s="22">
        <f t="shared" si="95"/>
        <v>350000000</v>
      </c>
      <c r="M1891" s="30"/>
      <c r="N1891" s="21"/>
    </row>
    <row r="1892" spans="1:14" ht="16.5" customHeight="1" x14ac:dyDescent="0.15">
      <c r="A1892" s="20">
        <v>1887</v>
      </c>
      <c r="B1892" s="21" t="s">
        <v>3014</v>
      </c>
      <c r="C1892" s="21" t="s">
        <v>158</v>
      </c>
      <c r="D1892" s="21">
        <v>10</v>
      </c>
      <c r="E1892" s="21" t="s">
        <v>5196</v>
      </c>
      <c r="F1892" s="40" t="s">
        <v>3239</v>
      </c>
      <c r="G1892" s="21" t="s">
        <v>191</v>
      </c>
      <c r="H1892" s="21" t="s">
        <v>22</v>
      </c>
      <c r="I1892" s="22">
        <v>50000000</v>
      </c>
      <c r="J1892" s="22">
        <f t="shared" ref="J1892:K1896" si="97">J1895</f>
        <v>0</v>
      </c>
      <c r="K1892" s="22">
        <f t="shared" si="97"/>
        <v>0</v>
      </c>
      <c r="L1892" s="22">
        <f t="shared" si="95"/>
        <v>50000000</v>
      </c>
      <c r="M1892" s="30"/>
      <c r="N1892" s="21"/>
    </row>
    <row r="1893" spans="1:14" ht="16.5" customHeight="1" x14ac:dyDescent="0.15">
      <c r="A1893" s="20">
        <v>1888</v>
      </c>
      <c r="B1893" s="21" t="s">
        <v>3014</v>
      </c>
      <c r="C1893" s="21" t="s">
        <v>158</v>
      </c>
      <c r="D1893" s="21">
        <v>10</v>
      </c>
      <c r="E1893" s="21" t="s">
        <v>5196</v>
      </c>
      <c r="F1893" s="40" t="s">
        <v>3240</v>
      </c>
      <c r="G1893" s="21" t="s">
        <v>191</v>
      </c>
      <c r="H1893" s="21" t="s">
        <v>22</v>
      </c>
      <c r="I1893" s="22">
        <v>300000000</v>
      </c>
      <c r="J1893" s="22">
        <f t="shared" si="97"/>
        <v>0</v>
      </c>
      <c r="K1893" s="22">
        <f t="shared" si="97"/>
        <v>0</v>
      </c>
      <c r="L1893" s="22">
        <f t="shared" si="95"/>
        <v>300000000</v>
      </c>
      <c r="M1893" s="30"/>
      <c r="N1893" s="21"/>
    </row>
    <row r="1894" spans="1:14" ht="16.5" customHeight="1" x14ac:dyDescent="0.15">
      <c r="A1894" s="20">
        <v>1889</v>
      </c>
      <c r="B1894" s="21" t="s">
        <v>3014</v>
      </c>
      <c r="C1894" s="21" t="s">
        <v>158</v>
      </c>
      <c r="D1894" s="21">
        <v>10</v>
      </c>
      <c r="E1894" s="21" t="s">
        <v>5196</v>
      </c>
      <c r="F1894" s="40" t="s">
        <v>3241</v>
      </c>
      <c r="G1894" s="21" t="s">
        <v>193</v>
      </c>
      <c r="H1894" s="21" t="s">
        <v>22</v>
      </c>
      <c r="I1894" s="22">
        <v>100000000</v>
      </c>
      <c r="J1894" s="22">
        <f t="shared" si="97"/>
        <v>0</v>
      </c>
      <c r="K1894" s="22">
        <f t="shared" si="97"/>
        <v>0</v>
      </c>
      <c r="L1894" s="22">
        <f t="shared" si="95"/>
        <v>100000000</v>
      </c>
      <c r="M1894" s="30"/>
      <c r="N1894" s="21"/>
    </row>
    <row r="1895" spans="1:14" ht="16.5" customHeight="1" x14ac:dyDescent="0.15">
      <c r="A1895" s="20">
        <v>1890</v>
      </c>
      <c r="B1895" s="21" t="s">
        <v>3014</v>
      </c>
      <c r="C1895" s="21" t="s">
        <v>158</v>
      </c>
      <c r="D1895" s="21">
        <v>10</v>
      </c>
      <c r="E1895" s="21" t="s">
        <v>5196</v>
      </c>
      <c r="F1895" s="40" t="s">
        <v>3242</v>
      </c>
      <c r="G1895" s="21" t="s">
        <v>191</v>
      </c>
      <c r="H1895" s="21" t="s">
        <v>22</v>
      </c>
      <c r="I1895" s="22">
        <v>50000000</v>
      </c>
      <c r="J1895" s="22">
        <f t="shared" si="97"/>
        <v>0</v>
      </c>
      <c r="K1895" s="22">
        <f t="shared" si="97"/>
        <v>0</v>
      </c>
      <c r="L1895" s="22">
        <f t="shared" si="95"/>
        <v>50000000</v>
      </c>
      <c r="M1895" s="30"/>
      <c r="N1895" s="21"/>
    </row>
    <row r="1896" spans="1:14" ht="16.5" customHeight="1" x14ac:dyDescent="0.15">
      <c r="A1896" s="20">
        <v>1891</v>
      </c>
      <c r="B1896" s="21" t="s">
        <v>3014</v>
      </c>
      <c r="C1896" s="21" t="s">
        <v>158</v>
      </c>
      <c r="D1896" s="21">
        <v>10</v>
      </c>
      <c r="E1896" s="21" t="s">
        <v>5196</v>
      </c>
      <c r="F1896" s="40" t="s">
        <v>3243</v>
      </c>
      <c r="G1896" s="21" t="s">
        <v>191</v>
      </c>
      <c r="H1896" s="21" t="s">
        <v>22</v>
      </c>
      <c r="I1896" s="22">
        <v>1100000000</v>
      </c>
      <c r="J1896" s="22">
        <f t="shared" si="97"/>
        <v>0</v>
      </c>
      <c r="K1896" s="22">
        <f t="shared" si="97"/>
        <v>0</v>
      </c>
      <c r="L1896" s="22">
        <f t="shared" si="95"/>
        <v>1100000000</v>
      </c>
      <c r="M1896" s="30"/>
      <c r="N1896" s="21"/>
    </row>
    <row r="1897" spans="1:14" ht="16.5" customHeight="1" x14ac:dyDescent="0.15">
      <c r="A1897" s="20">
        <v>1892</v>
      </c>
      <c r="B1897" s="21" t="s">
        <v>3331</v>
      </c>
      <c r="C1897" s="21" t="s">
        <v>3334</v>
      </c>
      <c r="D1897" s="21">
        <v>10</v>
      </c>
      <c r="E1897" s="21" t="s">
        <v>5196</v>
      </c>
      <c r="F1897" s="40" t="s">
        <v>3454</v>
      </c>
      <c r="G1897" s="21" t="s">
        <v>191</v>
      </c>
      <c r="H1897" s="21" t="s">
        <v>15</v>
      </c>
      <c r="I1897" s="22">
        <v>400000000</v>
      </c>
      <c r="J1897" s="22">
        <v>0</v>
      </c>
      <c r="K1897" s="22">
        <v>0</v>
      </c>
      <c r="L1897" s="22">
        <f t="shared" si="95"/>
        <v>400000000</v>
      </c>
      <c r="M1897" s="30"/>
      <c r="N1897" s="21"/>
    </row>
    <row r="1898" spans="1:14" ht="16.5" customHeight="1" x14ac:dyDescent="0.15">
      <c r="A1898" s="20">
        <v>1893</v>
      </c>
      <c r="B1898" s="21" t="s">
        <v>3331</v>
      </c>
      <c r="C1898" s="21" t="s">
        <v>3456</v>
      </c>
      <c r="D1898" s="21">
        <v>10</v>
      </c>
      <c r="E1898" s="21" t="s">
        <v>5196</v>
      </c>
      <c r="F1898" s="40" t="s">
        <v>3459</v>
      </c>
      <c r="G1898" s="21" t="s">
        <v>191</v>
      </c>
      <c r="H1898" s="21" t="s">
        <v>15</v>
      </c>
      <c r="I1898" s="22">
        <v>320000000</v>
      </c>
      <c r="J1898" s="22">
        <v>0</v>
      </c>
      <c r="K1898" s="22">
        <v>0</v>
      </c>
      <c r="L1898" s="22">
        <f t="shared" si="95"/>
        <v>320000000</v>
      </c>
      <c r="M1898" s="30"/>
      <c r="N1898" s="21"/>
    </row>
    <row r="1899" spans="1:14" ht="16.5" customHeight="1" x14ac:dyDescent="0.15">
      <c r="A1899" s="20">
        <v>1894</v>
      </c>
      <c r="B1899" s="21" t="s">
        <v>3331</v>
      </c>
      <c r="C1899" s="21" t="s">
        <v>3346</v>
      </c>
      <c r="D1899" s="21">
        <v>10</v>
      </c>
      <c r="E1899" s="21" t="s">
        <v>5196</v>
      </c>
      <c r="F1899" s="40" t="s">
        <v>3463</v>
      </c>
      <c r="G1899" s="21" t="s">
        <v>191</v>
      </c>
      <c r="H1899" s="21" t="s">
        <v>15</v>
      </c>
      <c r="I1899" s="22">
        <v>100000000</v>
      </c>
      <c r="J1899" s="22">
        <v>0</v>
      </c>
      <c r="K1899" s="22">
        <v>0</v>
      </c>
      <c r="L1899" s="22">
        <f t="shared" si="95"/>
        <v>100000000</v>
      </c>
      <c r="M1899" s="30"/>
      <c r="N1899" s="21"/>
    </row>
    <row r="1900" spans="1:14" ht="16.5" customHeight="1" x14ac:dyDescent="0.15">
      <c r="A1900" s="20">
        <v>1895</v>
      </c>
      <c r="B1900" s="21" t="s">
        <v>3331</v>
      </c>
      <c r="C1900" s="21" t="s">
        <v>3374</v>
      </c>
      <c r="D1900" s="21">
        <v>10</v>
      </c>
      <c r="E1900" s="21" t="s">
        <v>5196</v>
      </c>
      <c r="F1900" s="40" t="s">
        <v>3490</v>
      </c>
      <c r="G1900" s="21" t="s">
        <v>191</v>
      </c>
      <c r="H1900" s="21" t="s">
        <v>15</v>
      </c>
      <c r="I1900" s="22">
        <v>40000000</v>
      </c>
      <c r="J1900" s="22">
        <v>0</v>
      </c>
      <c r="K1900" s="22">
        <v>0</v>
      </c>
      <c r="L1900" s="22">
        <f t="shared" si="95"/>
        <v>40000000</v>
      </c>
      <c r="M1900" s="30"/>
      <c r="N1900" s="21"/>
    </row>
    <row r="1901" spans="1:14" ht="16.5" customHeight="1" x14ac:dyDescent="0.15">
      <c r="A1901" s="20">
        <v>1896</v>
      </c>
      <c r="B1901" s="21" t="s">
        <v>3331</v>
      </c>
      <c r="C1901" s="21" t="s">
        <v>3385</v>
      </c>
      <c r="D1901" s="21">
        <v>10</v>
      </c>
      <c r="E1901" s="21" t="s">
        <v>5196</v>
      </c>
      <c r="F1901" s="40" t="s">
        <v>3495</v>
      </c>
      <c r="G1901" s="21" t="s">
        <v>191</v>
      </c>
      <c r="H1901" s="21" t="s">
        <v>15</v>
      </c>
      <c r="I1901" s="22">
        <v>400000000</v>
      </c>
      <c r="J1901" s="22">
        <f>J1904</f>
        <v>0</v>
      </c>
      <c r="K1901" s="22">
        <v>0</v>
      </c>
      <c r="L1901" s="22">
        <f t="shared" si="95"/>
        <v>400000000</v>
      </c>
      <c r="M1901" s="30"/>
      <c r="N1901" s="21"/>
    </row>
    <row r="1902" spans="1:14" ht="16.5" customHeight="1" x14ac:dyDescent="0.15">
      <c r="A1902" s="20">
        <v>1897</v>
      </c>
      <c r="B1902" s="21" t="s">
        <v>3331</v>
      </c>
      <c r="C1902" s="21" t="s">
        <v>3385</v>
      </c>
      <c r="D1902" s="21">
        <v>10</v>
      </c>
      <c r="E1902" s="21" t="s">
        <v>5196</v>
      </c>
      <c r="F1902" s="40" t="s">
        <v>3495</v>
      </c>
      <c r="G1902" s="21" t="s">
        <v>191</v>
      </c>
      <c r="H1902" s="21" t="s">
        <v>15</v>
      </c>
      <c r="I1902" s="22">
        <v>400000000</v>
      </c>
      <c r="J1902" s="22">
        <f>J1905</f>
        <v>0</v>
      </c>
      <c r="K1902" s="22">
        <v>0</v>
      </c>
      <c r="L1902" s="22">
        <f t="shared" si="95"/>
        <v>400000000</v>
      </c>
      <c r="M1902" s="30"/>
      <c r="N1902" s="21"/>
    </row>
    <row r="1903" spans="1:14" ht="16.5" customHeight="1" x14ac:dyDescent="0.15">
      <c r="A1903" s="20">
        <v>1898</v>
      </c>
      <c r="B1903" s="21" t="s">
        <v>3563</v>
      </c>
      <c r="C1903" s="21" t="s">
        <v>1866</v>
      </c>
      <c r="D1903" s="21">
        <v>10</v>
      </c>
      <c r="E1903" s="21" t="s">
        <v>5196</v>
      </c>
      <c r="F1903" s="40" t="s">
        <v>3703</v>
      </c>
      <c r="G1903" s="21" t="s">
        <v>191</v>
      </c>
      <c r="H1903" s="21" t="s">
        <v>22</v>
      </c>
      <c r="I1903" s="22">
        <v>300000000</v>
      </c>
      <c r="J1903" s="22">
        <v>0</v>
      </c>
      <c r="K1903" s="22">
        <v>0</v>
      </c>
      <c r="L1903" s="22">
        <f t="shared" si="95"/>
        <v>300000000</v>
      </c>
      <c r="M1903" s="30"/>
      <c r="N1903" s="21"/>
    </row>
    <row r="1904" spans="1:14" ht="16.5" customHeight="1" x14ac:dyDescent="0.15">
      <c r="A1904" s="20">
        <v>1899</v>
      </c>
      <c r="B1904" s="21" t="s">
        <v>3563</v>
      </c>
      <c r="C1904" s="21" t="s">
        <v>1866</v>
      </c>
      <c r="D1904" s="21">
        <v>10</v>
      </c>
      <c r="E1904" s="21" t="s">
        <v>5196</v>
      </c>
      <c r="F1904" s="40" t="s">
        <v>3704</v>
      </c>
      <c r="G1904" s="21" t="s">
        <v>191</v>
      </c>
      <c r="H1904" s="21" t="s">
        <v>22</v>
      </c>
      <c r="I1904" s="22">
        <v>150000000</v>
      </c>
      <c r="J1904" s="22">
        <v>0</v>
      </c>
      <c r="K1904" s="22">
        <v>0</v>
      </c>
      <c r="L1904" s="22">
        <f t="shared" si="95"/>
        <v>150000000</v>
      </c>
      <c r="M1904" s="30"/>
      <c r="N1904" s="21"/>
    </row>
    <row r="1905" spans="1:14" ht="16.5" customHeight="1" x14ac:dyDescent="0.15">
      <c r="A1905" s="20">
        <v>1900</v>
      </c>
      <c r="B1905" s="21" t="s">
        <v>3563</v>
      </c>
      <c r="C1905" s="21" t="s">
        <v>1866</v>
      </c>
      <c r="D1905" s="21">
        <v>10</v>
      </c>
      <c r="E1905" s="21" t="s">
        <v>5196</v>
      </c>
      <c r="F1905" s="40" t="s">
        <v>3707</v>
      </c>
      <c r="G1905" s="21" t="s">
        <v>191</v>
      </c>
      <c r="H1905" s="21" t="s">
        <v>22</v>
      </c>
      <c r="I1905" s="22">
        <v>25000000</v>
      </c>
      <c r="J1905" s="22">
        <v>0</v>
      </c>
      <c r="K1905" s="22">
        <v>0</v>
      </c>
      <c r="L1905" s="22">
        <f t="shared" si="95"/>
        <v>25000000</v>
      </c>
      <c r="M1905" s="30"/>
      <c r="N1905" s="21"/>
    </row>
    <row r="1906" spans="1:14" ht="16.5" customHeight="1" x14ac:dyDescent="0.15">
      <c r="A1906" s="20">
        <v>1901</v>
      </c>
      <c r="B1906" s="21" t="s">
        <v>3563</v>
      </c>
      <c r="C1906" s="21" t="s">
        <v>1915</v>
      </c>
      <c r="D1906" s="21">
        <v>10</v>
      </c>
      <c r="E1906" s="21" t="s">
        <v>5196</v>
      </c>
      <c r="F1906" s="40" t="s">
        <v>3713</v>
      </c>
      <c r="G1906" s="21" t="s">
        <v>193</v>
      </c>
      <c r="H1906" s="21" t="s">
        <v>15</v>
      </c>
      <c r="I1906" s="22">
        <v>60000000</v>
      </c>
      <c r="J1906" s="22">
        <f>J1909</f>
        <v>0</v>
      </c>
      <c r="K1906" s="22">
        <v>0</v>
      </c>
      <c r="L1906" s="22">
        <f t="shared" si="95"/>
        <v>60000000</v>
      </c>
      <c r="M1906" s="30"/>
      <c r="N1906" s="21"/>
    </row>
    <row r="1907" spans="1:14" ht="16.5" customHeight="1" x14ac:dyDescent="0.15">
      <c r="A1907" s="20">
        <v>1902</v>
      </c>
      <c r="B1907" s="21" t="s">
        <v>3563</v>
      </c>
      <c r="C1907" s="21" t="s">
        <v>3646</v>
      </c>
      <c r="D1907" s="21">
        <v>10</v>
      </c>
      <c r="E1907" s="21" t="s">
        <v>5196</v>
      </c>
      <c r="F1907" s="40" t="s">
        <v>3728</v>
      </c>
      <c r="G1907" s="21" t="s">
        <v>191</v>
      </c>
      <c r="H1907" s="21" t="s">
        <v>15</v>
      </c>
      <c r="I1907" s="22">
        <v>20000000</v>
      </c>
      <c r="J1907" s="22">
        <v>0</v>
      </c>
      <c r="K1907" s="22">
        <v>0</v>
      </c>
      <c r="L1907" s="22">
        <f t="shared" si="95"/>
        <v>20000000</v>
      </c>
      <c r="M1907" s="30"/>
      <c r="N1907" s="21"/>
    </row>
    <row r="1908" spans="1:14" ht="16.5" customHeight="1" x14ac:dyDescent="0.15">
      <c r="A1908" s="20">
        <v>1903</v>
      </c>
      <c r="B1908" s="21" t="s">
        <v>3563</v>
      </c>
      <c r="C1908" s="21" t="s">
        <v>3646</v>
      </c>
      <c r="D1908" s="21">
        <v>10</v>
      </c>
      <c r="E1908" s="21" t="s">
        <v>5196</v>
      </c>
      <c r="F1908" s="40" t="s">
        <v>3729</v>
      </c>
      <c r="G1908" s="21" t="s">
        <v>191</v>
      </c>
      <c r="H1908" s="21" t="s">
        <v>15</v>
      </c>
      <c r="I1908" s="22">
        <v>20000000</v>
      </c>
      <c r="J1908" s="22">
        <v>0</v>
      </c>
      <c r="K1908" s="22">
        <v>0</v>
      </c>
      <c r="L1908" s="22">
        <f t="shared" si="95"/>
        <v>20000000</v>
      </c>
      <c r="M1908" s="30"/>
      <c r="N1908" s="21"/>
    </row>
    <row r="1909" spans="1:14" ht="16.5" customHeight="1" x14ac:dyDescent="0.15">
      <c r="A1909" s="20">
        <v>1904</v>
      </c>
      <c r="B1909" s="21" t="s">
        <v>3780</v>
      </c>
      <c r="C1909" s="21" t="s">
        <v>5197</v>
      </c>
      <c r="D1909" s="21">
        <v>10</v>
      </c>
      <c r="E1909" s="21" t="s">
        <v>5196</v>
      </c>
      <c r="F1909" s="40" t="s">
        <v>3989</v>
      </c>
      <c r="G1909" s="21" t="s">
        <v>193</v>
      </c>
      <c r="H1909" s="21" t="s">
        <v>22</v>
      </c>
      <c r="I1909" s="22">
        <v>120858000</v>
      </c>
      <c r="J1909" s="22">
        <f>J1912</f>
        <v>0</v>
      </c>
      <c r="K1909" s="22">
        <f>K1912</f>
        <v>0</v>
      </c>
      <c r="L1909" s="22">
        <f t="shared" si="95"/>
        <v>120858000</v>
      </c>
      <c r="M1909" s="30"/>
      <c r="N1909" s="21"/>
    </row>
    <row r="1910" spans="1:14" ht="16.5" customHeight="1" x14ac:dyDescent="0.15">
      <c r="A1910" s="20">
        <v>1905</v>
      </c>
      <c r="B1910" s="21" t="s">
        <v>3780</v>
      </c>
      <c r="C1910" s="21" t="s">
        <v>5205</v>
      </c>
      <c r="D1910" s="21">
        <v>10</v>
      </c>
      <c r="E1910" s="21" t="s">
        <v>5196</v>
      </c>
      <c r="F1910" s="40" t="s">
        <v>4005</v>
      </c>
      <c r="G1910" s="21" t="s">
        <v>191</v>
      </c>
      <c r="H1910" s="21" t="s">
        <v>22</v>
      </c>
      <c r="I1910" s="22">
        <v>50000000</v>
      </c>
      <c r="J1910" s="22">
        <v>0</v>
      </c>
      <c r="K1910" s="22">
        <f>K1913</f>
        <v>0</v>
      </c>
      <c r="L1910" s="22">
        <f t="shared" si="95"/>
        <v>50000000</v>
      </c>
      <c r="M1910" s="30"/>
      <c r="N1910" s="21"/>
    </row>
    <row r="1911" spans="1:14" ht="16.5" customHeight="1" x14ac:dyDescent="0.15">
      <c r="A1911" s="20">
        <v>1906</v>
      </c>
      <c r="B1911" s="21" t="s">
        <v>5135</v>
      </c>
      <c r="C1911" s="21" t="s">
        <v>5136</v>
      </c>
      <c r="D1911" s="21">
        <v>10</v>
      </c>
      <c r="E1911" s="21" t="s">
        <v>5196</v>
      </c>
      <c r="F1911" s="40" t="s">
        <v>5277</v>
      </c>
      <c r="G1911" s="21" t="s">
        <v>52</v>
      </c>
      <c r="H1911" s="21" t="s">
        <v>22</v>
      </c>
      <c r="I1911" s="22">
        <v>50000000</v>
      </c>
      <c r="J1911" s="22">
        <f>J1914</f>
        <v>0</v>
      </c>
      <c r="K1911" s="22">
        <f>K1914</f>
        <v>0</v>
      </c>
      <c r="L1911" s="22">
        <f t="shared" si="95"/>
        <v>50000000</v>
      </c>
      <c r="M1911" s="30"/>
      <c r="N1911" s="21"/>
    </row>
    <row r="1912" spans="1:14" ht="16.5" customHeight="1" x14ac:dyDescent="0.15">
      <c r="A1912" s="20">
        <v>1907</v>
      </c>
      <c r="B1912" s="21" t="s">
        <v>4025</v>
      </c>
      <c r="C1912" s="21" t="s">
        <v>4056</v>
      </c>
      <c r="D1912" s="21">
        <v>10</v>
      </c>
      <c r="E1912" s="21" t="s">
        <v>5196</v>
      </c>
      <c r="F1912" s="40" t="s">
        <v>4161</v>
      </c>
      <c r="G1912" s="21" t="s">
        <v>2067</v>
      </c>
      <c r="H1912" s="21" t="s">
        <v>15</v>
      </c>
      <c r="I1912" s="22">
        <v>1200000000</v>
      </c>
      <c r="J1912" s="22">
        <v>0</v>
      </c>
      <c r="K1912" s="22">
        <v>0</v>
      </c>
      <c r="L1912" s="22">
        <f t="shared" si="95"/>
        <v>1200000000</v>
      </c>
      <c r="M1912" s="30"/>
      <c r="N1912" s="21"/>
    </row>
    <row r="1913" spans="1:14" ht="16.5" customHeight="1" x14ac:dyDescent="0.15">
      <c r="A1913" s="20">
        <v>1908</v>
      </c>
      <c r="B1913" s="21" t="s">
        <v>4025</v>
      </c>
      <c r="C1913" s="21" t="s">
        <v>4056</v>
      </c>
      <c r="D1913" s="21">
        <v>10</v>
      </c>
      <c r="E1913" s="21" t="s">
        <v>5196</v>
      </c>
      <c r="F1913" s="40" t="s">
        <v>4162</v>
      </c>
      <c r="G1913" s="21" t="s">
        <v>5185</v>
      </c>
      <c r="H1913" s="21" t="s">
        <v>15</v>
      </c>
      <c r="I1913" s="22">
        <v>2400000000</v>
      </c>
      <c r="J1913" s="22">
        <v>0</v>
      </c>
      <c r="K1913" s="22">
        <v>0</v>
      </c>
      <c r="L1913" s="22">
        <f t="shared" si="95"/>
        <v>2400000000</v>
      </c>
      <c r="M1913" s="30"/>
      <c r="N1913" s="21"/>
    </row>
    <row r="1914" spans="1:14" ht="16.5" customHeight="1" x14ac:dyDescent="0.15">
      <c r="A1914" s="20">
        <v>1909</v>
      </c>
      <c r="B1914" s="21" t="s">
        <v>4025</v>
      </c>
      <c r="C1914" s="21" t="s">
        <v>4036</v>
      </c>
      <c r="D1914" s="21">
        <v>10</v>
      </c>
      <c r="E1914" s="21" t="s">
        <v>5196</v>
      </c>
      <c r="F1914" s="40" t="s">
        <v>4163</v>
      </c>
      <c r="G1914" s="21" t="s">
        <v>193</v>
      </c>
      <c r="H1914" s="21" t="s">
        <v>22</v>
      </c>
      <c r="I1914" s="22">
        <v>25000000</v>
      </c>
      <c r="J1914" s="22">
        <v>0</v>
      </c>
      <c r="K1914" s="22">
        <v>0</v>
      </c>
      <c r="L1914" s="22">
        <f t="shared" si="95"/>
        <v>25000000</v>
      </c>
      <c r="M1914" s="30"/>
      <c r="N1914" s="21"/>
    </row>
    <row r="1915" spans="1:14" ht="16.5" customHeight="1" x14ac:dyDescent="0.15">
      <c r="A1915" s="20">
        <v>1910</v>
      </c>
      <c r="B1915" s="21" t="s">
        <v>4025</v>
      </c>
      <c r="C1915" s="21" t="s">
        <v>4031</v>
      </c>
      <c r="D1915" s="21">
        <v>10</v>
      </c>
      <c r="E1915" s="21" t="s">
        <v>5196</v>
      </c>
      <c r="F1915" s="40" t="s">
        <v>4164</v>
      </c>
      <c r="G1915" s="21" t="s">
        <v>2067</v>
      </c>
      <c r="H1915" s="21" t="s">
        <v>15</v>
      </c>
      <c r="I1915" s="22">
        <v>400000000</v>
      </c>
      <c r="J1915" s="22">
        <v>0</v>
      </c>
      <c r="K1915" s="22">
        <v>0</v>
      </c>
      <c r="L1915" s="22">
        <f t="shared" si="95"/>
        <v>400000000</v>
      </c>
      <c r="M1915" s="30"/>
      <c r="N1915" s="21"/>
    </row>
    <row r="1916" spans="1:14" ht="16.5" customHeight="1" x14ac:dyDescent="0.15">
      <c r="A1916" s="20">
        <v>1911</v>
      </c>
      <c r="B1916" s="21" t="s">
        <v>4170</v>
      </c>
      <c r="C1916" s="21" t="s">
        <v>4221</v>
      </c>
      <c r="D1916" s="21">
        <v>10</v>
      </c>
      <c r="E1916" s="21" t="s">
        <v>5196</v>
      </c>
      <c r="F1916" s="40" t="s">
        <v>4318</v>
      </c>
      <c r="G1916" s="21" t="s">
        <v>191</v>
      </c>
      <c r="H1916" s="21" t="s">
        <v>22</v>
      </c>
      <c r="I1916" s="22">
        <v>50000000</v>
      </c>
      <c r="J1916" s="22">
        <v>0</v>
      </c>
      <c r="K1916" s="22">
        <v>0</v>
      </c>
      <c r="L1916" s="22">
        <f t="shared" si="95"/>
        <v>50000000</v>
      </c>
      <c r="M1916" s="30"/>
      <c r="N1916" s="21"/>
    </row>
    <row r="1917" spans="1:14" ht="16.5" customHeight="1" x14ac:dyDescent="0.15">
      <c r="A1917" s="20">
        <v>1912</v>
      </c>
      <c r="B1917" s="21" t="s">
        <v>4446</v>
      </c>
      <c r="C1917" s="21" t="s">
        <v>1743</v>
      </c>
      <c r="D1917" s="21">
        <v>10</v>
      </c>
      <c r="E1917" s="21" t="s">
        <v>5196</v>
      </c>
      <c r="F1917" s="40" t="s">
        <v>4673</v>
      </c>
      <c r="G1917" s="21" t="s">
        <v>191</v>
      </c>
      <c r="H1917" s="21" t="s">
        <v>15</v>
      </c>
      <c r="I1917" s="22">
        <v>3000000000</v>
      </c>
      <c r="J1917" s="22">
        <v>0</v>
      </c>
      <c r="K1917" s="22">
        <v>0</v>
      </c>
      <c r="L1917" s="22">
        <f t="shared" si="95"/>
        <v>3000000000</v>
      </c>
      <c r="M1917" s="30"/>
      <c r="N1917" s="21"/>
    </row>
    <row r="1918" spans="1:14" ht="16.5" customHeight="1" x14ac:dyDescent="0.15">
      <c r="A1918" s="20">
        <v>1913</v>
      </c>
      <c r="B1918" s="21" t="s">
        <v>4446</v>
      </c>
      <c r="C1918" s="21" t="s">
        <v>1743</v>
      </c>
      <c r="D1918" s="21">
        <v>10</v>
      </c>
      <c r="E1918" s="21" t="s">
        <v>5196</v>
      </c>
      <c r="F1918" s="40" t="s">
        <v>4685</v>
      </c>
      <c r="G1918" s="21" t="s">
        <v>5183</v>
      </c>
      <c r="H1918" s="21" t="s">
        <v>15</v>
      </c>
      <c r="I1918" s="22">
        <v>120000000</v>
      </c>
      <c r="J1918" s="22">
        <f t="shared" ref="J1918:K1920" si="98">J1921</f>
        <v>0</v>
      </c>
      <c r="K1918" s="22">
        <f t="shared" si="98"/>
        <v>0</v>
      </c>
      <c r="L1918" s="22">
        <f t="shared" si="95"/>
        <v>120000000</v>
      </c>
      <c r="M1918" s="30"/>
      <c r="N1918" s="21"/>
    </row>
    <row r="1919" spans="1:14" ht="16.5" customHeight="1" x14ac:dyDescent="0.15">
      <c r="A1919" s="20">
        <v>1914</v>
      </c>
      <c r="B1919" s="21" t="s">
        <v>4446</v>
      </c>
      <c r="C1919" s="21" t="s">
        <v>1743</v>
      </c>
      <c r="D1919" s="21">
        <v>10</v>
      </c>
      <c r="E1919" s="21" t="s">
        <v>5196</v>
      </c>
      <c r="F1919" s="40" t="s">
        <v>4686</v>
      </c>
      <c r="G1919" s="21" t="s">
        <v>5183</v>
      </c>
      <c r="H1919" s="21" t="s">
        <v>15</v>
      </c>
      <c r="I1919" s="22">
        <v>800000000</v>
      </c>
      <c r="J1919" s="22">
        <f t="shared" si="98"/>
        <v>0</v>
      </c>
      <c r="K1919" s="22">
        <f t="shared" si="98"/>
        <v>0</v>
      </c>
      <c r="L1919" s="22">
        <f t="shared" si="95"/>
        <v>800000000</v>
      </c>
      <c r="M1919" s="30"/>
      <c r="N1919" s="21"/>
    </row>
    <row r="1920" spans="1:14" ht="16.5" customHeight="1" x14ac:dyDescent="0.15">
      <c r="A1920" s="20">
        <v>1915</v>
      </c>
      <c r="B1920" s="21" t="s">
        <v>4446</v>
      </c>
      <c r="C1920" s="21" t="s">
        <v>4452</v>
      </c>
      <c r="D1920" s="21">
        <v>10</v>
      </c>
      <c r="E1920" s="21" t="s">
        <v>5196</v>
      </c>
      <c r="F1920" s="40" t="s">
        <v>4739</v>
      </c>
      <c r="G1920" s="21" t="s">
        <v>191</v>
      </c>
      <c r="H1920" s="21" t="s">
        <v>15</v>
      </c>
      <c r="I1920" s="22">
        <v>4000000000</v>
      </c>
      <c r="J1920" s="22">
        <f t="shared" si="98"/>
        <v>0</v>
      </c>
      <c r="K1920" s="22">
        <f t="shared" si="98"/>
        <v>0</v>
      </c>
      <c r="L1920" s="22">
        <f t="shared" si="95"/>
        <v>4000000000</v>
      </c>
      <c r="M1920" s="30"/>
      <c r="N1920" s="21"/>
    </row>
    <row r="1921" spans="1:14" ht="16.5" customHeight="1" x14ac:dyDescent="0.15">
      <c r="A1921" s="20">
        <v>1916</v>
      </c>
      <c r="B1921" s="21" t="s">
        <v>4446</v>
      </c>
      <c r="C1921" s="21" t="s">
        <v>4452</v>
      </c>
      <c r="D1921" s="21">
        <v>10</v>
      </c>
      <c r="E1921" s="21" t="s">
        <v>5196</v>
      </c>
      <c r="F1921" s="40" t="s">
        <v>4749</v>
      </c>
      <c r="G1921" s="21" t="s">
        <v>193</v>
      </c>
      <c r="H1921" s="21" t="s">
        <v>15</v>
      </c>
      <c r="I1921" s="22">
        <v>30000000</v>
      </c>
      <c r="J1921" s="22">
        <v>0</v>
      </c>
      <c r="K1921" s="22">
        <f>K1924</f>
        <v>0</v>
      </c>
      <c r="L1921" s="22">
        <f t="shared" si="95"/>
        <v>30000000</v>
      </c>
      <c r="M1921" s="30"/>
      <c r="N1921" s="21"/>
    </row>
    <row r="1922" spans="1:14" ht="16.5" customHeight="1" x14ac:dyDescent="0.15">
      <c r="A1922" s="20">
        <v>1917</v>
      </c>
      <c r="B1922" s="21" t="s">
        <v>4446</v>
      </c>
      <c r="C1922" s="21" t="s">
        <v>4452</v>
      </c>
      <c r="D1922" s="21">
        <v>10</v>
      </c>
      <c r="E1922" s="21" t="s">
        <v>5196</v>
      </c>
      <c r="F1922" s="40" t="s">
        <v>4750</v>
      </c>
      <c r="G1922" s="21" t="s">
        <v>193</v>
      </c>
      <c r="H1922" s="21" t="s">
        <v>15</v>
      </c>
      <c r="I1922" s="22">
        <v>17000000</v>
      </c>
      <c r="J1922" s="22">
        <f>J1925</f>
        <v>0</v>
      </c>
      <c r="K1922" s="22">
        <f>K1925</f>
        <v>0</v>
      </c>
      <c r="L1922" s="22">
        <f t="shared" si="95"/>
        <v>17000000</v>
      </c>
      <c r="M1922" s="30"/>
      <c r="N1922" s="21"/>
    </row>
    <row r="1923" spans="1:14" ht="16.5" customHeight="1" x14ac:dyDescent="0.15">
      <c r="A1923" s="20">
        <v>1918</v>
      </c>
      <c r="B1923" s="21" t="s">
        <v>4446</v>
      </c>
      <c r="C1923" s="21" t="s">
        <v>4453</v>
      </c>
      <c r="D1923" s="21">
        <v>10</v>
      </c>
      <c r="E1923" s="21" t="s">
        <v>5196</v>
      </c>
      <c r="F1923" s="40" t="s">
        <v>4769</v>
      </c>
      <c r="G1923" s="21" t="s">
        <v>191</v>
      </c>
      <c r="H1923" s="21" t="s">
        <v>22</v>
      </c>
      <c r="I1923" s="22">
        <v>225000000</v>
      </c>
      <c r="J1923" s="22">
        <v>0</v>
      </c>
      <c r="K1923" s="22">
        <v>0</v>
      </c>
      <c r="L1923" s="22">
        <f t="shared" si="95"/>
        <v>225000000</v>
      </c>
      <c r="M1923" s="30"/>
      <c r="N1923" s="21"/>
    </row>
    <row r="1924" spans="1:14" ht="16.5" customHeight="1" x14ac:dyDescent="0.15">
      <c r="A1924" s="20">
        <v>1919</v>
      </c>
      <c r="B1924" s="21" t="s">
        <v>4446</v>
      </c>
      <c r="C1924" s="21" t="s">
        <v>4453</v>
      </c>
      <c r="D1924" s="21">
        <v>10</v>
      </c>
      <c r="E1924" s="21" t="s">
        <v>5196</v>
      </c>
      <c r="F1924" s="40" t="s">
        <v>4772</v>
      </c>
      <c r="G1924" s="21" t="s">
        <v>191</v>
      </c>
      <c r="H1924" s="21" t="s">
        <v>22</v>
      </c>
      <c r="I1924" s="22">
        <v>600000000</v>
      </c>
      <c r="J1924" s="22">
        <v>0</v>
      </c>
      <c r="K1924" s="22">
        <v>0</v>
      </c>
      <c r="L1924" s="22">
        <f t="shared" si="95"/>
        <v>600000000</v>
      </c>
      <c r="M1924" s="30"/>
      <c r="N1924" s="21"/>
    </row>
    <row r="1925" spans="1:14" ht="16.5" customHeight="1" x14ac:dyDescent="0.15">
      <c r="A1925" s="20">
        <v>1920</v>
      </c>
      <c r="B1925" s="21" t="s">
        <v>4446</v>
      </c>
      <c r="C1925" s="21" t="s">
        <v>4453</v>
      </c>
      <c r="D1925" s="21">
        <v>10</v>
      </c>
      <c r="E1925" s="21" t="s">
        <v>5196</v>
      </c>
      <c r="F1925" s="40" t="s">
        <v>4773</v>
      </c>
      <c r="G1925" s="21" t="s">
        <v>191</v>
      </c>
      <c r="H1925" s="21" t="s">
        <v>22</v>
      </c>
      <c r="I1925" s="22">
        <v>200000000</v>
      </c>
      <c r="J1925" s="22">
        <v>0</v>
      </c>
      <c r="K1925" s="22">
        <v>0</v>
      </c>
      <c r="L1925" s="22">
        <f t="shared" si="95"/>
        <v>200000000</v>
      </c>
      <c r="M1925" s="30"/>
      <c r="N1925" s="21"/>
    </row>
    <row r="1926" spans="1:14" ht="16.5" customHeight="1" x14ac:dyDescent="0.15">
      <c r="A1926" s="20">
        <v>1921</v>
      </c>
      <c r="B1926" s="21" t="s">
        <v>4446</v>
      </c>
      <c r="C1926" s="21" t="s">
        <v>4453</v>
      </c>
      <c r="D1926" s="21">
        <v>10</v>
      </c>
      <c r="E1926" s="21" t="s">
        <v>5196</v>
      </c>
      <c r="F1926" s="40" t="s">
        <v>4774</v>
      </c>
      <c r="G1926" s="21" t="s">
        <v>191</v>
      </c>
      <c r="H1926" s="21" t="s">
        <v>22</v>
      </c>
      <c r="I1926" s="22">
        <v>600000000</v>
      </c>
      <c r="J1926" s="22">
        <v>0</v>
      </c>
      <c r="K1926" s="22">
        <v>0</v>
      </c>
      <c r="L1926" s="22">
        <f t="shared" si="95"/>
        <v>600000000</v>
      </c>
      <c r="M1926" s="30"/>
      <c r="N1926" s="21"/>
    </row>
    <row r="1927" spans="1:14" ht="16.5" customHeight="1" x14ac:dyDescent="0.15">
      <c r="A1927" s="20">
        <v>1922</v>
      </c>
      <c r="B1927" s="21" t="s">
        <v>4446</v>
      </c>
      <c r="C1927" s="21" t="s">
        <v>4453</v>
      </c>
      <c r="D1927" s="21">
        <v>10</v>
      </c>
      <c r="E1927" s="21" t="s">
        <v>5196</v>
      </c>
      <c r="F1927" s="40" t="s">
        <v>4775</v>
      </c>
      <c r="G1927" s="21" t="s">
        <v>191</v>
      </c>
      <c r="H1927" s="21" t="s">
        <v>22</v>
      </c>
      <c r="I1927" s="22">
        <v>200000000</v>
      </c>
      <c r="J1927" s="22">
        <v>0</v>
      </c>
      <c r="K1927" s="22">
        <v>0</v>
      </c>
      <c r="L1927" s="22">
        <f t="shared" si="95"/>
        <v>200000000</v>
      </c>
      <c r="M1927" s="30"/>
      <c r="N1927" s="21"/>
    </row>
    <row r="1928" spans="1:14" ht="16.5" customHeight="1" x14ac:dyDescent="0.15">
      <c r="A1928" s="20">
        <v>1923</v>
      </c>
      <c r="B1928" s="21" t="s">
        <v>4446</v>
      </c>
      <c r="C1928" s="21" t="s">
        <v>4453</v>
      </c>
      <c r="D1928" s="21">
        <v>10</v>
      </c>
      <c r="E1928" s="21" t="s">
        <v>5196</v>
      </c>
      <c r="F1928" s="40" t="s">
        <v>4776</v>
      </c>
      <c r="G1928" s="21" t="s">
        <v>191</v>
      </c>
      <c r="H1928" s="21" t="s">
        <v>22</v>
      </c>
      <c r="I1928" s="22">
        <v>600000000</v>
      </c>
      <c r="J1928" s="22">
        <v>0</v>
      </c>
      <c r="K1928" s="22">
        <v>0</v>
      </c>
      <c r="L1928" s="22">
        <f t="shared" si="95"/>
        <v>600000000</v>
      </c>
      <c r="M1928" s="30"/>
      <c r="N1928" s="21"/>
    </row>
    <row r="1929" spans="1:14" ht="16.5" customHeight="1" x14ac:dyDescent="0.15">
      <c r="A1929" s="20">
        <v>1924</v>
      </c>
      <c r="B1929" s="21" t="s">
        <v>4446</v>
      </c>
      <c r="C1929" s="21" t="s">
        <v>4453</v>
      </c>
      <c r="D1929" s="21">
        <v>10</v>
      </c>
      <c r="E1929" s="21" t="s">
        <v>5196</v>
      </c>
      <c r="F1929" s="40" t="s">
        <v>4777</v>
      </c>
      <c r="G1929" s="21" t="s">
        <v>191</v>
      </c>
      <c r="H1929" s="21" t="s">
        <v>22</v>
      </c>
      <c r="I1929" s="22">
        <v>200000000</v>
      </c>
      <c r="J1929" s="22">
        <v>0</v>
      </c>
      <c r="K1929" s="22">
        <v>0</v>
      </c>
      <c r="L1929" s="22">
        <f t="shared" si="95"/>
        <v>200000000</v>
      </c>
      <c r="M1929" s="30"/>
      <c r="N1929" s="21"/>
    </row>
    <row r="1930" spans="1:14" ht="16.5" customHeight="1" x14ac:dyDescent="0.15">
      <c r="A1930" s="20">
        <v>1925</v>
      </c>
      <c r="B1930" s="21" t="s">
        <v>4446</v>
      </c>
      <c r="C1930" s="21" t="s">
        <v>4453</v>
      </c>
      <c r="D1930" s="21">
        <v>10</v>
      </c>
      <c r="E1930" s="21" t="s">
        <v>5196</v>
      </c>
      <c r="F1930" s="40" t="s">
        <v>4779</v>
      </c>
      <c r="G1930" s="21" t="s">
        <v>191</v>
      </c>
      <c r="H1930" s="21" t="s">
        <v>22</v>
      </c>
      <c r="I1930" s="22">
        <v>1700000000</v>
      </c>
      <c r="J1930" s="22">
        <v>0</v>
      </c>
      <c r="K1930" s="22">
        <v>0</v>
      </c>
      <c r="L1930" s="22">
        <f t="shared" si="95"/>
        <v>1700000000</v>
      </c>
      <c r="M1930" s="30"/>
      <c r="N1930" s="21"/>
    </row>
    <row r="1931" spans="1:14" ht="16.5" customHeight="1" x14ac:dyDescent="0.15">
      <c r="A1931" s="20">
        <v>1926</v>
      </c>
      <c r="B1931" s="21" t="s">
        <v>4446</v>
      </c>
      <c r="C1931" s="21" t="s">
        <v>4456</v>
      </c>
      <c r="D1931" s="21">
        <v>10</v>
      </c>
      <c r="E1931" s="21" t="s">
        <v>5196</v>
      </c>
      <c r="F1931" s="40" t="s">
        <v>4798</v>
      </c>
      <c r="G1931" s="21" t="s">
        <v>5183</v>
      </c>
      <c r="H1931" s="21" t="s">
        <v>22</v>
      </c>
      <c r="I1931" s="22">
        <v>260000000</v>
      </c>
      <c r="J1931" s="22">
        <v>0</v>
      </c>
      <c r="K1931" s="22">
        <v>0</v>
      </c>
      <c r="L1931" s="22">
        <f t="shared" si="95"/>
        <v>260000000</v>
      </c>
      <c r="M1931" s="30"/>
      <c r="N1931" s="21"/>
    </row>
    <row r="1932" spans="1:14" ht="16.5" customHeight="1" x14ac:dyDescent="0.15">
      <c r="A1932" s="20">
        <v>1927</v>
      </c>
      <c r="B1932" s="21" t="s">
        <v>4446</v>
      </c>
      <c r="C1932" s="21" t="s">
        <v>4456</v>
      </c>
      <c r="D1932" s="21">
        <v>10</v>
      </c>
      <c r="E1932" s="21" t="s">
        <v>5196</v>
      </c>
      <c r="F1932" s="40" t="s">
        <v>4799</v>
      </c>
      <c r="G1932" s="21" t="s">
        <v>5183</v>
      </c>
      <c r="H1932" s="21" t="s">
        <v>22</v>
      </c>
      <c r="I1932" s="22">
        <v>45000000</v>
      </c>
      <c r="J1932" s="22">
        <v>0</v>
      </c>
      <c r="K1932" s="22">
        <v>0</v>
      </c>
      <c r="L1932" s="22">
        <f t="shared" si="95"/>
        <v>45000000</v>
      </c>
      <c r="M1932" s="30"/>
      <c r="N1932" s="21"/>
    </row>
    <row r="1933" spans="1:14" ht="16.5" customHeight="1" x14ac:dyDescent="0.15">
      <c r="A1933" s="20">
        <v>1928</v>
      </c>
      <c r="B1933" s="21" t="s">
        <v>4446</v>
      </c>
      <c r="C1933" s="21" t="s">
        <v>4456</v>
      </c>
      <c r="D1933" s="21">
        <v>10</v>
      </c>
      <c r="E1933" s="21" t="s">
        <v>5196</v>
      </c>
      <c r="F1933" s="40" t="s">
        <v>4812</v>
      </c>
      <c r="G1933" s="21" t="s">
        <v>5183</v>
      </c>
      <c r="H1933" s="21" t="s">
        <v>22</v>
      </c>
      <c r="I1933" s="22">
        <v>589686000</v>
      </c>
      <c r="J1933" s="22">
        <v>0</v>
      </c>
      <c r="K1933" s="22">
        <v>0</v>
      </c>
      <c r="L1933" s="22">
        <f t="shared" ref="L1933:L1996" si="99">I1933+J1933+K1933</f>
        <v>589686000</v>
      </c>
      <c r="M1933" s="30"/>
      <c r="N1933" s="21"/>
    </row>
    <row r="1934" spans="1:14" ht="16.5" customHeight="1" x14ac:dyDescent="0.15">
      <c r="A1934" s="20">
        <v>1929</v>
      </c>
      <c r="B1934" s="21" t="s">
        <v>4824</v>
      </c>
      <c r="C1934" s="21" t="s">
        <v>158</v>
      </c>
      <c r="D1934" s="21">
        <v>10</v>
      </c>
      <c r="E1934" s="21" t="s">
        <v>5196</v>
      </c>
      <c r="F1934" s="40" t="s">
        <v>4996</v>
      </c>
      <c r="G1934" s="21" t="s">
        <v>191</v>
      </c>
      <c r="H1934" s="21" t="s">
        <v>22</v>
      </c>
      <c r="I1934" s="22">
        <v>220000000</v>
      </c>
      <c r="J1934" s="22">
        <v>0</v>
      </c>
      <c r="K1934" s="22">
        <v>0</v>
      </c>
      <c r="L1934" s="22">
        <f t="shared" si="99"/>
        <v>220000000</v>
      </c>
      <c r="M1934" s="30"/>
      <c r="N1934" s="21"/>
    </row>
    <row r="1935" spans="1:14" ht="16.5" customHeight="1" x14ac:dyDescent="0.15">
      <c r="A1935" s="20">
        <v>1930</v>
      </c>
      <c r="B1935" s="21" t="s">
        <v>4824</v>
      </c>
      <c r="C1935" s="21" t="s">
        <v>158</v>
      </c>
      <c r="D1935" s="21">
        <v>10</v>
      </c>
      <c r="E1935" s="21" t="s">
        <v>5196</v>
      </c>
      <c r="F1935" s="40" t="s">
        <v>4997</v>
      </c>
      <c r="G1935" s="21" t="s">
        <v>191</v>
      </c>
      <c r="H1935" s="21" t="s">
        <v>22</v>
      </c>
      <c r="I1935" s="22">
        <v>70000000</v>
      </c>
      <c r="J1935" s="22">
        <v>0</v>
      </c>
      <c r="K1935" s="22">
        <v>0</v>
      </c>
      <c r="L1935" s="22">
        <f t="shared" si="99"/>
        <v>70000000</v>
      </c>
      <c r="M1935" s="30"/>
      <c r="N1935" s="21"/>
    </row>
    <row r="1936" spans="1:14" ht="16.5" customHeight="1" x14ac:dyDescent="0.15">
      <c r="A1936" s="20">
        <v>1931</v>
      </c>
      <c r="B1936" s="21" t="s">
        <v>4824</v>
      </c>
      <c r="C1936" s="21" t="s">
        <v>158</v>
      </c>
      <c r="D1936" s="21">
        <v>10</v>
      </c>
      <c r="E1936" s="21" t="s">
        <v>5196</v>
      </c>
      <c r="F1936" s="40" t="s">
        <v>4998</v>
      </c>
      <c r="G1936" s="21" t="s">
        <v>193</v>
      </c>
      <c r="H1936" s="21" t="s">
        <v>22</v>
      </c>
      <c r="I1936" s="22">
        <v>500000000</v>
      </c>
      <c r="J1936" s="22">
        <v>0</v>
      </c>
      <c r="K1936" s="22">
        <v>0</v>
      </c>
      <c r="L1936" s="22">
        <f t="shared" si="99"/>
        <v>500000000</v>
      </c>
      <c r="M1936" s="30"/>
      <c r="N1936" s="21"/>
    </row>
    <row r="1937" spans="1:14" ht="16.5" customHeight="1" x14ac:dyDescent="0.15">
      <c r="A1937" s="20">
        <v>1932</v>
      </c>
      <c r="B1937" s="21" t="s">
        <v>5163</v>
      </c>
      <c r="C1937" s="21" t="s">
        <v>5169</v>
      </c>
      <c r="D1937" s="21">
        <v>10</v>
      </c>
      <c r="E1937" s="21" t="s">
        <v>5196</v>
      </c>
      <c r="F1937" s="40" t="s">
        <v>5172</v>
      </c>
      <c r="G1937" s="21" t="s">
        <v>5171</v>
      </c>
      <c r="H1937" s="21" t="s">
        <v>22</v>
      </c>
      <c r="I1937" s="22">
        <v>1800000000</v>
      </c>
      <c r="J1937" s="22">
        <v>0</v>
      </c>
      <c r="K1937" s="22">
        <v>0</v>
      </c>
      <c r="L1937" s="22">
        <f t="shared" si="99"/>
        <v>1800000000</v>
      </c>
      <c r="M1937" s="30"/>
      <c r="N1937" s="21"/>
    </row>
    <row r="1938" spans="1:14" ht="16.5" customHeight="1" x14ac:dyDescent="0.15">
      <c r="A1938" s="20">
        <v>1933</v>
      </c>
      <c r="B1938" s="21" t="s">
        <v>5174</v>
      </c>
      <c r="C1938" s="21" t="s">
        <v>5177</v>
      </c>
      <c r="D1938" s="21">
        <v>10</v>
      </c>
      <c r="E1938" s="21" t="s">
        <v>5196</v>
      </c>
      <c r="F1938" s="40" t="s">
        <v>5178</v>
      </c>
      <c r="G1938" s="21" t="s">
        <v>193</v>
      </c>
      <c r="H1938" s="21" t="s">
        <v>22</v>
      </c>
      <c r="I1938" s="22">
        <v>85000000</v>
      </c>
      <c r="J1938" s="22">
        <v>0</v>
      </c>
      <c r="K1938" s="22">
        <v>0</v>
      </c>
      <c r="L1938" s="22">
        <f t="shared" si="99"/>
        <v>85000000</v>
      </c>
      <c r="M1938" s="30"/>
      <c r="N1938" s="21"/>
    </row>
    <row r="1939" spans="1:14" ht="16.5" customHeight="1" x14ac:dyDescent="0.15">
      <c r="A1939" s="20">
        <v>1934</v>
      </c>
      <c r="B1939" s="21" t="s">
        <v>1572</v>
      </c>
      <c r="C1939" s="21" t="s">
        <v>1575</v>
      </c>
      <c r="D1939" s="21">
        <v>11</v>
      </c>
      <c r="E1939" s="21" t="s">
        <v>5196</v>
      </c>
      <c r="F1939" s="40" t="s">
        <v>1853</v>
      </c>
      <c r="G1939" s="21" t="s">
        <v>191</v>
      </c>
      <c r="H1939" s="21" t="s">
        <v>15</v>
      </c>
      <c r="I1939" s="22">
        <v>340000000</v>
      </c>
      <c r="J1939" s="22">
        <f t="shared" ref="J1939:K1943" si="100">J1942</f>
        <v>10000000</v>
      </c>
      <c r="K1939" s="22">
        <f t="shared" si="100"/>
        <v>0</v>
      </c>
      <c r="L1939" s="22">
        <f t="shared" si="99"/>
        <v>350000000</v>
      </c>
      <c r="M1939" s="30"/>
      <c r="N1939" s="21"/>
    </row>
    <row r="1940" spans="1:14" ht="16.5" customHeight="1" x14ac:dyDescent="0.15">
      <c r="A1940" s="20">
        <v>1935</v>
      </c>
      <c r="B1940" s="21" t="s">
        <v>39</v>
      </c>
      <c r="C1940" s="21" t="s">
        <v>56</v>
      </c>
      <c r="D1940" s="21">
        <v>11</v>
      </c>
      <c r="E1940" s="21" t="s">
        <v>5196</v>
      </c>
      <c r="F1940" s="40" t="s">
        <v>200</v>
      </c>
      <c r="G1940" s="21" t="s">
        <v>193</v>
      </c>
      <c r="H1940" s="21" t="s">
        <v>15</v>
      </c>
      <c r="I1940" s="22">
        <v>30000000</v>
      </c>
      <c r="J1940" s="22">
        <f t="shared" si="100"/>
        <v>0</v>
      </c>
      <c r="K1940" s="22">
        <f t="shared" si="100"/>
        <v>0</v>
      </c>
      <c r="L1940" s="22">
        <f t="shared" si="99"/>
        <v>30000000</v>
      </c>
      <c r="M1940" s="30"/>
      <c r="N1940" s="21"/>
    </row>
    <row r="1941" spans="1:14" ht="16.5" customHeight="1" x14ac:dyDescent="0.15">
      <c r="A1941" s="20">
        <v>1936</v>
      </c>
      <c r="B1941" s="21" t="s">
        <v>39</v>
      </c>
      <c r="C1941" s="21" t="s">
        <v>56</v>
      </c>
      <c r="D1941" s="21">
        <v>11</v>
      </c>
      <c r="E1941" s="21" t="s">
        <v>5196</v>
      </c>
      <c r="F1941" s="40" t="s">
        <v>201</v>
      </c>
      <c r="G1941" s="21" t="s">
        <v>52</v>
      </c>
      <c r="H1941" s="21" t="s">
        <v>22</v>
      </c>
      <c r="I1941" s="22">
        <v>30000000</v>
      </c>
      <c r="J1941" s="22">
        <f t="shared" si="100"/>
        <v>0</v>
      </c>
      <c r="K1941" s="22">
        <f t="shared" si="100"/>
        <v>0</v>
      </c>
      <c r="L1941" s="22">
        <f t="shared" si="99"/>
        <v>30000000</v>
      </c>
      <c r="M1941" s="30"/>
      <c r="N1941" s="21"/>
    </row>
    <row r="1942" spans="1:14" ht="16.5" customHeight="1" x14ac:dyDescent="0.15">
      <c r="A1942" s="20">
        <v>1937</v>
      </c>
      <c r="B1942" s="21" t="s">
        <v>39</v>
      </c>
      <c r="C1942" s="21" t="s">
        <v>150</v>
      </c>
      <c r="D1942" s="21">
        <v>11</v>
      </c>
      <c r="E1942" s="21" t="s">
        <v>5196</v>
      </c>
      <c r="F1942" s="40" t="s">
        <v>234</v>
      </c>
      <c r="G1942" s="21" t="s">
        <v>193</v>
      </c>
      <c r="H1942" s="21" t="s">
        <v>22</v>
      </c>
      <c r="I1942" s="22">
        <v>86000000</v>
      </c>
      <c r="J1942" s="22">
        <f t="shared" si="100"/>
        <v>10000000</v>
      </c>
      <c r="K1942" s="22">
        <f t="shared" si="100"/>
        <v>0</v>
      </c>
      <c r="L1942" s="22">
        <f t="shared" si="99"/>
        <v>96000000</v>
      </c>
      <c r="M1942" s="30"/>
      <c r="N1942" s="21"/>
    </row>
    <row r="1943" spans="1:14" ht="16.5" customHeight="1" x14ac:dyDescent="0.15">
      <c r="A1943" s="20">
        <v>1938</v>
      </c>
      <c r="B1943" s="21" t="s">
        <v>292</v>
      </c>
      <c r="C1943" s="21" t="s">
        <v>334</v>
      </c>
      <c r="D1943" s="21">
        <v>11</v>
      </c>
      <c r="E1943" s="21" t="s">
        <v>5196</v>
      </c>
      <c r="F1943" s="40" t="s">
        <v>574</v>
      </c>
      <c r="G1943" s="21" t="s">
        <v>191</v>
      </c>
      <c r="H1943" s="21" t="s">
        <v>22</v>
      </c>
      <c r="I1943" s="22">
        <v>40000000</v>
      </c>
      <c r="J1943" s="22">
        <f t="shared" si="100"/>
        <v>0</v>
      </c>
      <c r="K1943" s="22">
        <f t="shared" si="100"/>
        <v>0</v>
      </c>
      <c r="L1943" s="22">
        <f t="shared" si="99"/>
        <v>40000000</v>
      </c>
      <c r="M1943" s="30"/>
      <c r="N1943" s="21"/>
    </row>
    <row r="1944" spans="1:14" ht="16.5" customHeight="1" x14ac:dyDescent="0.15">
      <c r="A1944" s="20">
        <v>1939</v>
      </c>
      <c r="B1944" s="21" t="s">
        <v>292</v>
      </c>
      <c r="C1944" s="21" t="s">
        <v>342</v>
      </c>
      <c r="D1944" s="21">
        <v>11</v>
      </c>
      <c r="E1944" s="21" t="s">
        <v>5196</v>
      </c>
      <c r="F1944" s="40" t="s">
        <v>576</v>
      </c>
      <c r="G1944" s="21" t="s">
        <v>191</v>
      </c>
      <c r="H1944" s="21" t="s">
        <v>15</v>
      </c>
      <c r="I1944" s="22">
        <v>370000000</v>
      </c>
      <c r="J1944" s="22">
        <v>0</v>
      </c>
      <c r="K1944" s="22">
        <v>0</v>
      </c>
      <c r="L1944" s="22">
        <f t="shared" si="99"/>
        <v>370000000</v>
      </c>
      <c r="M1944" s="30"/>
      <c r="N1944" s="21"/>
    </row>
    <row r="1945" spans="1:14" ht="16.5" customHeight="1" x14ac:dyDescent="0.15">
      <c r="A1945" s="20">
        <v>1940</v>
      </c>
      <c r="B1945" s="21" t="s">
        <v>292</v>
      </c>
      <c r="C1945" s="21" t="s">
        <v>342</v>
      </c>
      <c r="D1945" s="21">
        <v>11</v>
      </c>
      <c r="E1945" s="21" t="s">
        <v>5196</v>
      </c>
      <c r="F1945" s="40" t="s">
        <v>577</v>
      </c>
      <c r="G1945" s="21" t="s">
        <v>193</v>
      </c>
      <c r="H1945" s="21" t="s">
        <v>22</v>
      </c>
      <c r="I1945" s="22">
        <v>90000000</v>
      </c>
      <c r="J1945" s="22">
        <v>10000000</v>
      </c>
      <c r="K1945" s="22">
        <v>0</v>
      </c>
      <c r="L1945" s="22">
        <f t="shared" si="99"/>
        <v>100000000</v>
      </c>
      <c r="M1945" s="30"/>
      <c r="N1945" s="21"/>
    </row>
    <row r="1946" spans="1:14" ht="16.5" customHeight="1" x14ac:dyDescent="0.15">
      <c r="A1946" s="20">
        <v>1941</v>
      </c>
      <c r="B1946" s="21" t="s">
        <v>292</v>
      </c>
      <c r="C1946" s="21" t="s">
        <v>167</v>
      </c>
      <c r="D1946" s="21">
        <v>11</v>
      </c>
      <c r="E1946" s="21" t="s">
        <v>5196</v>
      </c>
      <c r="F1946" s="40" t="s">
        <v>605</v>
      </c>
      <c r="G1946" s="21" t="s">
        <v>191</v>
      </c>
      <c r="H1946" s="21" t="s">
        <v>22</v>
      </c>
      <c r="I1946" s="22">
        <v>100000000</v>
      </c>
      <c r="J1946" s="22">
        <f>J1949</f>
        <v>0</v>
      </c>
      <c r="K1946" s="22">
        <f>K1949</f>
        <v>0</v>
      </c>
      <c r="L1946" s="22">
        <f t="shared" si="99"/>
        <v>100000000</v>
      </c>
      <c r="M1946" s="30"/>
      <c r="N1946" s="21"/>
    </row>
    <row r="1947" spans="1:14" ht="16.5" customHeight="1" x14ac:dyDescent="0.15">
      <c r="A1947" s="20">
        <v>1942</v>
      </c>
      <c r="B1947" s="21" t="s">
        <v>292</v>
      </c>
      <c r="C1947" s="21" t="s">
        <v>67</v>
      </c>
      <c r="D1947" s="21">
        <v>11</v>
      </c>
      <c r="E1947" s="21" t="s">
        <v>5196</v>
      </c>
      <c r="F1947" s="40" t="s">
        <v>637</v>
      </c>
      <c r="G1947" s="21" t="s">
        <v>191</v>
      </c>
      <c r="H1947" s="21" t="s">
        <v>15</v>
      </c>
      <c r="I1947" s="22">
        <v>250000000</v>
      </c>
      <c r="J1947" s="22">
        <f>J1950</f>
        <v>0</v>
      </c>
      <c r="K1947" s="22">
        <v>0</v>
      </c>
      <c r="L1947" s="22">
        <f t="shared" si="99"/>
        <v>250000000</v>
      </c>
      <c r="M1947" s="30"/>
      <c r="N1947" s="21"/>
    </row>
    <row r="1948" spans="1:14" ht="16.5" customHeight="1" x14ac:dyDescent="0.15">
      <c r="A1948" s="20">
        <v>1943</v>
      </c>
      <c r="B1948" s="21" t="s">
        <v>292</v>
      </c>
      <c r="C1948" s="21" t="s">
        <v>537</v>
      </c>
      <c r="D1948" s="21">
        <v>11</v>
      </c>
      <c r="E1948" s="21" t="s">
        <v>5196</v>
      </c>
      <c r="F1948" s="40" t="s">
        <v>677</v>
      </c>
      <c r="G1948" s="21" t="s">
        <v>193</v>
      </c>
      <c r="H1948" s="21" t="s">
        <v>22</v>
      </c>
      <c r="I1948" s="22">
        <v>29000000</v>
      </c>
      <c r="J1948" s="22">
        <f>J1951</f>
        <v>0</v>
      </c>
      <c r="K1948" s="22">
        <v>0</v>
      </c>
      <c r="L1948" s="22">
        <f t="shared" si="99"/>
        <v>29000000</v>
      </c>
      <c r="M1948" s="30"/>
      <c r="N1948" s="21"/>
    </row>
    <row r="1949" spans="1:14" ht="16.5" customHeight="1" x14ac:dyDescent="0.15">
      <c r="A1949" s="20">
        <v>1944</v>
      </c>
      <c r="B1949" s="21" t="s">
        <v>292</v>
      </c>
      <c r="C1949" s="21" t="s">
        <v>537</v>
      </c>
      <c r="D1949" s="21">
        <v>11</v>
      </c>
      <c r="E1949" s="21" t="s">
        <v>5196</v>
      </c>
      <c r="F1949" s="40" t="s">
        <v>678</v>
      </c>
      <c r="G1949" s="21" t="s">
        <v>193</v>
      </c>
      <c r="H1949" s="21" t="s">
        <v>22</v>
      </c>
      <c r="I1949" s="22">
        <v>95000000</v>
      </c>
      <c r="J1949" s="22">
        <f>J1952</f>
        <v>0</v>
      </c>
      <c r="K1949" s="22">
        <f>K1952</f>
        <v>0</v>
      </c>
      <c r="L1949" s="22">
        <f t="shared" si="99"/>
        <v>95000000</v>
      </c>
      <c r="M1949" s="30"/>
      <c r="N1949" s="21" t="s">
        <v>195</v>
      </c>
    </row>
    <row r="1950" spans="1:14" ht="16.5" customHeight="1" x14ac:dyDescent="0.15">
      <c r="A1950" s="20">
        <v>1945</v>
      </c>
      <c r="B1950" s="21" t="s">
        <v>696</v>
      </c>
      <c r="C1950" s="21" t="s">
        <v>67</v>
      </c>
      <c r="D1950" s="21">
        <v>11</v>
      </c>
      <c r="E1950" s="21" t="s">
        <v>5196</v>
      </c>
      <c r="F1950" s="40" t="s">
        <v>951</v>
      </c>
      <c r="G1950" s="21" t="s">
        <v>5273</v>
      </c>
      <c r="H1950" s="21" t="s">
        <v>15</v>
      </c>
      <c r="I1950" s="22">
        <v>40000000</v>
      </c>
      <c r="J1950" s="22">
        <f>J1953</f>
        <v>0</v>
      </c>
      <c r="K1950" s="22">
        <v>0</v>
      </c>
      <c r="L1950" s="22">
        <f t="shared" si="99"/>
        <v>40000000</v>
      </c>
      <c r="M1950" s="30"/>
      <c r="N1950" s="21"/>
    </row>
    <row r="1951" spans="1:14" ht="16.5" customHeight="1" x14ac:dyDescent="0.15">
      <c r="A1951" s="20">
        <v>1946</v>
      </c>
      <c r="B1951" s="21" t="s">
        <v>696</v>
      </c>
      <c r="C1951" s="21" t="s">
        <v>874</v>
      </c>
      <c r="D1951" s="21">
        <v>11</v>
      </c>
      <c r="E1951" s="21" t="s">
        <v>5196</v>
      </c>
      <c r="F1951" s="40" t="s">
        <v>1034</v>
      </c>
      <c r="G1951" s="21" t="s">
        <v>193</v>
      </c>
      <c r="H1951" s="21" t="s">
        <v>15</v>
      </c>
      <c r="I1951" s="22">
        <v>220000000</v>
      </c>
      <c r="J1951" s="22">
        <v>0</v>
      </c>
      <c r="K1951" s="22">
        <v>0</v>
      </c>
      <c r="L1951" s="22">
        <f t="shared" si="99"/>
        <v>220000000</v>
      </c>
      <c r="M1951" s="30"/>
      <c r="N1951" s="21"/>
    </row>
    <row r="1952" spans="1:14" ht="16.5" customHeight="1" x14ac:dyDescent="0.15">
      <c r="A1952" s="20">
        <v>1947</v>
      </c>
      <c r="B1952" s="21" t="s">
        <v>1281</v>
      </c>
      <c r="C1952" s="21" t="s">
        <v>1374</v>
      </c>
      <c r="D1952" s="21">
        <v>11</v>
      </c>
      <c r="E1952" s="21" t="s">
        <v>5196</v>
      </c>
      <c r="F1952" s="40" t="s">
        <v>1488</v>
      </c>
      <c r="G1952" s="21" t="s">
        <v>191</v>
      </c>
      <c r="H1952" s="21" t="s">
        <v>22</v>
      </c>
      <c r="I1952" s="22">
        <v>20000000</v>
      </c>
      <c r="J1952" s="22">
        <f t="shared" ref="J1952:K1954" si="101">J1955</f>
        <v>0</v>
      </c>
      <c r="K1952" s="22">
        <f t="shared" si="101"/>
        <v>0</v>
      </c>
      <c r="L1952" s="22">
        <f t="shared" si="99"/>
        <v>20000000</v>
      </c>
      <c r="M1952" s="30"/>
      <c r="N1952" s="21"/>
    </row>
    <row r="1953" spans="1:14" ht="16.5" customHeight="1" x14ac:dyDescent="0.15">
      <c r="A1953" s="20">
        <v>1948</v>
      </c>
      <c r="B1953" s="21" t="s">
        <v>1494</v>
      </c>
      <c r="C1953" s="21" t="s">
        <v>1512</v>
      </c>
      <c r="D1953" s="21">
        <v>11</v>
      </c>
      <c r="E1953" s="21" t="s">
        <v>5196</v>
      </c>
      <c r="F1953" s="40" t="s">
        <v>1516</v>
      </c>
      <c r="G1953" s="21" t="s">
        <v>52</v>
      </c>
      <c r="H1953" s="21" t="s">
        <v>15</v>
      </c>
      <c r="I1953" s="22">
        <v>34700000</v>
      </c>
      <c r="J1953" s="22">
        <f t="shared" si="101"/>
        <v>0</v>
      </c>
      <c r="K1953" s="22">
        <f t="shared" si="101"/>
        <v>0</v>
      </c>
      <c r="L1953" s="22">
        <f t="shared" si="99"/>
        <v>34700000</v>
      </c>
      <c r="M1953" s="30"/>
      <c r="N1953" s="21"/>
    </row>
    <row r="1954" spans="1:14" ht="16.5" customHeight="1" x14ac:dyDescent="0.15">
      <c r="A1954" s="20">
        <v>1949</v>
      </c>
      <c r="B1954" s="21" t="s">
        <v>1528</v>
      </c>
      <c r="C1954" s="21" t="s">
        <v>5210</v>
      </c>
      <c r="D1954" s="21">
        <v>11</v>
      </c>
      <c r="E1954" s="21" t="s">
        <v>5196</v>
      </c>
      <c r="F1954" s="40" t="s">
        <v>1822</v>
      </c>
      <c r="G1954" s="21" t="s">
        <v>191</v>
      </c>
      <c r="H1954" s="21" t="s">
        <v>15</v>
      </c>
      <c r="I1954" s="22">
        <v>1435840000</v>
      </c>
      <c r="J1954" s="22">
        <f t="shared" si="101"/>
        <v>0</v>
      </c>
      <c r="K1954" s="22">
        <f t="shared" si="101"/>
        <v>0</v>
      </c>
      <c r="L1954" s="22">
        <f t="shared" si="99"/>
        <v>1435840000</v>
      </c>
      <c r="M1954" s="30"/>
      <c r="N1954" s="21"/>
    </row>
    <row r="1955" spans="1:14" ht="16.5" customHeight="1" x14ac:dyDescent="0.15">
      <c r="A1955" s="20">
        <v>1950</v>
      </c>
      <c r="B1955" s="21" t="s">
        <v>1983</v>
      </c>
      <c r="C1955" s="21" t="s">
        <v>126</v>
      </c>
      <c r="D1955" s="21">
        <v>11</v>
      </c>
      <c r="E1955" s="21" t="s">
        <v>5196</v>
      </c>
      <c r="F1955" s="40" t="s">
        <v>2085</v>
      </c>
      <c r="G1955" s="21" t="s">
        <v>193</v>
      </c>
      <c r="H1955" s="21" t="s">
        <v>15</v>
      </c>
      <c r="I1955" s="22">
        <v>115143963</v>
      </c>
      <c r="J1955" s="22">
        <f>J1958</f>
        <v>0</v>
      </c>
      <c r="K1955" s="22">
        <v>0</v>
      </c>
      <c r="L1955" s="22">
        <f t="shared" si="99"/>
        <v>115143963</v>
      </c>
      <c r="M1955" s="30"/>
      <c r="N1955" s="21"/>
    </row>
    <row r="1956" spans="1:14" ht="16.5" customHeight="1" x14ac:dyDescent="0.15">
      <c r="A1956" s="20">
        <v>1951</v>
      </c>
      <c r="B1956" s="21" t="s">
        <v>1983</v>
      </c>
      <c r="C1956" s="21" t="s">
        <v>2026</v>
      </c>
      <c r="D1956" s="21">
        <v>11</v>
      </c>
      <c r="E1956" s="21" t="s">
        <v>5196</v>
      </c>
      <c r="F1956" s="40" t="s">
        <v>2146</v>
      </c>
      <c r="G1956" s="21" t="s">
        <v>191</v>
      </c>
      <c r="H1956" s="21" t="s">
        <v>15</v>
      </c>
      <c r="I1956" s="22">
        <v>170000000</v>
      </c>
      <c r="J1956" s="22">
        <v>0</v>
      </c>
      <c r="K1956" s="22">
        <v>0</v>
      </c>
      <c r="L1956" s="22">
        <f t="shared" si="99"/>
        <v>170000000</v>
      </c>
      <c r="M1956" s="30"/>
      <c r="N1956" s="21"/>
    </row>
    <row r="1957" spans="1:14" ht="16.5" customHeight="1" x14ac:dyDescent="0.15">
      <c r="A1957" s="20">
        <v>1952</v>
      </c>
      <c r="B1957" s="21" t="s">
        <v>1983</v>
      </c>
      <c r="C1957" s="21" t="s">
        <v>2026</v>
      </c>
      <c r="D1957" s="21">
        <v>11</v>
      </c>
      <c r="E1957" s="21" t="s">
        <v>5196</v>
      </c>
      <c r="F1957" s="40" t="s">
        <v>2147</v>
      </c>
      <c r="G1957" s="21" t="s">
        <v>191</v>
      </c>
      <c r="H1957" s="21" t="s">
        <v>22</v>
      </c>
      <c r="I1957" s="22">
        <v>65000000</v>
      </c>
      <c r="J1957" s="22">
        <v>0</v>
      </c>
      <c r="K1957" s="22">
        <v>0</v>
      </c>
      <c r="L1957" s="22">
        <f t="shared" si="99"/>
        <v>65000000</v>
      </c>
      <c r="M1957" s="30"/>
      <c r="N1957" s="21"/>
    </row>
    <row r="1958" spans="1:14" ht="16.5" customHeight="1" x14ac:dyDescent="0.15">
      <c r="A1958" s="20">
        <v>1953</v>
      </c>
      <c r="B1958" s="21" t="s">
        <v>2160</v>
      </c>
      <c r="C1958" s="21" t="s">
        <v>1743</v>
      </c>
      <c r="D1958" s="21">
        <v>11</v>
      </c>
      <c r="E1958" s="21" t="s">
        <v>5196</v>
      </c>
      <c r="F1958" s="40" t="s">
        <v>2272</v>
      </c>
      <c r="G1958" s="21" t="s">
        <v>5183</v>
      </c>
      <c r="H1958" s="21" t="s">
        <v>22</v>
      </c>
      <c r="I1958" s="22">
        <v>100000000</v>
      </c>
      <c r="J1958" s="22">
        <v>0</v>
      </c>
      <c r="K1958" s="22">
        <v>0</v>
      </c>
      <c r="L1958" s="22">
        <f t="shared" si="99"/>
        <v>100000000</v>
      </c>
      <c r="M1958" s="30"/>
      <c r="N1958" s="21"/>
    </row>
    <row r="1959" spans="1:14" ht="16.5" customHeight="1" x14ac:dyDescent="0.15">
      <c r="A1959" s="20">
        <v>1954</v>
      </c>
      <c r="B1959" s="21" t="s">
        <v>2160</v>
      </c>
      <c r="C1959" s="21" t="s">
        <v>1743</v>
      </c>
      <c r="D1959" s="21">
        <v>11</v>
      </c>
      <c r="E1959" s="21" t="s">
        <v>5196</v>
      </c>
      <c r="F1959" s="40" t="s">
        <v>2273</v>
      </c>
      <c r="G1959" s="21" t="s">
        <v>5183</v>
      </c>
      <c r="H1959" s="21" t="s">
        <v>22</v>
      </c>
      <c r="I1959" s="22">
        <v>60000000</v>
      </c>
      <c r="J1959" s="22">
        <v>0</v>
      </c>
      <c r="K1959" s="22">
        <v>0</v>
      </c>
      <c r="L1959" s="22">
        <f t="shared" si="99"/>
        <v>60000000</v>
      </c>
      <c r="M1959" s="30"/>
      <c r="N1959" s="21"/>
    </row>
    <row r="1960" spans="1:14" ht="16.5" customHeight="1" x14ac:dyDescent="0.15">
      <c r="A1960" s="20">
        <v>1955</v>
      </c>
      <c r="B1960" s="21" t="s">
        <v>2160</v>
      </c>
      <c r="C1960" s="21" t="s">
        <v>1537</v>
      </c>
      <c r="D1960" s="21">
        <v>11</v>
      </c>
      <c r="E1960" s="21" t="s">
        <v>5196</v>
      </c>
      <c r="F1960" s="40" t="s">
        <v>2281</v>
      </c>
      <c r="G1960" s="21" t="s">
        <v>191</v>
      </c>
      <c r="H1960" s="21" t="s">
        <v>15</v>
      </c>
      <c r="I1960" s="22">
        <v>150000000</v>
      </c>
      <c r="J1960" s="22">
        <v>0</v>
      </c>
      <c r="K1960" s="22">
        <v>0</v>
      </c>
      <c r="L1960" s="22">
        <f t="shared" si="99"/>
        <v>150000000</v>
      </c>
      <c r="M1960" s="30"/>
      <c r="N1960" s="21"/>
    </row>
    <row r="1961" spans="1:14" ht="16.5" customHeight="1" x14ac:dyDescent="0.15">
      <c r="A1961" s="20">
        <v>1956</v>
      </c>
      <c r="B1961" s="21" t="s">
        <v>2160</v>
      </c>
      <c r="C1961" s="21" t="s">
        <v>1537</v>
      </c>
      <c r="D1961" s="21">
        <v>11</v>
      </c>
      <c r="E1961" s="21" t="s">
        <v>5196</v>
      </c>
      <c r="F1961" s="40" t="s">
        <v>2282</v>
      </c>
      <c r="G1961" s="21" t="s">
        <v>191</v>
      </c>
      <c r="H1961" s="21" t="s">
        <v>15</v>
      </c>
      <c r="I1961" s="22">
        <v>351409520</v>
      </c>
      <c r="J1961" s="22">
        <v>0</v>
      </c>
      <c r="K1961" s="22">
        <v>0</v>
      </c>
      <c r="L1961" s="22">
        <f t="shared" si="99"/>
        <v>351409520</v>
      </c>
      <c r="M1961" s="30"/>
      <c r="N1961" s="21"/>
    </row>
    <row r="1962" spans="1:14" ht="16.5" customHeight="1" x14ac:dyDescent="0.15">
      <c r="A1962" s="20">
        <v>1957</v>
      </c>
      <c r="B1962" s="21" t="s">
        <v>2160</v>
      </c>
      <c r="C1962" s="21" t="s">
        <v>1537</v>
      </c>
      <c r="D1962" s="21">
        <v>11</v>
      </c>
      <c r="E1962" s="21" t="s">
        <v>5196</v>
      </c>
      <c r="F1962" s="40" t="s">
        <v>2283</v>
      </c>
      <c r="G1962" s="21" t="s">
        <v>191</v>
      </c>
      <c r="H1962" s="21" t="s">
        <v>15</v>
      </c>
      <c r="I1962" s="22">
        <v>219630950</v>
      </c>
      <c r="J1962" s="22">
        <v>0</v>
      </c>
      <c r="K1962" s="22">
        <v>0</v>
      </c>
      <c r="L1962" s="22">
        <f t="shared" si="99"/>
        <v>219630950</v>
      </c>
      <c r="M1962" s="30"/>
      <c r="N1962" s="21"/>
    </row>
    <row r="1963" spans="1:14" ht="16.5" customHeight="1" x14ac:dyDescent="0.15">
      <c r="A1963" s="20">
        <v>1958</v>
      </c>
      <c r="B1963" s="21" t="s">
        <v>2160</v>
      </c>
      <c r="C1963" s="21" t="s">
        <v>1537</v>
      </c>
      <c r="D1963" s="21">
        <v>11</v>
      </c>
      <c r="E1963" s="21" t="s">
        <v>5196</v>
      </c>
      <c r="F1963" s="40" t="s">
        <v>2284</v>
      </c>
      <c r="G1963" s="21" t="s">
        <v>191</v>
      </c>
      <c r="H1963" s="21" t="s">
        <v>15</v>
      </c>
      <c r="I1963" s="22">
        <v>2030960000</v>
      </c>
      <c r="J1963" s="22">
        <v>0</v>
      </c>
      <c r="K1963" s="22">
        <v>0</v>
      </c>
      <c r="L1963" s="22">
        <f t="shared" si="99"/>
        <v>2030960000</v>
      </c>
      <c r="M1963" s="30"/>
      <c r="N1963" s="21"/>
    </row>
    <row r="1964" spans="1:14" ht="16.5" customHeight="1" x14ac:dyDescent="0.15">
      <c r="A1964" s="20">
        <v>1959</v>
      </c>
      <c r="B1964" s="21" t="s">
        <v>2160</v>
      </c>
      <c r="C1964" s="21" t="s">
        <v>1537</v>
      </c>
      <c r="D1964" s="21">
        <v>11</v>
      </c>
      <c r="E1964" s="21" t="s">
        <v>5196</v>
      </c>
      <c r="F1964" s="40" t="s">
        <v>2285</v>
      </c>
      <c r="G1964" s="21" t="s">
        <v>191</v>
      </c>
      <c r="H1964" s="21" t="s">
        <v>15</v>
      </c>
      <c r="I1964" s="22">
        <v>1269350000</v>
      </c>
      <c r="J1964" s="22">
        <v>0</v>
      </c>
      <c r="K1964" s="22">
        <v>0</v>
      </c>
      <c r="L1964" s="22">
        <f t="shared" si="99"/>
        <v>1269350000</v>
      </c>
      <c r="M1964" s="30"/>
      <c r="N1964" s="21"/>
    </row>
    <row r="1965" spans="1:14" ht="16.5" customHeight="1" x14ac:dyDescent="0.15">
      <c r="A1965" s="20">
        <v>1960</v>
      </c>
      <c r="B1965" s="21" t="s">
        <v>2311</v>
      </c>
      <c r="C1965" s="21" t="s">
        <v>2351</v>
      </c>
      <c r="D1965" s="21">
        <v>11</v>
      </c>
      <c r="E1965" s="21" t="s">
        <v>5196</v>
      </c>
      <c r="F1965" s="40" t="s">
        <v>2566</v>
      </c>
      <c r="G1965" s="21" t="s">
        <v>191</v>
      </c>
      <c r="H1965" s="21" t="s">
        <v>15</v>
      </c>
      <c r="I1965" s="22">
        <v>30000000</v>
      </c>
      <c r="J1965" s="22">
        <f>J1968</f>
        <v>0</v>
      </c>
      <c r="K1965" s="22">
        <v>0</v>
      </c>
      <c r="L1965" s="22">
        <f t="shared" si="99"/>
        <v>30000000</v>
      </c>
      <c r="M1965" s="30"/>
      <c r="N1965" s="21"/>
    </row>
    <row r="1966" spans="1:14" ht="16.5" customHeight="1" x14ac:dyDescent="0.15">
      <c r="A1966" s="20">
        <v>1961</v>
      </c>
      <c r="B1966" s="21" t="s">
        <v>2311</v>
      </c>
      <c r="C1966" s="21" t="s">
        <v>2351</v>
      </c>
      <c r="D1966" s="21">
        <v>11</v>
      </c>
      <c r="E1966" s="21" t="s">
        <v>5196</v>
      </c>
      <c r="F1966" s="40" t="s">
        <v>2567</v>
      </c>
      <c r="G1966" s="21" t="s">
        <v>191</v>
      </c>
      <c r="H1966" s="21" t="s">
        <v>15</v>
      </c>
      <c r="I1966" s="22">
        <v>150000000</v>
      </c>
      <c r="J1966" s="22">
        <f>J1969</f>
        <v>0</v>
      </c>
      <c r="K1966" s="22">
        <v>0</v>
      </c>
      <c r="L1966" s="22">
        <f t="shared" si="99"/>
        <v>150000000</v>
      </c>
      <c r="M1966" s="30"/>
      <c r="N1966" s="21"/>
    </row>
    <row r="1967" spans="1:14" ht="16.5" customHeight="1" x14ac:dyDescent="0.15">
      <c r="A1967" s="20">
        <v>1962</v>
      </c>
      <c r="B1967" s="21" t="s">
        <v>2311</v>
      </c>
      <c r="C1967" s="21" t="s">
        <v>2359</v>
      </c>
      <c r="D1967" s="21">
        <v>11</v>
      </c>
      <c r="E1967" s="21" t="s">
        <v>5196</v>
      </c>
      <c r="F1967" s="40" t="s">
        <v>2569</v>
      </c>
      <c r="G1967" s="21" t="s">
        <v>191</v>
      </c>
      <c r="H1967" s="21" t="s">
        <v>22</v>
      </c>
      <c r="I1967" s="22">
        <v>200000000</v>
      </c>
      <c r="J1967" s="22">
        <v>0</v>
      </c>
      <c r="K1967" s="22">
        <v>0</v>
      </c>
      <c r="L1967" s="22">
        <f t="shared" si="99"/>
        <v>200000000</v>
      </c>
      <c r="M1967" s="30"/>
      <c r="N1967" s="21"/>
    </row>
    <row r="1968" spans="1:14" ht="16.5" customHeight="1" x14ac:dyDescent="0.15">
      <c r="A1968" s="20">
        <v>1963</v>
      </c>
      <c r="B1968" s="21" t="s">
        <v>2311</v>
      </c>
      <c r="C1968" s="21" t="s">
        <v>2574</v>
      </c>
      <c r="D1968" s="21">
        <v>11</v>
      </c>
      <c r="E1968" s="21" t="s">
        <v>5196</v>
      </c>
      <c r="F1968" s="40" t="s">
        <v>2575</v>
      </c>
      <c r="G1968" s="21" t="s">
        <v>193</v>
      </c>
      <c r="H1968" s="21" t="s">
        <v>22</v>
      </c>
      <c r="I1968" s="22">
        <v>27964440</v>
      </c>
      <c r="J1968" s="22">
        <v>0</v>
      </c>
      <c r="K1968" s="22">
        <v>0</v>
      </c>
      <c r="L1968" s="22">
        <f t="shared" si="99"/>
        <v>27964440</v>
      </c>
      <c r="M1968" s="30"/>
      <c r="N1968" s="21"/>
    </row>
    <row r="1969" spans="1:14" ht="16.5" customHeight="1" x14ac:dyDescent="0.15">
      <c r="A1969" s="20">
        <v>1964</v>
      </c>
      <c r="B1969" s="21" t="s">
        <v>2311</v>
      </c>
      <c r="C1969" s="21" t="s">
        <v>700</v>
      </c>
      <c r="D1969" s="21">
        <v>11</v>
      </c>
      <c r="E1969" s="21" t="s">
        <v>5196</v>
      </c>
      <c r="F1969" s="40" t="s">
        <v>2644</v>
      </c>
      <c r="G1969" s="21" t="s">
        <v>191</v>
      </c>
      <c r="H1969" s="21" t="s">
        <v>22</v>
      </c>
      <c r="I1969" s="22">
        <v>340796000</v>
      </c>
      <c r="J1969" s="22">
        <v>0</v>
      </c>
      <c r="K1969" s="22">
        <v>0</v>
      </c>
      <c r="L1969" s="22">
        <f t="shared" si="99"/>
        <v>340796000</v>
      </c>
      <c r="M1969" s="30"/>
      <c r="N1969" s="21"/>
    </row>
    <row r="1970" spans="1:14" ht="16.5" customHeight="1" x14ac:dyDescent="0.15">
      <c r="A1970" s="20">
        <v>1965</v>
      </c>
      <c r="B1970" s="21" t="s">
        <v>2311</v>
      </c>
      <c r="C1970" s="21" t="s">
        <v>700</v>
      </c>
      <c r="D1970" s="21">
        <v>11</v>
      </c>
      <c r="E1970" s="21" t="s">
        <v>5196</v>
      </c>
      <c r="F1970" s="40" t="s">
        <v>2645</v>
      </c>
      <c r="G1970" s="21" t="s">
        <v>191</v>
      </c>
      <c r="H1970" s="21" t="s">
        <v>22</v>
      </c>
      <c r="I1970" s="22">
        <v>45709000</v>
      </c>
      <c r="J1970" s="22">
        <v>0</v>
      </c>
      <c r="K1970" s="22">
        <v>0</v>
      </c>
      <c r="L1970" s="22">
        <f t="shared" si="99"/>
        <v>45709000</v>
      </c>
      <c r="M1970" s="30"/>
      <c r="N1970" s="21"/>
    </row>
    <row r="1971" spans="1:14" ht="16.5" customHeight="1" x14ac:dyDescent="0.15">
      <c r="A1971" s="20">
        <v>1966</v>
      </c>
      <c r="B1971" s="21" t="s">
        <v>2311</v>
      </c>
      <c r="C1971" s="21" t="s">
        <v>700</v>
      </c>
      <c r="D1971" s="21">
        <v>11</v>
      </c>
      <c r="E1971" s="21" t="s">
        <v>5196</v>
      </c>
      <c r="F1971" s="40" t="s">
        <v>2646</v>
      </c>
      <c r="G1971" s="21" t="s">
        <v>191</v>
      </c>
      <c r="H1971" s="21" t="s">
        <v>22</v>
      </c>
      <c r="I1971" s="22">
        <v>30995000</v>
      </c>
      <c r="J1971" s="22">
        <v>0</v>
      </c>
      <c r="K1971" s="22">
        <v>0</v>
      </c>
      <c r="L1971" s="22">
        <f t="shared" si="99"/>
        <v>30995000</v>
      </c>
      <c r="M1971" s="30"/>
      <c r="N1971" s="21"/>
    </row>
    <row r="1972" spans="1:14" ht="16.5" customHeight="1" x14ac:dyDescent="0.15">
      <c r="A1972" s="20">
        <v>1967</v>
      </c>
      <c r="B1972" s="21" t="s">
        <v>2311</v>
      </c>
      <c r="C1972" s="21" t="s">
        <v>700</v>
      </c>
      <c r="D1972" s="21">
        <v>11</v>
      </c>
      <c r="E1972" s="21" t="s">
        <v>5196</v>
      </c>
      <c r="F1972" s="40" t="s">
        <v>2647</v>
      </c>
      <c r="G1972" s="21" t="s">
        <v>193</v>
      </c>
      <c r="H1972" s="21" t="s">
        <v>22</v>
      </c>
      <c r="I1972" s="22">
        <v>51900000</v>
      </c>
      <c r="J1972" s="22">
        <v>0</v>
      </c>
      <c r="K1972" s="22">
        <v>0</v>
      </c>
      <c r="L1972" s="22">
        <f t="shared" si="99"/>
        <v>51900000</v>
      </c>
      <c r="M1972" s="30"/>
      <c r="N1972" s="21"/>
    </row>
    <row r="1973" spans="1:14" ht="16.5" customHeight="1" x14ac:dyDescent="0.15">
      <c r="A1973" s="20">
        <v>1968</v>
      </c>
      <c r="B1973" s="21" t="s">
        <v>2311</v>
      </c>
      <c r="C1973" s="21" t="s">
        <v>517</v>
      </c>
      <c r="D1973" s="21">
        <v>11</v>
      </c>
      <c r="E1973" s="21" t="s">
        <v>5196</v>
      </c>
      <c r="F1973" s="40" t="s">
        <v>2676</v>
      </c>
      <c r="G1973" s="21" t="s">
        <v>191</v>
      </c>
      <c r="H1973" s="21" t="s">
        <v>22</v>
      </c>
      <c r="I1973" s="22">
        <v>235404175</v>
      </c>
      <c r="J1973" s="22">
        <v>0</v>
      </c>
      <c r="K1973" s="22">
        <v>0</v>
      </c>
      <c r="L1973" s="22">
        <f t="shared" si="99"/>
        <v>235404175</v>
      </c>
      <c r="M1973" s="30"/>
      <c r="N1973" s="21"/>
    </row>
    <row r="1974" spans="1:14" ht="16.5" customHeight="1" x14ac:dyDescent="0.15">
      <c r="A1974" s="20">
        <v>1969</v>
      </c>
      <c r="B1974" s="21" t="s">
        <v>2311</v>
      </c>
      <c r="C1974" s="21" t="s">
        <v>67</v>
      </c>
      <c r="D1974" s="21">
        <v>11</v>
      </c>
      <c r="E1974" s="21" t="s">
        <v>5196</v>
      </c>
      <c r="F1974" s="40" t="s">
        <v>2678</v>
      </c>
      <c r="G1974" s="21" t="s">
        <v>5273</v>
      </c>
      <c r="H1974" s="21" t="s">
        <v>22</v>
      </c>
      <c r="I1974" s="22">
        <v>25000000</v>
      </c>
      <c r="J1974" s="22">
        <f>J1977</f>
        <v>0</v>
      </c>
      <c r="K1974" s="22">
        <f>K1977</f>
        <v>0</v>
      </c>
      <c r="L1974" s="22">
        <f t="shared" si="99"/>
        <v>25000000</v>
      </c>
      <c r="M1974" s="30"/>
      <c r="N1974" s="21"/>
    </row>
    <row r="1975" spans="1:14" ht="16.5" customHeight="1" x14ac:dyDescent="0.15">
      <c r="A1975" s="20">
        <v>1970</v>
      </c>
      <c r="B1975" s="21" t="s">
        <v>2311</v>
      </c>
      <c r="C1975" s="21" t="s">
        <v>402</v>
      </c>
      <c r="D1975" s="21">
        <v>11</v>
      </c>
      <c r="E1975" s="21" t="s">
        <v>5196</v>
      </c>
      <c r="F1975" s="40" t="s">
        <v>2683</v>
      </c>
      <c r="G1975" s="21" t="s">
        <v>191</v>
      </c>
      <c r="H1975" s="21" t="s">
        <v>15</v>
      </c>
      <c r="I1975" s="22">
        <v>3759055</v>
      </c>
      <c r="J1975" s="22">
        <f>J1978</f>
        <v>0</v>
      </c>
      <c r="K1975" s="22">
        <f>K1978</f>
        <v>0</v>
      </c>
      <c r="L1975" s="22">
        <f t="shared" si="99"/>
        <v>3759055</v>
      </c>
      <c r="M1975" s="30"/>
      <c r="N1975" s="21"/>
    </row>
    <row r="1976" spans="1:14" ht="16.5" customHeight="1" x14ac:dyDescent="0.15">
      <c r="A1976" s="20">
        <v>1971</v>
      </c>
      <c r="B1976" s="21" t="s">
        <v>2697</v>
      </c>
      <c r="C1976" s="21" t="s">
        <v>2721</v>
      </c>
      <c r="D1976" s="21">
        <v>11</v>
      </c>
      <c r="E1976" s="21" t="s">
        <v>5196</v>
      </c>
      <c r="F1976" s="40" t="s">
        <v>2912</v>
      </c>
      <c r="G1976" s="21" t="s">
        <v>5273</v>
      </c>
      <c r="H1976" s="21" t="s">
        <v>22</v>
      </c>
      <c r="I1976" s="22">
        <v>52000000</v>
      </c>
      <c r="J1976" s="22">
        <v>0</v>
      </c>
      <c r="K1976" s="22">
        <v>0</v>
      </c>
      <c r="L1976" s="22">
        <f t="shared" si="99"/>
        <v>52000000</v>
      </c>
      <c r="M1976" s="30"/>
      <c r="N1976" s="21"/>
    </row>
    <row r="1977" spans="1:14" ht="16.5" customHeight="1" x14ac:dyDescent="0.15">
      <c r="A1977" s="20">
        <v>1972</v>
      </c>
      <c r="B1977" s="21" t="s">
        <v>2697</v>
      </c>
      <c r="C1977" s="21" t="s">
        <v>2758</v>
      </c>
      <c r="D1977" s="21">
        <v>11</v>
      </c>
      <c r="E1977" s="21" t="s">
        <v>5196</v>
      </c>
      <c r="F1977" s="40" t="s">
        <v>2932</v>
      </c>
      <c r="G1977" s="21" t="s">
        <v>191</v>
      </c>
      <c r="H1977" s="21" t="s">
        <v>22</v>
      </c>
      <c r="I1977" s="22">
        <v>1000000000</v>
      </c>
      <c r="J1977" s="22">
        <v>0</v>
      </c>
      <c r="K1977" s="22">
        <v>0</v>
      </c>
      <c r="L1977" s="22">
        <f t="shared" si="99"/>
        <v>1000000000</v>
      </c>
      <c r="M1977" s="30"/>
      <c r="N1977" s="21"/>
    </row>
    <row r="1978" spans="1:14" ht="16.5" customHeight="1" x14ac:dyDescent="0.15">
      <c r="A1978" s="20">
        <v>1973</v>
      </c>
      <c r="B1978" s="21" t="s">
        <v>2697</v>
      </c>
      <c r="C1978" s="21" t="s">
        <v>2947</v>
      </c>
      <c r="D1978" s="21">
        <v>11</v>
      </c>
      <c r="E1978" s="21" t="s">
        <v>5196</v>
      </c>
      <c r="F1978" s="40" t="s">
        <v>2948</v>
      </c>
      <c r="G1978" s="21" t="s">
        <v>193</v>
      </c>
      <c r="H1978" s="21" t="s">
        <v>22</v>
      </c>
      <c r="I1978" s="22">
        <v>132561720</v>
      </c>
      <c r="J1978" s="22">
        <f>J1981</f>
        <v>0</v>
      </c>
      <c r="K1978" s="22">
        <f>K1981</f>
        <v>0</v>
      </c>
      <c r="L1978" s="22">
        <f t="shared" si="99"/>
        <v>132561720</v>
      </c>
      <c r="M1978" s="30"/>
      <c r="N1978" s="21"/>
    </row>
    <row r="1979" spans="1:14" ht="16.5" customHeight="1" x14ac:dyDescent="0.15">
      <c r="A1979" s="20">
        <v>1974</v>
      </c>
      <c r="B1979" s="21" t="s">
        <v>2697</v>
      </c>
      <c r="C1979" s="21" t="s">
        <v>2893</v>
      </c>
      <c r="D1979" s="21">
        <v>11</v>
      </c>
      <c r="E1979" s="21" t="s">
        <v>5196</v>
      </c>
      <c r="F1979" s="40" t="s">
        <v>3006</v>
      </c>
      <c r="G1979" s="21" t="s">
        <v>191</v>
      </c>
      <c r="H1979" s="21" t="s">
        <v>16</v>
      </c>
      <c r="I1979" s="22">
        <v>8450000</v>
      </c>
      <c r="J1979" s="22">
        <v>0</v>
      </c>
      <c r="K1979" s="22">
        <v>0</v>
      </c>
      <c r="L1979" s="22">
        <f t="shared" si="99"/>
        <v>8450000</v>
      </c>
      <c r="M1979" s="30" t="s">
        <v>2967</v>
      </c>
      <c r="N1979" s="21"/>
    </row>
    <row r="1980" spans="1:14" ht="16.5" customHeight="1" x14ac:dyDescent="0.15">
      <c r="A1980" s="20">
        <v>1975</v>
      </c>
      <c r="B1980" s="21" t="s">
        <v>3014</v>
      </c>
      <c r="C1980" s="21" t="s">
        <v>3296</v>
      </c>
      <c r="D1980" s="21">
        <v>11</v>
      </c>
      <c r="E1980" s="21" t="s">
        <v>5196</v>
      </c>
      <c r="F1980" s="40" t="s">
        <v>3297</v>
      </c>
      <c r="G1980" s="21" t="s">
        <v>193</v>
      </c>
      <c r="H1980" s="21" t="s">
        <v>22</v>
      </c>
      <c r="I1980" s="22">
        <v>57000000</v>
      </c>
      <c r="J1980" s="22">
        <f>J1983</f>
        <v>0</v>
      </c>
      <c r="K1980" s="22">
        <v>0</v>
      </c>
      <c r="L1980" s="22">
        <f t="shared" si="99"/>
        <v>57000000</v>
      </c>
      <c r="M1980" s="30"/>
      <c r="N1980" s="21"/>
    </row>
    <row r="1981" spans="1:14" ht="16.5" customHeight="1" x14ac:dyDescent="0.15">
      <c r="A1981" s="20">
        <v>1976</v>
      </c>
      <c r="B1981" s="21" t="s">
        <v>3331</v>
      </c>
      <c r="C1981" s="21" t="s">
        <v>3334</v>
      </c>
      <c r="D1981" s="21">
        <v>11</v>
      </c>
      <c r="E1981" s="21" t="s">
        <v>5196</v>
      </c>
      <c r="F1981" s="40" t="s">
        <v>3455</v>
      </c>
      <c r="G1981" s="21" t="s">
        <v>193</v>
      </c>
      <c r="H1981" s="21" t="s">
        <v>22</v>
      </c>
      <c r="I1981" s="22">
        <v>95000000</v>
      </c>
      <c r="J1981" s="22">
        <v>0</v>
      </c>
      <c r="K1981" s="22">
        <v>0</v>
      </c>
      <c r="L1981" s="22">
        <f t="shared" si="99"/>
        <v>95000000</v>
      </c>
      <c r="M1981" s="30"/>
      <c r="N1981" s="21"/>
    </row>
    <row r="1982" spans="1:14" ht="16.5" customHeight="1" x14ac:dyDescent="0.15">
      <c r="A1982" s="20">
        <v>1977</v>
      </c>
      <c r="B1982" s="21" t="s">
        <v>3331</v>
      </c>
      <c r="C1982" s="21" t="s">
        <v>3346</v>
      </c>
      <c r="D1982" s="21">
        <v>11</v>
      </c>
      <c r="E1982" s="21" t="s">
        <v>5196</v>
      </c>
      <c r="F1982" s="40" t="s">
        <v>3464</v>
      </c>
      <c r="G1982" s="21" t="s">
        <v>193</v>
      </c>
      <c r="H1982" s="21" t="s">
        <v>22</v>
      </c>
      <c r="I1982" s="22">
        <v>30000000</v>
      </c>
      <c r="J1982" s="22">
        <v>0</v>
      </c>
      <c r="K1982" s="22">
        <v>0</v>
      </c>
      <c r="L1982" s="22">
        <f t="shared" si="99"/>
        <v>30000000</v>
      </c>
      <c r="M1982" s="30"/>
      <c r="N1982" s="21"/>
    </row>
    <row r="1983" spans="1:14" ht="16.5" customHeight="1" x14ac:dyDescent="0.15">
      <c r="A1983" s="20">
        <v>1978</v>
      </c>
      <c r="B1983" s="21" t="s">
        <v>3331</v>
      </c>
      <c r="C1983" s="21" t="s">
        <v>3346</v>
      </c>
      <c r="D1983" s="21">
        <v>11</v>
      </c>
      <c r="E1983" s="21" t="s">
        <v>5196</v>
      </c>
      <c r="F1983" s="40" t="s">
        <v>3465</v>
      </c>
      <c r="G1983" s="21" t="s">
        <v>193</v>
      </c>
      <c r="H1983" s="21" t="s">
        <v>22</v>
      </c>
      <c r="I1983" s="22">
        <v>75600000</v>
      </c>
      <c r="J1983" s="22">
        <v>0</v>
      </c>
      <c r="K1983" s="22">
        <v>0</v>
      </c>
      <c r="L1983" s="22">
        <f t="shared" si="99"/>
        <v>75600000</v>
      </c>
      <c r="M1983" s="30"/>
      <c r="N1983" s="21"/>
    </row>
    <row r="1984" spans="1:14" ht="16.5" customHeight="1" x14ac:dyDescent="0.15">
      <c r="A1984" s="20">
        <v>1979</v>
      </c>
      <c r="B1984" s="21" t="s">
        <v>3331</v>
      </c>
      <c r="C1984" s="21" t="s">
        <v>3374</v>
      </c>
      <c r="D1984" s="21">
        <v>11</v>
      </c>
      <c r="E1984" s="21" t="s">
        <v>5196</v>
      </c>
      <c r="F1984" s="40" t="s">
        <v>3491</v>
      </c>
      <c r="G1984" s="21" t="s">
        <v>191</v>
      </c>
      <c r="H1984" s="21" t="s">
        <v>15</v>
      </c>
      <c r="I1984" s="22">
        <v>95000000</v>
      </c>
      <c r="J1984" s="22">
        <v>0</v>
      </c>
      <c r="K1984" s="22">
        <v>0</v>
      </c>
      <c r="L1984" s="22">
        <f t="shared" si="99"/>
        <v>95000000</v>
      </c>
      <c r="M1984" s="30"/>
      <c r="N1984" s="21"/>
    </row>
    <row r="1985" spans="1:14" ht="16.5" customHeight="1" x14ac:dyDescent="0.15">
      <c r="A1985" s="20">
        <v>1980</v>
      </c>
      <c r="B1985" s="21" t="s">
        <v>3500</v>
      </c>
      <c r="C1985" s="21" t="s">
        <v>3561</v>
      </c>
      <c r="D1985" s="21">
        <v>11</v>
      </c>
      <c r="E1985" s="21" t="s">
        <v>5196</v>
      </c>
      <c r="F1985" s="40" t="s">
        <v>3562</v>
      </c>
      <c r="G1985" s="21" t="s">
        <v>193</v>
      </c>
      <c r="H1985" s="21" t="s">
        <v>16</v>
      </c>
      <c r="I1985" s="22">
        <v>78000000000</v>
      </c>
      <c r="J1985" s="22">
        <f t="shared" ref="J1985:J1994" si="102">J1988</f>
        <v>0</v>
      </c>
      <c r="K1985" s="22">
        <v>0</v>
      </c>
      <c r="L1985" s="22">
        <f t="shared" si="99"/>
        <v>78000000000</v>
      </c>
      <c r="M1985" s="30" t="s">
        <v>74</v>
      </c>
      <c r="N1985" s="21"/>
    </row>
    <row r="1986" spans="1:14" ht="16.5" customHeight="1" x14ac:dyDescent="0.15">
      <c r="A1986" s="20">
        <v>1981</v>
      </c>
      <c r="B1986" s="21" t="s">
        <v>3563</v>
      </c>
      <c r="C1986" s="21" t="s">
        <v>1915</v>
      </c>
      <c r="D1986" s="21">
        <v>11</v>
      </c>
      <c r="E1986" s="21" t="s">
        <v>5196</v>
      </c>
      <c r="F1986" s="40" t="s">
        <v>3714</v>
      </c>
      <c r="G1986" s="21" t="s">
        <v>191</v>
      </c>
      <c r="H1986" s="21" t="s">
        <v>15</v>
      </c>
      <c r="I1986" s="22">
        <v>79000000</v>
      </c>
      <c r="J1986" s="22">
        <f t="shared" si="102"/>
        <v>0</v>
      </c>
      <c r="K1986" s="22">
        <f>K1989</f>
        <v>0</v>
      </c>
      <c r="L1986" s="22">
        <f t="shared" si="99"/>
        <v>79000000</v>
      </c>
      <c r="M1986" s="30"/>
      <c r="N1986" s="21"/>
    </row>
    <row r="1987" spans="1:14" ht="16.5" customHeight="1" x14ac:dyDescent="0.15">
      <c r="A1987" s="20">
        <v>1982</v>
      </c>
      <c r="B1987" s="21" t="s">
        <v>3563</v>
      </c>
      <c r="C1987" s="21" t="s">
        <v>1915</v>
      </c>
      <c r="D1987" s="21">
        <v>11</v>
      </c>
      <c r="E1987" s="21" t="s">
        <v>5196</v>
      </c>
      <c r="F1987" s="40" t="s">
        <v>3715</v>
      </c>
      <c r="G1987" s="21" t="s">
        <v>193</v>
      </c>
      <c r="H1987" s="21" t="s">
        <v>15</v>
      </c>
      <c r="I1987" s="22">
        <v>49000000</v>
      </c>
      <c r="J1987" s="22">
        <f t="shared" si="102"/>
        <v>0</v>
      </c>
      <c r="K1987" s="22">
        <f>K1990</f>
        <v>0</v>
      </c>
      <c r="L1987" s="22">
        <f t="shared" si="99"/>
        <v>49000000</v>
      </c>
      <c r="M1987" s="30"/>
      <c r="N1987" s="21"/>
    </row>
    <row r="1988" spans="1:14" ht="16.5" customHeight="1" x14ac:dyDescent="0.15">
      <c r="A1988" s="20">
        <v>1983</v>
      </c>
      <c r="B1988" s="21" t="s">
        <v>3563</v>
      </c>
      <c r="C1988" s="21" t="s">
        <v>1915</v>
      </c>
      <c r="D1988" s="21">
        <v>11</v>
      </c>
      <c r="E1988" s="21" t="s">
        <v>5196</v>
      </c>
      <c r="F1988" s="40" t="s">
        <v>3716</v>
      </c>
      <c r="G1988" s="21" t="s">
        <v>193</v>
      </c>
      <c r="H1988" s="21" t="s">
        <v>22</v>
      </c>
      <c r="I1988" s="22">
        <v>20000000</v>
      </c>
      <c r="J1988" s="22">
        <f t="shared" si="102"/>
        <v>0</v>
      </c>
      <c r="K1988" s="22">
        <v>0</v>
      </c>
      <c r="L1988" s="22">
        <f t="shared" si="99"/>
        <v>20000000</v>
      </c>
      <c r="M1988" s="30"/>
      <c r="N1988" s="21"/>
    </row>
    <row r="1989" spans="1:14" ht="16.5" customHeight="1" x14ac:dyDescent="0.15">
      <c r="A1989" s="20">
        <v>1984</v>
      </c>
      <c r="B1989" s="21" t="s">
        <v>3563</v>
      </c>
      <c r="C1989" s="21" t="s">
        <v>3660</v>
      </c>
      <c r="D1989" s="21">
        <v>11</v>
      </c>
      <c r="E1989" s="21" t="s">
        <v>5196</v>
      </c>
      <c r="F1989" s="40" t="s">
        <v>3745</v>
      </c>
      <c r="G1989" s="21" t="s">
        <v>193</v>
      </c>
      <c r="H1989" s="21" t="s">
        <v>22</v>
      </c>
      <c r="I1989" s="22">
        <v>130000000</v>
      </c>
      <c r="J1989" s="22">
        <f t="shared" si="102"/>
        <v>0</v>
      </c>
      <c r="K1989" s="22">
        <f>K1992</f>
        <v>0</v>
      </c>
      <c r="L1989" s="22">
        <f t="shared" si="99"/>
        <v>130000000</v>
      </c>
      <c r="M1989" s="30"/>
      <c r="N1989" s="21"/>
    </row>
    <row r="1990" spans="1:14" ht="16.5" customHeight="1" x14ac:dyDescent="0.15">
      <c r="A1990" s="20">
        <v>1985</v>
      </c>
      <c r="B1990" s="21" t="s">
        <v>3563</v>
      </c>
      <c r="C1990" s="21" t="s">
        <v>3664</v>
      </c>
      <c r="D1990" s="21">
        <v>11</v>
      </c>
      <c r="E1990" s="21" t="s">
        <v>5196</v>
      </c>
      <c r="F1990" s="40" t="s">
        <v>5261</v>
      </c>
      <c r="G1990" s="21" t="s">
        <v>5273</v>
      </c>
      <c r="H1990" s="21" t="s">
        <v>15</v>
      </c>
      <c r="I1990" s="22">
        <v>100000000</v>
      </c>
      <c r="J1990" s="22">
        <f t="shared" si="102"/>
        <v>0</v>
      </c>
      <c r="K1990" s="22">
        <v>0</v>
      </c>
      <c r="L1990" s="22">
        <f t="shared" si="99"/>
        <v>100000000</v>
      </c>
      <c r="M1990" s="30"/>
      <c r="N1990" s="21"/>
    </row>
    <row r="1991" spans="1:14" ht="16.5" customHeight="1" x14ac:dyDescent="0.15">
      <c r="A1991" s="20">
        <v>1986</v>
      </c>
      <c r="B1991" s="21" t="s">
        <v>3563</v>
      </c>
      <c r="C1991" s="21" t="s">
        <v>3664</v>
      </c>
      <c r="D1991" s="21">
        <v>11</v>
      </c>
      <c r="E1991" s="21" t="s">
        <v>5196</v>
      </c>
      <c r="F1991" s="40" t="s">
        <v>3748</v>
      </c>
      <c r="G1991" s="21" t="s">
        <v>193</v>
      </c>
      <c r="H1991" s="21" t="s">
        <v>15</v>
      </c>
      <c r="I1991" s="22">
        <v>62000000</v>
      </c>
      <c r="J1991" s="22">
        <f t="shared" si="102"/>
        <v>0</v>
      </c>
      <c r="K1991" s="22">
        <f>K1994</f>
        <v>0</v>
      </c>
      <c r="L1991" s="22">
        <f t="shared" si="99"/>
        <v>62000000</v>
      </c>
      <c r="M1991" s="30"/>
      <c r="N1991" s="21" t="s">
        <v>195</v>
      </c>
    </row>
    <row r="1992" spans="1:14" ht="16.5" customHeight="1" x14ac:dyDescent="0.15">
      <c r="A1992" s="20">
        <v>1987</v>
      </c>
      <c r="B1992" s="21" t="s">
        <v>3765</v>
      </c>
      <c r="C1992" s="21" t="s">
        <v>3766</v>
      </c>
      <c r="D1992" s="21">
        <v>11</v>
      </c>
      <c r="E1992" s="21" t="s">
        <v>5196</v>
      </c>
      <c r="F1992" s="40" t="s">
        <v>3767</v>
      </c>
      <c r="G1992" s="21" t="s">
        <v>73</v>
      </c>
      <c r="H1992" s="21" t="s">
        <v>15</v>
      </c>
      <c r="I1992" s="22">
        <v>200000000</v>
      </c>
      <c r="J1992" s="22">
        <f t="shared" si="102"/>
        <v>0</v>
      </c>
      <c r="K1992" s="22">
        <v>0</v>
      </c>
      <c r="L1992" s="22">
        <f t="shared" si="99"/>
        <v>200000000</v>
      </c>
      <c r="M1992" s="30"/>
      <c r="N1992" s="21"/>
    </row>
    <row r="1993" spans="1:14" ht="16.5" customHeight="1" x14ac:dyDescent="0.15">
      <c r="A1993" s="20">
        <v>1988</v>
      </c>
      <c r="B1993" s="21" t="s">
        <v>3765</v>
      </c>
      <c r="C1993" s="21" t="s">
        <v>3766</v>
      </c>
      <c r="D1993" s="21">
        <v>11</v>
      </c>
      <c r="E1993" s="21" t="s">
        <v>5196</v>
      </c>
      <c r="F1993" s="40" t="s">
        <v>3768</v>
      </c>
      <c r="G1993" s="21" t="s">
        <v>52</v>
      </c>
      <c r="H1993" s="21" t="s">
        <v>15</v>
      </c>
      <c r="I1993" s="22">
        <v>330000000</v>
      </c>
      <c r="J1993" s="22">
        <f t="shared" si="102"/>
        <v>0</v>
      </c>
      <c r="K1993" s="22">
        <f>K1996</f>
        <v>0</v>
      </c>
      <c r="L1993" s="22">
        <f t="shared" si="99"/>
        <v>330000000</v>
      </c>
      <c r="M1993" s="30"/>
      <c r="N1993" s="21"/>
    </row>
    <row r="1994" spans="1:14" ht="16.5" customHeight="1" x14ac:dyDescent="0.15">
      <c r="A1994" s="20">
        <v>1989</v>
      </c>
      <c r="B1994" s="21" t="s">
        <v>3765</v>
      </c>
      <c r="C1994" s="21" t="s">
        <v>3771</v>
      </c>
      <c r="D1994" s="21">
        <v>11</v>
      </c>
      <c r="E1994" s="21" t="s">
        <v>5196</v>
      </c>
      <c r="F1994" s="40" t="s">
        <v>3772</v>
      </c>
      <c r="G1994" s="21" t="s">
        <v>5276</v>
      </c>
      <c r="H1994" s="21" t="s">
        <v>22</v>
      </c>
      <c r="I1994" s="22">
        <v>91455000</v>
      </c>
      <c r="J1994" s="22">
        <f t="shared" si="102"/>
        <v>0</v>
      </c>
      <c r="K1994" s="22">
        <v>0</v>
      </c>
      <c r="L1994" s="22">
        <f t="shared" si="99"/>
        <v>91455000</v>
      </c>
      <c r="M1994" s="30"/>
      <c r="N1994" s="21"/>
    </row>
    <row r="1995" spans="1:14" ht="16.5" customHeight="1" x14ac:dyDescent="0.15">
      <c r="A1995" s="20">
        <v>1990</v>
      </c>
      <c r="B1995" s="21" t="s">
        <v>3780</v>
      </c>
      <c r="C1995" s="21" t="s">
        <v>3813</v>
      </c>
      <c r="D1995" s="21">
        <v>11</v>
      </c>
      <c r="E1995" s="21" t="s">
        <v>5196</v>
      </c>
      <c r="F1995" s="40" t="s">
        <v>3951</v>
      </c>
      <c r="G1995" s="21" t="s">
        <v>193</v>
      </c>
      <c r="H1995" s="21" t="s">
        <v>15</v>
      </c>
      <c r="I1995" s="22">
        <v>145000000</v>
      </c>
      <c r="J1995" s="22">
        <v>0</v>
      </c>
      <c r="K1995" s="22">
        <v>0</v>
      </c>
      <c r="L1995" s="22">
        <f t="shared" si="99"/>
        <v>145000000</v>
      </c>
      <c r="M1995" s="30"/>
      <c r="N1995" s="21"/>
    </row>
    <row r="1996" spans="1:14" ht="16.5" customHeight="1" x14ac:dyDescent="0.15">
      <c r="A1996" s="20">
        <v>1991</v>
      </c>
      <c r="B1996" s="21" t="s">
        <v>3780</v>
      </c>
      <c r="C1996" s="21" t="s">
        <v>3813</v>
      </c>
      <c r="D1996" s="21">
        <v>11</v>
      </c>
      <c r="E1996" s="21" t="s">
        <v>5196</v>
      </c>
      <c r="F1996" s="40" t="s">
        <v>3952</v>
      </c>
      <c r="G1996" s="21" t="s">
        <v>191</v>
      </c>
      <c r="H1996" s="21" t="s">
        <v>22</v>
      </c>
      <c r="I1996" s="22">
        <v>40000000</v>
      </c>
      <c r="J1996" s="22">
        <v>0</v>
      </c>
      <c r="K1996" s="22">
        <v>0</v>
      </c>
      <c r="L1996" s="22">
        <f t="shared" si="99"/>
        <v>40000000</v>
      </c>
      <c r="M1996" s="30"/>
      <c r="N1996" s="21"/>
    </row>
    <row r="1997" spans="1:14" ht="16.5" customHeight="1" x14ac:dyDescent="0.15">
      <c r="A1997" s="20">
        <v>1992</v>
      </c>
      <c r="B1997" s="21" t="s">
        <v>3780</v>
      </c>
      <c r="C1997" s="21" t="s">
        <v>3842</v>
      </c>
      <c r="D1997" s="21">
        <v>11</v>
      </c>
      <c r="E1997" s="21" t="s">
        <v>5196</v>
      </c>
      <c r="F1997" s="40" t="s">
        <v>3975</v>
      </c>
      <c r="G1997" s="21" t="s">
        <v>191</v>
      </c>
      <c r="H1997" s="21" t="s">
        <v>22</v>
      </c>
      <c r="I1997" s="22">
        <v>20000000</v>
      </c>
      <c r="J1997" s="22">
        <f>J2000</f>
        <v>0</v>
      </c>
      <c r="K1997" s="22">
        <v>0</v>
      </c>
      <c r="L1997" s="22">
        <f t="shared" ref="L1997:L2060" si="103">I1997+J1997+K1997</f>
        <v>20000000</v>
      </c>
      <c r="M1997" s="30"/>
      <c r="N1997" s="21"/>
    </row>
    <row r="1998" spans="1:14" ht="16.5" customHeight="1" x14ac:dyDescent="0.15">
      <c r="A1998" s="20">
        <v>1993</v>
      </c>
      <c r="B1998" s="21" t="s">
        <v>3780</v>
      </c>
      <c r="C1998" s="21" t="s">
        <v>5206</v>
      </c>
      <c r="D1998" s="21">
        <v>11</v>
      </c>
      <c r="E1998" s="21" t="s">
        <v>5196</v>
      </c>
      <c r="F1998" s="40" t="s">
        <v>3996</v>
      </c>
      <c r="G1998" s="21" t="s">
        <v>193</v>
      </c>
      <c r="H1998" s="21" t="s">
        <v>22</v>
      </c>
      <c r="I1998" s="22">
        <v>20598000</v>
      </c>
      <c r="J1998" s="22">
        <f>J2001</f>
        <v>0</v>
      </c>
      <c r="K1998" s="22">
        <f>K2001</f>
        <v>0</v>
      </c>
      <c r="L1998" s="22">
        <f t="shared" si="103"/>
        <v>20598000</v>
      </c>
      <c r="M1998" s="30"/>
      <c r="N1998" s="21"/>
    </row>
    <row r="1999" spans="1:14" ht="16.5" customHeight="1" x14ac:dyDescent="0.15">
      <c r="A1999" s="20">
        <v>1994</v>
      </c>
      <c r="B1999" s="21" t="s">
        <v>3780</v>
      </c>
      <c r="C1999" s="21" t="s">
        <v>5212</v>
      </c>
      <c r="D1999" s="21">
        <v>11</v>
      </c>
      <c r="E1999" s="21" t="s">
        <v>5196</v>
      </c>
      <c r="F1999" s="40" t="s">
        <v>4006</v>
      </c>
      <c r="G1999" s="21" t="s">
        <v>52</v>
      </c>
      <c r="H1999" s="21" t="s">
        <v>22</v>
      </c>
      <c r="I1999" s="22">
        <v>67000000</v>
      </c>
      <c r="J1999" s="22">
        <v>0</v>
      </c>
      <c r="K1999" s="22">
        <v>0</v>
      </c>
      <c r="L1999" s="22">
        <f t="shared" si="103"/>
        <v>67000000</v>
      </c>
      <c r="M1999" s="30"/>
      <c r="N1999" s="21"/>
    </row>
    <row r="2000" spans="1:14" ht="16.5" customHeight="1" x14ac:dyDescent="0.15">
      <c r="A2000" s="20">
        <v>1995</v>
      </c>
      <c r="B2000" s="21" t="s">
        <v>4019</v>
      </c>
      <c r="C2000" s="21" t="s">
        <v>4020</v>
      </c>
      <c r="D2000" s="21">
        <v>11</v>
      </c>
      <c r="E2000" s="21" t="s">
        <v>5196</v>
      </c>
      <c r="F2000" s="40" t="s">
        <v>4023</v>
      </c>
      <c r="G2000" s="21" t="s">
        <v>191</v>
      </c>
      <c r="H2000" s="21" t="s">
        <v>22</v>
      </c>
      <c r="I2000" s="22">
        <v>29997000</v>
      </c>
      <c r="J2000" s="22">
        <v>0</v>
      </c>
      <c r="K2000" s="22">
        <v>0</v>
      </c>
      <c r="L2000" s="22">
        <f t="shared" si="103"/>
        <v>29997000</v>
      </c>
      <c r="M2000" s="30"/>
      <c r="N2000" s="21"/>
    </row>
    <row r="2001" spans="1:14" ht="16.5" customHeight="1" x14ac:dyDescent="0.15">
      <c r="A2001" s="20">
        <v>1996</v>
      </c>
      <c r="B2001" s="21" t="s">
        <v>5096</v>
      </c>
      <c r="C2001" s="21" t="s">
        <v>5099</v>
      </c>
      <c r="D2001" s="21">
        <v>11</v>
      </c>
      <c r="E2001" s="21" t="s">
        <v>5196</v>
      </c>
      <c r="F2001" s="40" t="s">
        <v>5126</v>
      </c>
      <c r="G2001" s="21" t="s">
        <v>193</v>
      </c>
      <c r="H2001" s="21" t="s">
        <v>15</v>
      </c>
      <c r="I2001" s="22">
        <v>4500000000</v>
      </c>
      <c r="J2001" s="22">
        <v>0</v>
      </c>
      <c r="K2001" s="22">
        <v>0</v>
      </c>
      <c r="L2001" s="22">
        <f t="shared" si="103"/>
        <v>4500000000</v>
      </c>
      <c r="M2001" s="30"/>
      <c r="N2001" s="21"/>
    </row>
    <row r="2002" spans="1:14" ht="16.5" customHeight="1" x14ac:dyDescent="0.15">
      <c r="A2002" s="20">
        <v>1997</v>
      </c>
      <c r="B2002" s="21" t="s">
        <v>5096</v>
      </c>
      <c r="C2002" s="21" t="s">
        <v>5099</v>
      </c>
      <c r="D2002" s="21">
        <v>11</v>
      </c>
      <c r="E2002" s="21" t="s">
        <v>5196</v>
      </c>
      <c r="F2002" s="40" t="s">
        <v>5127</v>
      </c>
      <c r="G2002" s="21" t="s">
        <v>193</v>
      </c>
      <c r="H2002" s="21" t="s">
        <v>15</v>
      </c>
      <c r="I2002" s="22">
        <v>4500000000</v>
      </c>
      <c r="J2002" s="22">
        <v>0</v>
      </c>
      <c r="K2002" s="22">
        <v>0</v>
      </c>
      <c r="L2002" s="22">
        <f t="shared" si="103"/>
        <v>4500000000</v>
      </c>
      <c r="M2002" s="30"/>
      <c r="N2002" s="21"/>
    </row>
    <row r="2003" spans="1:14" ht="16.5" customHeight="1" x14ac:dyDescent="0.15">
      <c r="A2003" s="20">
        <v>1998</v>
      </c>
      <c r="B2003" s="21" t="s">
        <v>5096</v>
      </c>
      <c r="C2003" s="21" t="s">
        <v>5099</v>
      </c>
      <c r="D2003" s="21">
        <v>11</v>
      </c>
      <c r="E2003" s="21" t="s">
        <v>5196</v>
      </c>
      <c r="F2003" s="40" t="s">
        <v>5128</v>
      </c>
      <c r="G2003" s="21" t="s">
        <v>193</v>
      </c>
      <c r="H2003" s="21" t="s">
        <v>15</v>
      </c>
      <c r="I2003" s="22">
        <v>4500000000</v>
      </c>
      <c r="J2003" s="22">
        <v>0</v>
      </c>
      <c r="K2003" s="22">
        <v>0</v>
      </c>
      <c r="L2003" s="22">
        <f t="shared" si="103"/>
        <v>4500000000</v>
      </c>
      <c r="M2003" s="30"/>
      <c r="N2003" s="21"/>
    </row>
    <row r="2004" spans="1:14" ht="16.5" customHeight="1" x14ac:dyDescent="0.15">
      <c r="A2004" s="20">
        <v>1999</v>
      </c>
      <c r="B2004" s="21" t="s">
        <v>5096</v>
      </c>
      <c r="C2004" s="21" t="s">
        <v>5099</v>
      </c>
      <c r="D2004" s="21">
        <v>11</v>
      </c>
      <c r="E2004" s="21" t="s">
        <v>5196</v>
      </c>
      <c r="F2004" s="40" t="s">
        <v>5129</v>
      </c>
      <c r="G2004" s="21" t="s">
        <v>193</v>
      </c>
      <c r="H2004" s="21" t="s">
        <v>15</v>
      </c>
      <c r="I2004" s="22">
        <v>4500000000</v>
      </c>
      <c r="J2004" s="22">
        <v>0</v>
      </c>
      <c r="K2004" s="22">
        <v>0</v>
      </c>
      <c r="L2004" s="22">
        <f t="shared" si="103"/>
        <v>4500000000</v>
      </c>
      <c r="M2004" s="30"/>
      <c r="N2004" s="21"/>
    </row>
    <row r="2005" spans="1:14" ht="16.5" customHeight="1" x14ac:dyDescent="0.15">
      <c r="A2005" s="20">
        <v>2000</v>
      </c>
      <c r="B2005" s="21" t="s">
        <v>5096</v>
      </c>
      <c r="C2005" s="21" t="s">
        <v>5099</v>
      </c>
      <c r="D2005" s="21">
        <v>11</v>
      </c>
      <c r="E2005" s="21" t="s">
        <v>5196</v>
      </c>
      <c r="F2005" s="40" t="s">
        <v>5130</v>
      </c>
      <c r="G2005" s="21" t="s">
        <v>193</v>
      </c>
      <c r="H2005" s="21" t="s">
        <v>15</v>
      </c>
      <c r="I2005" s="22">
        <v>4500000000</v>
      </c>
      <c r="J2005" s="22">
        <v>0</v>
      </c>
      <c r="K2005" s="22">
        <v>0</v>
      </c>
      <c r="L2005" s="22">
        <f t="shared" si="103"/>
        <v>4500000000</v>
      </c>
      <c r="M2005" s="30"/>
      <c r="N2005" s="21"/>
    </row>
    <row r="2006" spans="1:14" ht="16.5" customHeight="1" x14ac:dyDescent="0.15">
      <c r="A2006" s="20">
        <v>2001</v>
      </c>
      <c r="B2006" s="21" t="s">
        <v>5096</v>
      </c>
      <c r="C2006" s="21" t="s">
        <v>5099</v>
      </c>
      <c r="D2006" s="21">
        <v>11</v>
      </c>
      <c r="E2006" s="21" t="s">
        <v>5196</v>
      </c>
      <c r="F2006" s="40" t="s">
        <v>5131</v>
      </c>
      <c r="G2006" s="21" t="s">
        <v>193</v>
      </c>
      <c r="H2006" s="21" t="s">
        <v>15</v>
      </c>
      <c r="I2006" s="22">
        <v>4500000000</v>
      </c>
      <c r="J2006" s="22">
        <v>0</v>
      </c>
      <c r="K2006" s="22">
        <v>0</v>
      </c>
      <c r="L2006" s="22">
        <f t="shared" si="103"/>
        <v>4500000000</v>
      </c>
      <c r="M2006" s="30"/>
      <c r="N2006" s="21"/>
    </row>
    <row r="2007" spans="1:14" ht="16.5" customHeight="1" x14ac:dyDescent="0.15">
      <c r="A2007" s="20">
        <v>2002</v>
      </c>
      <c r="B2007" s="21" t="s">
        <v>5096</v>
      </c>
      <c r="C2007" s="21" t="s">
        <v>5099</v>
      </c>
      <c r="D2007" s="21">
        <v>11</v>
      </c>
      <c r="E2007" s="21" t="s">
        <v>5196</v>
      </c>
      <c r="F2007" s="40" t="s">
        <v>5134</v>
      </c>
      <c r="G2007" s="21" t="s">
        <v>2067</v>
      </c>
      <c r="H2007" s="21" t="s">
        <v>22</v>
      </c>
      <c r="I2007" s="22">
        <v>30000000</v>
      </c>
      <c r="J2007" s="22">
        <v>0</v>
      </c>
      <c r="K2007" s="22">
        <v>0</v>
      </c>
      <c r="L2007" s="22">
        <f t="shared" si="103"/>
        <v>30000000</v>
      </c>
      <c r="M2007" s="30"/>
      <c r="N2007" s="21"/>
    </row>
    <row r="2008" spans="1:14" ht="16.5" customHeight="1" x14ac:dyDescent="0.15">
      <c r="A2008" s="20">
        <v>2003</v>
      </c>
      <c r="B2008" s="21" t="s">
        <v>4025</v>
      </c>
      <c r="C2008" s="21" t="s">
        <v>4045</v>
      </c>
      <c r="D2008" s="21">
        <v>11</v>
      </c>
      <c r="E2008" s="21" t="s">
        <v>5196</v>
      </c>
      <c r="F2008" s="40" t="s">
        <v>4165</v>
      </c>
      <c r="G2008" s="21" t="s">
        <v>191</v>
      </c>
      <c r="H2008" s="21" t="s">
        <v>15</v>
      </c>
      <c r="I2008" s="22">
        <v>50000000</v>
      </c>
      <c r="J2008" s="22">
        <v>0</v>
      </c>
      <c r="K2008" s="22">
        <v>0</v>
      </c>
      <c r="L2008" s="22">
        <f t="shared" si="103"/>
        <v>50000000</v>
      </c>
      <c r="M2008" s="30"/>
      <c r="N2008" s="21"/>
    </row>
    <row r="2009" spans="1:14" ht="16.5" customHeight="1" x14ac:dyDescent="0.15">
      <c r="A2009" s="20">
        <v>2004</v>
      </c>
      <c r="B2009" s="21" t="s">
        <v>4025</v>
      </c>
      <c r="C2009" s="21" t="s">
        <v>4056</v>
      </c>
      <c r="D2009" s="21">
        <v>11</v>
      </c>
      <c r="E2009" s="21" t="s">
        <v>5196</v>
      </c>
      <c r="F2009" s="40" t="s">
        <v>4166</v>
      </c>
      <c r="G2009" s="21" t="s">
        <v>73</v>
      </c>
      <c r="H2009" s="21" t="s">
        <v>15</v>
      </c>
      <c r="I2009" s="22">
        <v>500000000</v>
      </c>
      <c r="J2009" s="22">
        <v>0</v>
      </c>
      <c r="K2009" s="22">
        <v>0</v>
      </c>
      <c r="L2009" s="22">
        <f t="shared" si="103"/>
        <v>500000000</v>
      </c>
      <c r="M2009" s="30"/>
      <c r="N2009" s="21"/>
    </row>
    <row r="2010" spans="1:14" ht="16.5" customHeight="1" x14ac:dyDescent="0.15">
      <c r="A2010" s="20">
        <v>2005</v>
      </c>
      <c r="B2010" s="21" t="s">
        <v>5211</v>
      </c>
      <c r="C2010" s="21" t="s">
        <v>67</v>
      </c>
      <c r="D2010" s="21">
        <v>11</v>
      </c>
      <c r="E2010" s="21" t="s">
        <v>5196</v>
      </c>
      <c r="F2010" s="40" t="s">
        <v>4363</v>
      </c>
      <c r="G2010" s="21" t="s">
        <v>191</v>
      </c>
      <c r="H2010" s="21" t="s">
        <v>15</v>
      </c>
      <c r="I2010" s="22">
        <v>450000000</v>
      </c>
      <c r="J2010" s="22">
        <v>0</v>
      </c>
      <c r="K2010" s="22">
        <v>0</v>
      </c>
      <c r="L2010" s="22">
        <f t="shared" si="103"/>
        <v>450000000</v>
      </c>
      <c r="M2010" s="30"/>
      <c r="N2010" s="21"/>
    </row>
    <row r="2011" spans="1:14" ht="16.5" customHeight="1" x14ac:dyDescent="0.15">
      <c r="A2011" s="20">
        <v>2006</v>
      </c>
      <c r="B2011" s="21" t="s">
        <v>4170</v>
      </c>
      <c r="C2011" s="21" t="s">
        <v>4233</v>
      </c>
      <c r="D2011" s="21">
        <v>11</v>
      </c>
      <c r="E2011" s="21" t="s">
        <v>5196</v>
      </c>
      <c r="F2011" s="40" t="s">
        <v>4333</v>
      </c>
      <c r="G2011" s="21" t="s">
        <v>193</v>
      </c>
      <c r="H2011" s="21" t="s">
        <v>22</v>
      </c>
      <c r="I2011" s="22">
        <v>155000000</v>
      </c>
      <c r="J2011" s="22">
        <v>0</v>
      </c>
      <c r="K2011" s="22">
        <v>0</v>
      </c>
      <c r="L2011" s="22">
        <f t="shared" si="103"/>
        <v>155000000</v>
      </c>
      <c r="M2011" s="30"/>
      <c r="N2011" s="21"/>
    </row>
    <row r="2012" spans="1:14" ht="16.5" customHeight="1" x14ac:dyDescent="0.15">
      <c r="A2012" s="20">
        <v>2007</v>
      </c>
      <c r="B2012" s="21" t="s">
        <v>4170</v>
      </c>
      <c r="C2012" s="21" t="s">
        <v>4233</v>
      </c>
      <c r="D2012" s="21">
        <v>11</v>
      </c>
      <c r="E2012" s="21" t="s">
        <v>5196</v>
      </c>
      <c r="F2012" s="40" t="s">
        <v>4334</v>
      </c>
      <c r="G2012" s="21" t="s">
        <v>193</v>
      </c>
      <c r="H2012" s="21" t="s">
        <v>22</v>
      </c>
      <c r="I2012" s="22">
        <v>100000000</v>
      </c>
      <c r="J2012" s="22">
        <f>J2015</f>
        <v>0</v>
      </c>
      <c r="K2012" s="22">
        <f>K2015</f>
        <v>0</v>
      </c>
      <c r="L2012" s="22">
        <f t="shared" si="103"/>
        <v>100000000</v>
      </c>
      <c r="M2012" s="30"/>
      <c r="N2012" s="21"/>
    </row>
    <row r="2013" spans="1:14" ht="16.5" customHeight="1" x14ac:dyDescent="0.15">
      <c r="A2013" s="20">
        <v>2008</v>
      </c>
      <c r="B2013" s="21" t="s">
        <v>4170</v>
      </c>
      <c r="C2013" s="21" t="s">
        <v>4233</v>
      </c>
      <c r="D2013" s="21">
        <v>11</v>
      </c>
      <c r="E2013" s="21" t="s">
        <v>5196</v>
      </c>
      <c r="F2013" s="40" t="s">
        <v>4335</v>
      </c>
      <c r="G2013" s="21" t="s">
        <v>191</v>
      </c>
      <c r="H2013" s="21" t="s">
        <v>22</v>
      </c>
      <c r="I2013" s="22">
        <v>90000000</v>
      </c>
      <c r="J2013" s="22">
        <f>J2016</f>
        <v>0</v>
      </c>
      <c r="K2013" s="22">
        <f>K2016</f>
        <v>0</v>
      </c>
      <c r="L2013" s="22">
        <f t="shared" si="103"/>
        <v>90000000</v>
      </c>
      <c r="M2013" s="30"/>
      <c r="N2013" s="21"/>
    </row>
    <row r="2014" spans="1:14" ht="16.5" customHeight="1" x14ac:dyDescent="0.15">
      <c r="A2014" s="20">
        <v>2009</v>
      </c>
      <c r="B2014" s="21" t="s">
        <v>4170</v>
      </c>
      <c r="C2014" s="21" t="s">
        <v>67</v>
      </c>
      <c r="D2014" s="21">
        <v>11</v>
      </c>
      <c r="E2014" s="21" t="s">
        <v>5196</v>
      </c>
      <c r="F2014" s="40" t="s">
        <v>4362</v>
      </c>
      <c r="G2014" s="21" t="s">
        <v>193</v>
      </c>
      <c r="H2014" s="21" t="s">
        <v>22</v>
      </c>
      <c r="I2014" s="22">
        <v>45000000</v>
      </c>
      <c r="J2014" s="22">
        <v>0</v>
      </c>
      <c r="K2014" s="22">
        <v>0</v>
      </c>
      <c r="L2014" s="22">
        <f t="shared" si="103"/>
        <v>45000000</v>
      </c>
      <c r="M2014" s="30"/>
      <c r="N2014" s="21"/>
    </row>
    <row r="2015" spans="1:14" ht="16.5" customHeight="1" x14ac:dyDescent="0.15">
      <c r="A2015" s="20">
        <v>2010</v>
      </c>
      <c r="B2015" s="21" t="s">
        <v>4365</v>
      </c>
      <c r="C2015" s="21" t="s">
        <v>290</v>
      </c>
      <c r="D2015" s="21">
        <v>11</v>
      </c>
      <c r="E2015" s="21" t="s">
        <v>5196</v>
      </c>
      <c r="F2015" s="40" t="s">
        <v>4432</v>
      </c>
      <c r="G2015" s="21" t="s">
        <v>193</v>
      </c>
      <c r="H2015" s="21" t="s">
        <v>22</v>
      </c>
      <c r="I2015" s="22">
        <v>28384512</v>
      </c>
      <c r="J2015" s="22">
        <f>J2018</f>
        <v>0</v>
      </c>
      <c r="K2015" s="22">
        <f>K2018</f>
        <v>0</v>
      </c>
      <c r="L2015" s="22">
        <f t="shared" si="103"/>
        <v>28384512</v>
      </c>
      <c r="M2015" s="30"/>
      <c r="N2015" s="21"/>
    </row>
    <row r="2016" spans="1:14" ht="16.5" customHeight="1" x14ac:dyDescent="0.15">
      <c r="A2016" s="20">
        <v>2011</v>
      </c>
      <c r="B2016" s="21" t="s">
        <v>4446</v>
      </c>
      <c r="C2016" s="21" t="s">
        <v>4456</v>
      </c>
      <c r="D2016" s="21">
        <v>11</v>
      </c>
      <c r="E2016" s="21" t="s">
        <v>5196</v>
      </c>
      <c r="F2016" s="40" t="s">
        <v>4800</v>
      </c>
      <c r="G2016" s="21" t="s">
        <v>5183</v>
      </c>
      <c r="H2016" s="21" t="s">
        <v>22</v>
      </c>
      <c r="I2016" s="22">
        <v>292466000</v>
      </c>
      <c r="J2016" s="22">
        <v>0</v>
      </c>
      <c r="K2016" s="22">
        <v>0</v>
      </c>
      <c r="L2016" s="22">
        <f t="shared" si="103"/>
        <v>292466000</v>
      </c>
      <c r="M2016" s="30"/>
      <c r="N2016" s="21"/>
    </row>
    <row r="2017" spans="1:14" ht="16.5" customHeight="1" x14ac:dyDescent="0.15">
      <c r="A2017" s="20">
        <v>2012</v>
      </c>
      <c r="B2017" s="21" t="s">
        <v>4824</v>
      </c>
      <c r="C2017" s="21" t="s">
        <v>290</v>
      </c>
      <c r="D2017" s="21">
        <v>11</v>
      </c>
      <c r="E2017" s="21" t="s">
        <v>5196</v>
      </c>
      <c r="F2017" s="40" t="s">
        <v>5016</v>
      </c>
      <c r="G2017" s="21" t="s">
        <v>193</v>
      </c>
      <c r="H2017" s="21" t="s">
        <v>22</v>
      </c>
      <c r="I2017" s="22">
        <v>115000000</v>
      </c>
      <c r="J2017" s="22">
        <v>0</v>
      </c>
      <c r="K2017" s="22">
        <v>0</v>
      </c>
      <c r="L2017" s="22">
        <f t="shared" si="103"/>
        <v>115000000</v>
      </c>
      <c r="M2017" s="30"/>
      <c r="N2017" s="21"/>
    </row>
    <row r="2018" spans="1:14" ht="16.5" customHeight="1" x14ac:dyDescent="0.15">
      <c r="A2018" s="20">
        <v>2013</v>
      </c>
      <c r="B2018" s="21" t="s">
        <v>4824</v>
      </c>
      <c r="C2018" s="21" t="s">
        <v>4855</v>
      </c>
      <c r="D2018" s="21">
        <v>11</v>
      </c>
      <c r="E2018" s="21" t="s">
        <v>5196</v>
      </c>
      <c r="F2018" s="40" t="s">
        <v>5056</v>
      </c>
      <c r="G2018" s="21" t="s">
        <v>191</v>
      </c>
      <c r="H2018" s="21" t="s">
        <v>22</v>
      </c>
      <c r="I2018" s="22">
        <v>20000000</v>
      </c>
      <c r="J2018" s="22">
        <v>0</v>
      </c>
      <c r="K2018" s="22">
        <v>0</v>
      </c>
      <c r="L2018" s="22">
        <f t="shared" si="103"/>
        <v>20000000</v>
      </c>
      <c r="M2018" s="30"/>
      <c r="N2018" s="21"/>
    </row>
    <row r="2019" spans="1:14" ht="16.5" customHeight="1" x14ac:dyDescent="0.15">
      <c r="A2019" s="20">
        <v>2014</v>
      </c>
      <c r="B2019" s="21" t="s">
        <v>5163</v>
      </c>
      <c r="C2019" s="21" t="s">
        <v>5164</v>
      </c>
      <c r="D2019" s="21">
        <v>11</v>
      </c>
      <c r="E2019" s="21" t="s">
        <v>5196</v>
      </c>
      <c r="F2019" s="40" t="s">
        <v>5165</v>
      </c>
      <c r="G2019" s="21" t="s">
        <v>52</v>
      </c>
      <c r="H2019" s="21" t="s">
        <v>15</v>
      </c>
      <c r="I2019" s="22">
        <v>289984000</v>
      </c>
      <c r="J2019" s="22">
        <v>0</v>
      </c>
      <c r="K2019" s="22">
        <v>0</v>
      </c>
      <c r="L2019" s="22">
        <f t="shared" si="103"/>
        <v>289984000</v>
      </c>
      <c r="M2019" s="30"/>
      <c r="N2019" s="21"/>
    </row>
    <row r="2020" spans="1:14" ht="16.5" customHeight="1" x14ac:dyDescent="0.15">
      <c r="A2020" s="20">
        <v>2015</v>
      </c>
      <c r="B2020" s="21" t="s">
        <v>1572</v>
      </c>
      <c r="C2020" s="21" t="s">
        <v>1576</v>
      </c>
      <c r="D2020" s="21">
        <v>12</v>
      </c>
      <c r="E2020" s="21" t="s">
        <v>5196</v>
      </c>
      <c r="F2020" s="40" t="s">
        <v>1842</v>
      </c>
      <c r="G2020" s="21" t="s">
        <v>191</v>
      </c>
      <c r="H2020" s="21" t="s">
        <v>15</v>
      </c>
      <c r="I2020" s="22">
        <v>6500060000</v>
      </c>
      <c r="J2020" s="22">
        <v>0</v>
      </c>
      <c r="K2020" s="22">
        <v>0</v>
      </c>
      <c r="L2020" s="22">
        <f t="shared" si="103"/>
        <v>6500060000</v>
      </c>
      <c r="M2020" s="30"/>
      <c r="N2020" s="21"/>
    </row>
    <row r="2021" spans="1:14" ht="16.5" customHeight="1" x14ac:dyDescent="0.15">
      <c r="A2021" s="20">
        <v>2016</v>
      </c>
      <c r="B2021" s="21" t="s">
        <v>39</v>
      </c>
      <c r="C2021" s="21" t="s">
        <v>78</v>
      </c>
      <c r="D2021" s="21">
        <v>12</v>
      </c>
      <c r="E2021" s="21" t="s">
        <v>5196</v>
      </c>
      <c r="F2021" s="40" t="s">
        <v>206</v>
      </c>
      <c r="G2021" s="21" t="s">
        <v>191</v>
      </c>
      <c r="H2021" s="21" t="s">
        <v>22</v>
      </c>
      <c r="I2021" s="22">
        <v>400000000</v>
      </c>
      <c r="J2021" s="22">
        <v>0</v>
      </c>
      <c r="K2021" s="22">
        <v>0</v>
      </c>
      <c r="L2021" s="22">
        <f t="shared" si="103"/>
        <v>400000000</v>
      </c>
      <c r="M2021" s="30"/>
      <c r="N2021" s="21"/>
    </row>
    <row r="2022" spans="1:14" ht="16.5" customHeight="1" x14ac:dyDescent="0.15">
      <c r="A2022" s="20">
        <v>2017</v>
      </c>
      <c r="B2022" s="21" t="s">
        <v>39</v>
      </c>
      <c r="C2022" s="21" t="s">
        <v>78</v>
      </c>
      <c r="D2022" s="21">
        <v>12</v>
      </c>
      <c r="E2022" s="21" t="s">
        <v>5196</v>
      </c>
      <c r="F2022" s="40" t="s">
        <v>207</v>
      </c>
      <c r="G2022" s="21" t="s">
        <v>193</v>
      </c>
      <c r="H2022" s="21" t="s">
        <v>15</v>
      </c>
      <c r="I2022" s="22">
        <v>45283000</v>
      </c>
      <c r="J2022" s="22">
        <v>0</v>
      </c>
      <c r="K2022" s="22">
        <v>0</v>
      </c>
      <c r="L2022" s="22">
        <f t="shared" si="103"/>
        <v>45283000</v>
      </c>
      <c r="M2022" s="30"/>
      <c r="N2022" s="21"/>
    </row>
    <row r="2023" spans="1:14" ht="16.5" customHeight="1" x14ac:dyDescent="0.15">
      <c r="A2023" s="20">
        <v>2018</v>
      </c>
      <c r="B2023" s="21" t="s">
        <v>39</v>
      </c>
      <c r="C2023" s="21" t="s">
        <v>78</v>
      </c>
      <c r="D2023" s="21">
        <v>12</v>
      </c>
      <c r="E2023" s="21" t="s">
        <v>5196</v>
      </c>
      <c r="F2023" s="40" t="s">
        <v>209</v>
      </c>
      <c r="G2023" s="21" t="s">
        <v>5273</v>
      </c>
      <c r="H2023" s="21" t="s">
        <v>22</v>
      </c>
      <c r="I2023" s="22">
        <v>40000000</v>
      </c>
      <c r="J2023" s="22">
        <v>0</v>
      </c>
      <c r="K2023" s="22">
        <v>0</v>
      </c>
      <c r="L2023" s="22">
        <f t="shared" si="103"/>
        <v>40000000</v>
      </c>
      <c r="M2023" s="30"/>
      <c r="N2023" s="21"/>
    </row>
    <row r="2024" spans="1:14" ht="16.5" customHeight="1" x14ac:dyDescent="0.15">
      <c r="A2024" s="20">
        <v>2019</v>
      </c>
      <c r="B2024" s="21" t="s">
        <v>39</v>
      </c>
      <c r="C2024" s="21" t="s">
        <v>86</v>
      </c>
      <c r="D2024" s="21">
        <v>12</v>
      </c>
      <c r="E2024" s="21" t="s">
        <v>5196</v>
      </c>
      <c r="F2024" s="40" t="s">
        <v>213</v>
      </c>
      <c r="G2024" s="21" t="s">
        <v>193</v>
      </c>
      <c r="H2024" s="21" t="s">
        <v>15</v>
      </c>
      <c r="I2024" s="22">
        <v>400000000</v>
      </c>
      <c r="J2024" s="22">
        <f>J2027</f>
        <v>0</v>
      </c>
      <c r="K2024" s="22">
        <f>K2027</f>
        <v>0</v>
      </c>
      <c r="L2024" s="22">
        <f t="shared" si="103"/>
        <v>400000000</v>
      </c>
      <c r="M2024" s="30"/>
      <c r="N2024" s="21"/>
    </row>
    <row r="2025" spans="1:14" ht="16.5" customHeight="1" x14ac:dyDescent="0.15">
      <c r="A2025" s="20">
        <v>2020</v>
      </c>
      <c r="B2025" s="21" t="s">
        <v>39</v>
      </c>
      <c r="C2025" s="21" t="s">
        <v>86</v>
      </c>
      <c r="D2025" s="21">
        <v>12</v>
      </c>
      <c r="E2025" s="21" t="s">
        <v>5196</v>
      </c>
      <c r="F2025" s="40" t="s">
        <v>214</v>
      </c>
      <c r="G2025" s="21" t="s">
        <v>5273</v>
      </c>
      <c r="H2025" s="21" t="s">
        <v>22</v>
      </c>
      <c r="I2025" s="22">
        <v>60000000</v>
      </c>
      <c r="J2025" s="22">
        <f>J2028</f>
        <v>0</v>
      </c>
      <c r="K2025" s="22">
        <f>K2028</f>
        <v>0</v>
      </c>
      <c r="L2025" s="22">
        <f t="shared" si="103"/>
        <v>60000000</v>
      </c>
      <c r="M2025" s="30"/>
      <c r="N2025" s="21"/>
    </row>
    <row r="2026" spans="1:14" ht="16.5" customHeight="1" x14ac:dyDescent="0.15">
      <c r="A2026" s="20">
        <v>2021</v>
      </c>
      <c r="B2026" s="21" t="s">
        <v>39</v>
      </c>
      <c r="C2026" s="21" t="s">
        <v>126</v>
      </c>
      <c r="D2026" s="21">
        <v>12</v>
      </c>
      <c r="E2026" s="21" t="s">
        <v>5196</v>
      </c>
      <c r="F2026" s="40" t="s">
        <v>228</v>
      </c>
      <c r="G2026" s="21" t="s">
        <v>193</v>
      </c>
      <c r="H2026" s="21" t="s">
        <v>22</v>
      </c>
      <c r="I2026" s="22">
        <v>155000000</v>
      </c>
      <c r="J2026" s="22">
        <v>0</v>
      </c>
      <c r="K2026" s="22">
        <v>0</v>
      </c>
      <c r="L2026" s="22">
        <f t="shared" si="103"/>
        <v>155000000</v>
      </c>
      <c r="M2026" s="30"/>
      <c r="N2026" s="21"/>
    </row>
    <row r="2027" spans="1:14" ht="16.5" customHeight="1" x14ac:dyDescent="0.15">
      <c r="A2027" s="20">
        <v>2022</v>
      </c>
      <c r="B2027" s="21" t="s">
        <v>39</v>
      </c>
      <c r="C2027" s="21" t="s">
        <v>150</v>
      </c>
      <c r="D2027" s="21">
        <v>12</v>
      </c>
      <c r="E2027" s="21" t="s">
        <v>5196</v>
      </c>
      <c r="F2027" s="40" t="s">
        <v>235</v>
      </c>
      <c r="G2027" s="21" t="s">
        <v>193</v>
      </c>
      <c r="H2027" s="21" t="s">
        <v>22</v>
      </c>
      <c r="I2027" s="22">
        <v>74352000</v>
      </c>
      <c r="J2027" s="22">
        <f t="shared" ref="J2027:J2032" si="104">J2030</f>
        <v>0</v>
      </c>
      <c r="K2027" s="22">
        <v>0</v>
      </c>
      <c r="L2027" s="22">
        <f t="shared" si="103"/>
        <v>74352000</v>
      </c>
      <c r="M2027" s="30"/>
      <c r="N2027" s="21" t="s">
        <v>195</v>
      </c>
    </row>
    <row r="2028" spans="1:14" ht="16.5" customHeight="1" x14ac:dyDescent="0.15">
      <c r="A2028" s="20">
        <v>2023</v>
      </c>
      <c r="B2028" s="21" t="s">
        <v>39</v>
      </c>
      <c r="C2028" s="21" t="s">
        <v>150</v>
      </c>
      <c r="D2028" s="21">
        <v>12</v>
      </c>
      <c r="E2028" s="21" t="s">
        <v>5196</v>
      </c>
      <c r="F2028" s="40" t="s">
        <v>236</v>
      </c>
      <c r="G2028" s="21" t="s">
        <v>193</v>
      </c>
      <c r="H2028" s="21" t="s">
        <v>22</v>
      </c>
      <c r="I2028" s="22">
        <v>163851600</v>
      </c>
      <c r="J2028" s="22">
        <f t="shared" si="104"/>
        <v>0</v>
      </c>
      <c r="K2028" s="22">
        <f>K2031</f>
        <v>0</v>
      </c>
      <c r="L2028" s="22">
        <f t="shared" si="103"/>
        <v>163851600</v>
      </c>
      <c r="M2028" s="30"/>
      <c r="N2028" s="21"/>
    </row>
    <row r="2029" spans="1:14" ht="16.5" customHeight="1" x14ac:dyDescent="0.15">
      <c r="A2029" s="20">
        <v>2024</v>
      </c>
      <c r="B2029" s="21" t="s">
        <v>292</v>
      </c>
      <c r="C2029" s="21" t="s">
        <v>354</v>
      </c>
      <c r="D2029" s="21">
        <v>12</v>
      </c>
      <c r="E2029" s="21" t="s">
        <v>5196</v>
      </c>
      <c r="F2029" s="40" t="s">
        <v>599</v>
      </c>
      <c r="G2029" s="21" t="s">
        <v>191</v>
      </c>
      <c r="H2029" s="21" t="s">
        <v>22</v>
      </c>
      <c r="I2029" s="22">
        <v>210000000</v>
      </c>
      <c r="J2029" s="22">
        <f t="shared" si="104"/>
        <v>0</v>
      </c>
      <c r="K2029" s="22">
        <f>K2032</f>
        <v>0</v>
      </c>
      <c r="L2029" s="22">
        <f t="shared" si="103"/>
        <v>210000000</v>
      </c>
      <c r="M2029" s="30"/>
      <c r="N2029" s="21"/>
    </row>
    <row r="2030" spans="1:14" ht="16.5" customHeight="1" x14ac:dyDescent="0.15">
      <c r="A2030" s="20">
        <v>2025</v>
      </c>
      <c r="B2030" s="21" t="s">
        <v>292</v>
      </c>
      <c r="C2030" s="21" t="s">
        <v>354</v>
      </c>
      <c r="D2030" s="21">
        <v>12</v>
      </c>
      <c r="E2030" s="21" t="s">
        <v>5196</v>
      </c>
      <c r="F2030" s="40" t="s">
        <v>600</v>
      </c>
      <c r="G2030" s="21" t="s">
        <v>191</v>
      </c>
      <c r="H2030" s="21" t="s">
        <v>22</v>
      </c>
      <c r="I2030" s="22">
        <v>75000000</v>
      </c>
      <c r="J2030" s="22">
        <f t="shared" si="104"/>
        <v>0</v>
      </c>
      <c r="K2030" s="22">
        <f>K2033</f>
        <v>0</v>
      </c>
      <c r="L2030" s="22">
        <f t="shared" si="103"/>
        <v>75000000</v>
      </c>
      <c r="M2030" s="30"/>
      <c r="N2030" s="21"/>
    </row>
    <row r="2031" spans="1:14" ht="16.5" customHeight="1" x14ac:dyDescent="0.15">
      <c r="A2031" s="20">
        <v>2026</v>
      </c>
      <c r="B2031" s="21" t="s">
        <v>292</v>
      </c>
      <c r="C2031" s="21" t="s">
        <v>126</v>
      </c>
      <c r="D2031" s="21">
        <v>12</v>
      </c>
      <c r="E2031" s="21" t="s">
        <v>5196</v>
      </c>
      <c r="F2031" s="40" t="s">
        <v>607</v>
      </c>
      <c r="G2031" s="21" t="s">
        <v>5273</v>
      </c>
      <c r="H2031" s="21" t="s">
        <v>22</v>
      </c>
      <c r="I2031" s="22">
        <v>82000000</v>
      </c>
      <c r="J2031" s="22">
        <f t="shared" si="104"/>
        <v>0</v>
      </c>
      <c r="K2031" s="22">
        <f>K2034</f>
        <v>0</v>
      </c>
      <c r="L2031" s="22">
        <f t="shared" si="103"/>
        <v>82000000</v>
      </c>
      <c r="M2031" s="30"/>
      <c r="N2031" s="21"/>
    </row>
    <row r="2032" spans="1:14" ht="16.5" customHeight="1" x14ac:dyDescent="0.15">
      <c r="A2032" s="20">
        <v>2027</v>
      </c>
      <c r="B2032" s="21" t="s">
        <v>292</v>
      </c>
      <c r="C2032" s="21" t="s">
        <v>447</v>
      </c>
      <c r="D2032" s="21">
        <v>12</v>
      </c>
      <c r="E2032" s="21" t="s">
        <v>5196</v>
      </c>
      <c r="F2032" s="40" t="s">
        <v>625</v>
      </c>
      <c r="G2032" s="21" t="s">
        <v>5273</v>
      </c>
      <c r="H2032" s="21" t="s">
        <v>22</v>
      </c>
      <c r="I2032" s="22">
        <v>30000000</v>
      </c>
      <c r="J2032" s="22">
        <f t="shared" si="104"/>
        <v>0</v>
      </c>
      <c r="K2032" s="22">
        <f>K2035</f>
        <v>0</v>
      </c>
      <c r="L2032" s="22">
        <f t="shared" si="103"/>
        <v>30000000</v>
      </c>
      <c r="M2032" s="30"/>
      <c r="N2032" s="21"/>
    </row>
    <row r="2033" spans="1:14" ht="16.5" customHeight="1" x14ac:dyDescent="0.15">
      <c r="A2033" s="20">
        <v>2028</v>
      </c>
      <c r="B2033" s="21" t="s">
        <v>292</v>
      </c>
      <c r="C2033" s="21" t="s">
        <v>537</v>
      </c>
      <c r="D2033" s="21">
        <v>12</v>
      </c>
      <c r="E2033" s="21" t="s">
        <v>5196</v>
      </c>
      <c r="F2033" s="40" t="s">
        <v>679</v>
      </c>
      <c r="G2033" s="21" t="s">
        <v>191</v>
      </c>
      <c r="H2033" s="21" t="s">
        <v>15</v>
      </c>
      <c r="I2033" s="22">
        <v>400000000</v>
      </c>
      <c r="J2033" s="22">
        <v>0</v>
      </c>
      <c r="K2033" s="22">
        <v>0</v>
      </c>
      <c r="L2033" s="22">
        <f t="shared" si="103"/>
        <v>400000000</v>
      </c>
      <c r="M2033" s="30"/>
      <c r="N2033" s="21"/>
    </row>
    <row r="2034" spans="1:14" ht="16.5" customHeight="1" x14ac:dyDescent="0.15">
      <c r="A2034" s="20">
        <v>2029</v>
      </c>
      <c r="B2034" s="21" t="s">
        <v>696</v>
      </c>
      <c r="C2034" s="21" t="s">
        <v>874</v>
      </c>
      <c r="D2034" s="21">
        <v>12</v>
      </c>
      <c r="E2034" s="21" t="s">
        <v>5196</v>
      </c>
      <c r="F2034" s="40" t="s">
        <v>1035</v>
      </c>
      <c r="G2034" s="21" t="s">
        <v>191</v>
      </c>
      <c r="H2034" s="21" t="s">
        <v>22</v>
      </c>
      <c r="I2034" s="22">
        <v>40000000</v>
      </c>
      <c r="J2034" s="22">
        <v>0</v>
      </c>
      <c r="K2034" s="22">
        <v>0</v>
      </c>
      <c r="L2034" s="22">
        <f t="shared" si="103"/>
        <v>40000000</v>
      </c>
      <c r="M2034" s="30"/>
      <c r="N2034" s="21"/>
    </row>
    <row r="2035" spans="1:14" ht="16.5" customHeight="1" x14ac:dyDescent="0.15">
      <c r="A2035" s="20">
        <v>2030</v>
      </c>
      <c r="B2035" s="21" t="s">
        <v>1036</v>
      </c>
      <c r="C2035" s="21" t="s">
        <v>1060</v>
      </c>
      <c r="D2035" s="21">
        <v>12</v>
      </c>
      <c r="E2035" s="21" t="s">
        <v>5196</v>
      </c>
      <c r="F2035" s="40" t="s">
        <v>1196</v>
      </c>
      <c r="G2035" s="21" t="s">
        <v>191</v>
      </c>
      <c r="H2035" s="21" t="s">
        <v>15</v>
      </c>
      <c r="I2035" s="22">
        <v>419923000</v>
      </c>
      <c r="J2035" s="22">
        <f>J2038</f>
        <v>0</v>
      </c>
      <c r="K2035" s="22">
        <v>0</v>
      </c>
      <c r="L2035" s="22">
        <f t="shared" si="103"/>
        <v>419923000</v>
      </c>
      <c r="M2035" s="30"/>
      <c r="N2035" s="21"/>
    </row>
    <row r="2036" spans="1:14" ht="16.5" customHeight="1" x14ac:dyDescent="0.15">
      <c r="A2036" s="20">
        <v>2031</v>
      </c>
      <c r="B2036" s="21" t="s">
        <v>1036</v>
      </c>
      <c r="C2036" s="21" t="s">
        <v>167</v>
      </c>
      <c r="D2036" s="21">
        <v>12</v>
      </c>
      <c r="E2036" s="21" t="s">
        <v>5196</v>
      </c>
      <c r="F2036" s="40" t="s">
        <v>1216</v>
      </c>
      <c r="G2036" s="21" t="s">
        <v>191</v>
      </c>
      <c r="H2036" s="21" t="s">
        <v>22</v>
      </c>
      <c r="I2036" s="22">
        <v>80000000</v>
      </c>
      <c r="J2036" s="22">
        <f>J2039</f>
        <v>0</v>
      </c>
      <c r="K2036" s="22">
        <v>0</v>
      </c>
      <c r="L2036" s="22">
        <f t="shared" si="103"/>
        <v>80000000</v>
      </c>
      <c r="M2036" s="30"/>
      <c r="N2036" s="21"/>
    </row>
    <row r="2037" spans="1:14" ht="16.5" customHeight="1" x14ac:dyDescent="0.15">
      <c r="A2037" s="20">
        <v>2032</v>
      </c>
      <c r="B2037" s="21" t="s">
        <v>1036</v>
      </c>
      <c r="C2037" s="21" t="s">
        <v>1217</v>
      </c>
      <c r="D2037" s="21">
        <v>12</v>
      </c>
      <c r="E2037" s="21" t="s">
        <v>5196</v>
      </c>
      <c r="F2037" s="40" t="s">
        <v>1218</v>
      </c>
      <c r="G2037" s="21" t="s">
        <v>193</v>
      </c>
      <c r="H2037" s="21" t="s">
        <v>15</v>
      </c>
      <c r="I2037" s="22">
        <v>100000000</v>
      </c>
      <c r="J2037" s="22">
        <f>J2040</f>
        <v>0</v>
      </c>
      <c r="K2037" s="22">
        <f>K2040</f>
        <v>0</v>
      </c>
      <c r="L2037" s="22">
        <f t="shared" si="103"/>
        <v>100000000</v>
      </c>
      <c r="M2037" s="30"/>
      <c r="N2037" s="21"/>
    </row>
    <row r="2038" spans="1:14" ht="16.5" customHeight="1" x14ac:dyDescent="0.15">
      <c r="A2038" s="20">
        <v>2033</v>
      </c>
      <c r="B2038" s="21" t="s">
        <v>1036</v>
      </c>
      <c r="C2038" s="21" t="s">
        <v>1217</v>
      </c>
      <c r="D2038" s="21">
        <v>12</v>
      </c>
      <c r="E2038" s="21" t="s">
        <v>5196</v>
      </c>
      <c r="F2038" s="40" t="s">
        <v>1220</v>
      </c>
      <c r="G2038" s="21" t="s">
        <v>193</v>
      </c>
      <c r="H2038" s="21" t="s">
        <v>15</v>
      </c>
      <c r="I2038" s="22">
        <v>120000000</v>
      </c>
      <c r="J2038" s="22">
        <f>J2041</f>
        <v>0</v>
      </c>
      <c r="K2038" s="22">
        <f>K2041</f>
        <v>0</v>
      </c>
      <c r="L2038" s="22">
        <f t="shared" si="103"/>
        <v>120000000</v>
      </c>
      <c r="M2038" s="30"/>
      <c r="N2038" s="21"/>
    </row>
    <row r="2039" spans="1:14" ht="16.5" customHeight="1" x14ac:dyDescent="0.15">
      <c r="A2039" s="20">
        <v>2034</v>
      </c>
      <c r="B2039" s="21" t="s">
        <v>1036</v>
      </c>
      <c r="C2039" s="21" t="s">
        <v>1055</v>
      </c>
      <c r="D2039" s="21">
        <v>12</v>
      </c>
      <c r="E2039" s="21" t="s">
        <v>5196</v>
      </c>
      <c r="F2039" s="40" t="s">
        <v>1223</v>
      </c>
      <c r="G2039" s="21" t="s">
        <v>193</v>
      </c>
      <c r="H2039" s="21" t="s">
        <v>15</v>
      </c>
      <c r="I2039" s="22">
        <v>100000000</v>
      </c>
      <c r="J2039" s="22">
        <f>J2042</f>
        <v>0</v>
      </c>
      <c r="K2039" s="22">
        <f>K2042</f>
        <v>0</v>
      </c>
      <c r="L2039" s="22">
        <f t="shared" si="103"/>
        <v>100000000</v>
      </c>
      <c r="M2039" s="30"/>
      <c r="N2039" s="21" t="s">
        <v>195</v>
      </c>
    </row>
    <row r="2040" spans="1:14" ht="16.5" customHeight="1" x14ac:dyDescent="0.15">
      <c r="A2040" s="20">
        <v>2035</v>
      </c>
      <c r="B2040" s="21" t="s">
        <v>1036</v>
      </c>
      <c r="C2040" s="21" t="s">
        <v>1060</v>
      </c>
      <c r="D2040" s="21">
        <v>12</v>
      </c>
      <c r="E2040" s="21" t="s">
        <v>5196</v>
      </c>
      <c r="F2040" s="40" t="s">
        <v>1126</v>
      </c>
      <c r="G2040" s="21" t="s">
        <v>193</v>
      </c>
      <c r="H2040" s="21" t="s">
        <v>15</v>
      </c>
      <c r="I2040" s="22">
        <v>80000000</v>
      </c>
      <c r="J2040" s="22">
        <v>0</v>
      </c>
      <c r="K2040" s="22">
        <v>0</v>
      </c>
      <c r="L2040" s="22">
        <f t="shared" si="103"/>
        <v>80000000</v>
      </c>
      <c r="M2040" s="30"/>
      <c r="N2040" s="21" t="s">
        <v>195</v>
      </c>
    </row>
    <row r="2041" spans="1:14" ht="16.5" customHeight="1" x14ac:dyDescent="0.15">
      <c r="A2041" s="20">
        <v>2036</v>
      </c>
      <c r="B2041" s="21" t="s">
        <v>1036</v>
      </c>
      <c r="C2041" s="21" t="s">
        <v>1062</v>
      </c>
      <c r="D2041" s="21">
        <v>12</v>
      </c>
      <c r="E2041" s="21" t="s">
        <v>5196</v>
      </c>
      <c r="F2041" s="40" t="s">
        <v>1126</v>
      </c>
      <c r="G2041" s="21" t="s">
        <v>193</v>
      </c>
      <c r="H2041" s="21" t="s">
        <v>15</v>
      </c>
      <c r="I2041" s="22">
        <v>70000000</v>
      </c>
      <c r="J2041" s="22">
        <f>J2044</f>
        <v>0</v>
      </c>
      <c r="K2041" s="22">
        <f>K2044</f>
        <v>0</v>
      </c>
      <c r="L2041" s="22">
        <f t="shared" si="103"/>
        <v>70000000</v>
      </c>
      <c r="M2041" s="30"/>
      <c r="N2041" s="21"/>
    </row>
    <row r="2042" spans="1:14" ht="16.5" customHeight="1" x14ac:dyDescent="0.15">
      <c r="A2042" s="20">
        <v>2037</v>
      </c>
      <c r="B2042" s="21" t="s">
        <v>1281</v>
      </c>
      <c r="C2042" s="21" t="s">
        <v>167</v>
      </c>
      <c r="D2042" s="21">
        <v>12</v>
      </c>
      <c r="E2042" s="21" t="s">
        <v>5196</v>
      </c>
      <c r="F2042" s="40" t="s">
        <v>1436</v>
      </c>
      <c r="G2042" s="21" t="s">
        <v>191</v>
      </c>
      <c r="H2042" s="21" t="s">
        <v>22</v>
      </c>
      <c r="I2042" s="22">
        <v>50000000</v>
      </c>
      <c r="J2042" s="22">
        <v>0</v>
      </c>
      <c r="K2042" s="22">
        <v>0</v>
      </c>
      <c r="L2042" s="22">
        <f t="shared" si="103"/>
        <v>50000000</v>
      </c>
      <c r="M2042" s="30"/>
      <c r="N2042" s="21"/>
    </row>
    <row r="2043" spans="1:14" ht="16.5" customHeight="1" x14ac:dyDescent="0.15">
      <c r="A2043" s="20">
        <v>2038</v>
      </c>
      <c r="B2043" s="21" t="s">
        <v>1281</v>
      </c>
      <c r="C2043" s="21" t="s">
        <v>67</v>
      </c>
      <c r="D2043" s="21">
        <v>12</v>
      </c>
      <c r="E2043" s="21" t="s">
        <v>5196</v>
      </c>
      <c r="F2043" s="40" t="s">
        <v>1452</v>
      </c>
      <c r="G2043" s="21" t="s">
        <v>191</v>
      </c>
      <c r="H2043" s="21" t="s">
        <v>15</v>
      </c>
      <c r="I2043" s="22">
        <v>410000000</v>
      </c>
      <c r="J2043" s="22">
        <f>J2046</f>
        <v>0</v>
      </c>
      <c r="K2043" s="22">
        <f>K2046</f>
        <v>0</v>
      </c>
      <c r="L2043" s="22">
        <f t="shared" si="103"/>
        <v>410000000</v>
      </c>
      <c r="M2043" s="30"/>
      <c r="N2043" s="21"/>
    </row>
    <row r="2044" spans="1:14" ht="16.5" customHeight="1" x14ac:dyDescent="0.15">
      <c r="A2044" s="20">
        <v>2039</v>
      </c>
      <c r="B2044" s="21" t="s">
        <v>1528</v>
      </c>
      <c r="C2044" s="21" t="s">
        <v>1536</v>
      </c>
      <c r="D2044" s="21">
        <v>12</v>
      </c>
      <c r="E2044" s="21" t="s">
        <v>5196</v>
      </c>
      <c r="F2044" s="40" t="s">
        <v>1776</v>
      </c>
      <c r="G2044" s="21" t="s">
        <v>191</v>
      </c>
      <c r="H2044" s="21" t="s">
        <v>15</v>
      </c>
      <c r="I2044" s="22">
        <v>501020000</v>
      </c>
      <c r="J2044" s="22">
        <f t="shared" ref="J2044:J2049" si="105">J2047</f>
        <v>0</v>
      </c>
      <c r="K2044" s="22">
        <v>0</v>
      </c>
      <c r="L2044" s="22">
        <f t="shared" si="103"/>
        <v>501020000</v>
      </c>
      <c r="M2044" s="30"/>
      <c r="N2044" s="21"/>
    </row>
    <row r="2045" spans="1:14" ht="16.5" customHeight="1" x14ac:dyDescent="0.15">
      <c r="A2045" s="20">
        <v>2040</v>
      </c>
      <c r="B2045" s="21" t="s">
        <v>1528</v>
      </c>
      <c r="C2045" s="21" t="s">
        <v>1536</v>
      </c>
      <c r="D2045" s="21">
        <v>12</v>
      </c>
      <c r="E2045" s="21" t="s">
        <v>5196</v>
      </c>
      <c r="F2045" s="40" t="s">
        <v>1777</v>
      </c>
      <c r="G2045" s="21" t="s">
        <v>191</v>
      </c>
      <c r="H2045" s="21" t="s">
        <v>15</v>
      </c>
      <c r="I2045" s="22">
        <v>3300000000</v>
      </c>
      <c r="J2045" s="22">
        <f t="shared" si="105"/>
        <v>0</v>
      </c>
      <c r="K2045" s="22">
        <v>0</v>
      </c>
      <c r="L2045" s="22">
        <f t="shared" si="103"/>
        <v>3300000000</v>
      </c>
      <c r="M2045" s="30"/>
      <c r="N2045" s="21"/>
    </row>
    <row r="2046" spans="1:14" ht="16.5" customHeight="1" x14ac:dyDescent="0.15">
      <c r="A2046" s="20">
        <v>2041</v>
      </c>
      <c r="B2046" s="21" t="s">
        <v>1528</v>
      </c>
      <c r="C2046" s="21" t="s">
        <v>1536</v>
      </c>
      <c r="D2046" s="21">
        <v>12</v>
      </c>
      <c r="E2046" s="21" t="s">
        <v>5196</v>
      </c>
      <c r="F2046" s="40" t="s">
        <v>1778</v>
      </c>
      <c r="G2046" s="21" t="s">
        <v>191</v>
      </c>
      <c r="H2046" s="21" t="s">
        <v>15</v>
      </c>
      <c r="I2046" s="22">
        <v>600000000</v>
      </c>
      <c r="J2046" s="22">
        <f t="shared" si="105"/>
        <v>0</v>
      </c>
      <c r="K2046" s="22">
        <f>K2049</f>
        <v>0</v>
      </c>
      <c r="L2046" s="22">
        <f t="shared" si="103"/>
        <v>600000000</v>
      </c>
      <c r="M2046" s="30"/>
      <c r="N2046" s="21"/>
    </row>
    <row r="2047" spans="1:14" ht="16.5" customHeight="1" x14ac:dyDescent="0.15">
      <c r="A2047" s="20">
        <v>2042</v>
      </c>
      <c r="B2047" s="21" t="s">
        <v>1528</v>
      </c>
      <c r="C2047" s="21" t="s">
        <v>1538</v>
      </c>
      <c r="D2047" s="21">
        <v>12</v>
      </c>
      <c r="E2047" s="21" t="s">
        <v>5196</v>
      </c>
      <c r="F2047" s="40" t="s">
        <v>1789</v>
      </c>
      <c r="G2047" s="21" t="s">
        <v>191</v>
      </c>
      <c r="H2047" s="21" t="s">
        <v>16</v>
      </c>
      <c r="I2047" s="22">
        <v>1000000000</v>
      </c>
      <c r="J2047" s="22">
        <f t="shared" si="105"/>
        <v>0</v>
      </c>
      <c r="K2047" s="22">
        <v>0</v>
      </c>
      <c r="L2047" s="22">
        <f t="shared" si="103"/>
        <v>1000000000</v>
      </c>
      <c r="M2047" s="30" t="s">
        <v>5259</v>
      </c>
      <c r="N2047" s="21"/>
    </row>
    <row r="2048" spans="1:14" ht="16.5" customHeight="1" x14ac:dyDescent="0.15">
      <c r="A2048" s="20">
        <v>2043</v>
      </c>
      <c r="B2048" s="21" t="s">
        <v>1528</v>
      </c>
      <c r="C2048" s="21" t="s">
        <v>5209</v>
      </c>
      <c r="D2048" s="21">
        <v>12</v>
      </c>
      <c r="E2048" s="21" t="s">
        <v>5196</v>
      </c>
      <c r="F2048" s="40" t="s">
        <v>1802</v>
      </c>
      <c r="G2048" s="21" t="s">
        <v>191</v>
      </c>
      <c r="H2048" s="21" t="s">
        <v>15</v>
      </c>
      <c r="I2048" s="22">
        <v>890000000</v>
      </c>
      <c r="J2048" s="22">
        <f t="shared" si="105"/>
        <v>0</v>
      </c>
      <c r="K2048" s="22">
        <f>K2051</f>
        <v>0</v>
      </c>
      <c r="L2048" s="22">
        <f t="shared" si="103"/>
        <v>890000000</v>
      </c>
      <c r="M2048" s="30"/>
      <c r="N2048" s="21"/>
    </row>
    <row r="2049" spans="1:14" ht="16.5" customHeight="1" x14ac:dyDescent="0.15">
      <c r="A2049" s="20">
        <v>2044</v>
      </c>
      <c r="B2049" s="21" t="s">
        <v>1983</v>
      </c>
      <c r="C2049" s="21" t="s">
        <v>126</v>
      </c>
      <c r="D2049" s="21">
        <v>12</v>
      </c>
      <c r="E2049" s="21" t="s">
        <v>5196</v>
      </c>
      <c r="F2049" s="40" t="s">
        <v>2086</v>
      </c>
      <c r="G2049" s="21" t="s">
        <v>193</v>
      </c>
      <c r="H2049" s="21" t="s">
        <v>22</v>
      </c>
      <c r="I2049" s="22">
        <v>48000000</v>
      </c>
      <c r="J2049" s="22">
        <f t="shared" si="105"/>
        <v>0</v>
      </c>
      <c r="K2049" s="22">
        <f>K2052</f>
        <v>0</v>
      </c>
      <c r="L2049" s="22">
        <f t="shared" si="103"/>
        <v>48000000</v>
      </c>
      <c r="M2049" s="30"/>
      <c r="N2049" s="21"/>
    </row>
    <row r="2050" spans="1:14" ht="16.5" customHeight="1" x14ac:dyDescent="0.15">
      <c r="A2050" s="20">
        <v>2045</v>
      </c>
      <c r="B2050" s="21" t="s">
        <v>1983</v>
      </c>
      <c r="C2050" s="21" t="s">
        <v>2042</v>
      </c>
      <c r="D2050" s="21">
        <v>12</v>
      </c>
      <c r="E2050" s="21" t="s">
        <v>5196</v>
      </c>
      <c r="F2050" s="40" t="s">
        <v>2148</v>
      </c>
      <c r="G2050" s="21" t="s">
        <v>193</v>
      </c>
      <c r="H2050" s="21" t="s">
        <v>15</v>
      </c>
      <c r="I2050" s="22">
        <v>80000000</v>
      </c>
      <c r="J2050" s="22">
        <v>0</v>
      </c>
      <c r="K2050" s="22">
        <v>0</v>
      </c>
      <c r="L2050" s="22">
        <f t="shared" si="103"/>
        <v>80000000</v>
      </c>
      <c r="M2050" s="30"/>
      <c r="N2050" s="21"/>
    </row>
    <row r="2051" spans="1:14" ht="16.5" customHeight="1" x14ac:dyDescent="0.15">
      <c r="A2051" s="20">
        <v>2046</v>
      </c>
      <c r="B2051" s="21" t="s">
        <v>1983</v>
      </c>
      <c r="C2051" s="21" t="s">
        <v>2047</v>
      </c>
      <c r="D2051" s="21">
        <v>12</v>
      </c>
      <c r="E2051" s="21" t="s">
        <v>5196</v>
      </c>
      <c r="F2051" s="40" t="s">
        <v>2150</v>
      </c>
      <c r="G2051" s="21" t="s">
        <v>193</v>
      </c>
      <c r="H2051" s="21" t="s">
        <v>22</v>
      </c>
      <c r="I2051" s="22">
        <v>200000000</v>
      </c>
      <c r="J2051" s="22">
        <v>0</v>
      </c>
      <c r="K2051" s="22">
        <v>0</v>
      </c>
      <c r="L2051" s="22">
        <f t="shared" si="103"/>
        <v>200000000</v>
      </c>
      <c r="M2051" s="30"/>
      <c r="N2051" s="21"/>
    </row>
    <row r="2052" spans="1:14" ht="16.5" customHeight="1" x14ac:dyDescent="0.15">
      <c r="A2052" s="20">
        <v>2047</v>
      </c>
      <c r="B2052" s="21" t="s">
        <v>1983</v>
      </c>
      <c r="C2052" s="21" t="s">
        <v>2042</v>
      </c>
      <c r="D2052" s="21">
        <v>12</v>
      </c>
      <c r="E2052" s="21" t="s">
        <v>5196</v>
      </c>
      <c r="F2052" s="40" t="s">
        <v>2151</v>
      </c>
      <c r="G2052" s="21" t="s">
        <v>193</v>
      </c>
      <c r="H2052" s="21" t="s">
        <v>15</v>
      </c>
      <c r="I2052" s="22">
        <v>9000000</v>
      </c>
      <c r="J2052" s="22">
        <v>0</v>
      </c>
      <c r="K2052" s="22">
        <v>0</v>
      </c>
      <c r="L2052" s="22">
        <f t="shared" si="103"/>
        <v>9000000</v>
      </c>
      <c r="M2052" s="30"/>
      <c r="N2052" s="21"/>
    </row>
    <row r="2053" spans="1:14" ht="16.5" customHeight="1" x14ac:dyDescent="0.15">
      <c r="A2053" s="20">
        <v>2048</v>
      </c>
      <c r="B2053" s="21" t="s">
        <v>1983</v>
      </c>
      <c r="C2053" s="21" t="s">
        <v>2042</v>
      </c>
      <c r="D2053" s="21">
        <v>12</v>
      </c>
      <c r="E2053" s="21" t="s">
        <v>5196</v>
      </c>
      <c r="F2053" s="40" t="s">
        <v>2152</v>
      </c>
      <c r="G2053" s="21" t="s">
        <v>193</v>
      </c>
      <c r="H2053" s="21" t="s">
        <v>15</v>
      </c>
      <c r="I2053" s="22">
        <v>9000000</v>
      </c>
      <c r="J2053" s="22">
        <v>0</v>
      </c>
      <c r="K2053" s="22">
        <v>0</v>
      </c>
      <c r="L2053" s="22">
        <f t="shared" si="103"/>
        <v>9000000</v>
      </c>
      <c r="M2053" s="30"/>
      <c r="N2053" s="21"/>
    </row>
    <row r="2054" spans="1:14" ht="16.5" customHeight="1" x14ac:dyDescent="0.15">
      <c r="A2054" s="20">
        <v>2049</v>
      </c>
      <c r="B2054" s="21" t="s">
        <v>1983</v>
      </c>
      <c r="C2054" s="21" t="s">
        <v>2059</v>
      </c>
      <c r="D2054" s="21">
        <v>12</v>
      </c>
      <c r="E2054" s="21" t="s">
        <v>5196</v>
      </c>
      <c r="F2054" s="40" t="s">
        <v>2155</v>
      </c>
      <c r="G2054" s="21" t="s">
        <v>193</v>
      </c>
      <c r="H2054" s="21" t="s">
        <v>15</v>
      </c>
      <c r="I2054" s="22">
        <v>90000000</v>
      </c>
      <c r="J2054" s="22">
        <f>J2057</f>
        <v>0</v>
      </c>
      <c r="K2054" s="22">
        <v>40000000</v>
      </c>
      <c r="L2054" s="22">
        <f t="shared" si="103"/>
        <v>130000000</v>
      </c>
      <c r="M2054" s="30"/>
      <c r="N2054" s="21"/>
    </row>
    <row r="2055" spans="1:14" ht="16.5" customHeight="1" x14ac:dyDescent="0.15">
      <c r="A2055" s="20">
        <v>2050</v>
      </c>
      <c r="B2055" s="21" t="s">
        <v>1983</v>
      </c>
      <c r="C2055" s="21" t="s">
        <v>2059</v>
      </c>
      <c r="D2055" s="21">
        <v>12</v>
      </c>
      <c r="E2055" s="21" t="s">
        <v>5196</v>
      </c>
      <c r="F2055" s="40" t="s">
        <v>2156</v>
      </c>
      <c r="G2055" s="21" t="s">
        <v>193</v>
      </c>
      <c r="H2055" s="21" t="s">
        <v>15</v>
      </c>
      <c r="I2055" s="22">
        <v>20000000</v>
      </c>
      <c r="J2055" s="22">
        <f>J2058</f>
        <v>0</v>
      </c>
      <c r="K2055" s="22">
        <v>40000000</v>
      </c>
      <c r="L2055" s="22">
        <f t="shared" si="103"/>
        <v>60000000</v>
      </c>
      <c r="M2055" s="30"/>
      <c r="N2055" s="21"/>
    </row>
    <row r="2056" spans="1:14" ht="16.5" customHeight="1" x14ac:dyDescent="0.15">
      <c r="A2056" s="20">
        <v>2051</v>
      </c>
      <c r="B2056" s="21" t="s">
        <v>1983</v>
      </c>
      <c r="C2056" s="21" t="s">
        <v>2059</v>
      </c>
      <c r="D2056" s="21">
        <v>12</v>
      </c>
      <c r="E2056" s="21" t="s">
        <v>5196</v>
      </c>
      <c r="F2056" s="40" t="s">
        <v>2155</v>
      </c>
      <c r="G2056" s="21" t="s">
        <v>193</v>
      </c>
      <c r="H2056" s="21" t="s">
        <v>22</v>
      </c>
      <c r="I2056" s="22">
        <v>90000000</v>
      </c>
      <c r="J2056" s="22">
        <f>J2059</f>
        <v>0</v>
      </c>
      <c r="K2056" s="22">
        <v>40000000</v>
      </c>
      <c r="L2056" s="22">
        <f t="shared" si="103"/>
        <v>130000000</v>
      </c>
      <c r="M2056" s="30"/>
      <c r="N2056" s="21"/>
    </row>
    <row r="2057" spans="1:14" ht="16.5" customHeight="1" x14ac:dyDescent="0.15">
      <c r="A2057" s="20">
        <v>2052</v>
      </c>
      <c r="B2057" s="21" t="s">
        <v>1983</v>
      </c>
      <c r="C2057" s="21" t="s">
        <v>2059</v>
      </c>
      <c r="D2057" s="21">
        <v>12</v>
      </c>
      <c r="E2057" s="21" t="s">
        <v>5196</v>
      </c>
      <c r="F2057" s="40" t="s">
        <v>2156</v>
      </c>
      <c r="G2057" s="21" t="s">
        <v>193</v>
      </c>
      <c r="H2057" s="21" t="s">
        <v>22</v>
      </c>
      <c r="I2057" s="22">
        <v>20000000</v>
      </c>
      <c r="J2057" s="22">
        <f>J2060</f>
        <v>0</v>
      </c>
      <c r="K2057" s="22">
        <v>40000000</v>
      </c>
      <c r="L2057" s="22">
        <f t="shared" si="103"/>
        <v>60000000</v>
      </c>
      <c r="M2057" s="30"/>
      <c r="N2057" s="21"/>
    </row>
    <row r="2058" spans="1:14" ht="16.5" customHeight="1" x14ac:dyDescent="0.15">
      <c r="A2058" s="20">
        <v>2053</v>
      </c>
      <c r="B2058" s="21" t="s">
        <v>2160</v>
      </c>
      <c r="C2058" s="21" t="s">
        <v>1529</v>
      </c>
      <c r="D2058" s="21">
        <v>12</v>
      </c>
      <c r="E2058" s="21" t="s">
        <v>5196</v>
      </c>
      <c r="F2058" s="40" t="s">
        <v>2257</v>
      </c>
      <c r="G2058" s="21" t="s">
        <v>191</v>
      </c>
      <c r="H2058" s="21" t="s">
        <v>15</v>
      </c>
      <c r="I2058" s="22">
        <v>934000000</v>
      </c>
      <c r="J2058" s="22">
        <v>0</v>
      </c>
      <c r="K2058" s="22">
        <v>0</v>
      </c>
      <c r="L2058" s="22">
        <f t="shared" si="103"/>
        <v>934000000</v>
      </c>
      <c r="M2058" s="30"/>
      <c r="N2058" s="21"/>
    </row>
    <row r="2059" spans="1:14" ht="16.5" customHeight="1" x14ac:dyDescent="0.15">
      <c r="A2059" s="20">
        <v>2054</v>
      </c>
      <c r="B2059" s="21" t="s">
        <v>2160</v>
      </c>
      <c r="C2059" s="21" t="s">
        <v>1529</v>
      </c>
      <c r="D2059" s="21">
        <v>12</v>
      </c>
      <c r="E2059" s="21" t="s">
        <v>5196</v>
      </c>
      <c r="F2059" s="40" t="s">
        <v>2258</v>
      </c>
      <c r="G2059" s="21" t="s">
        <v>191</v>
      </c>
      <c r="H2059" s="21" t="s">
        <v>15</v>
      </c>
      <c r="I2059" s="22">
        <v>136274000</v>
      </c>
      <c r="J2059" s="22">
        <v>0</v>
      </c>
      <c r="K2059" s="22">
        <v>0</v>
      </c>
      <c r="L2059" s="22">
        <f t="shared" si="103"/>
        <v>136274000</v>
      </c>
      <c r="M2059" s="30"/>
      <c r="N2059" s="21"/>
    </row>
    <row r="2060" spans="1:14" ht="16.5" customHeight="1" x14ac:dyDescent="0.15">
      <c r="A2060" s="20">
        <v>2055</v>
      </c>
      <c r="B2060" s="21" t="s">
        <v>2160</v>
      </c>
      <c r="C2060" s="21" t="s">
        <v>1537</v>
      </c>
      <c r="D2060" s="21">
        <v>12</v>
      </c>
      <c r="E2060" s="21" t="s">
        <v>5196</v>
      </c>
      <c r="F2060" s="40" t="s">
        <v>2286</v>
      </c>
      <c r="G2060" s="21" t="s">
        <v>191</v>
      </c>
      <c r="H2060" s="21" t="s">
        <v>15</v>
      </c>
      <c r="I2060" s="22">
        <v>6800000000</v>
      </c>
      <c r="J2060" s="22">
        <v>0</v>
      </c>
      <c r="K2060" s="22">
        <v>0</v>
      </c>
      <c r="L2060" s="22">
        <f t="shared" si="103"/>
        <v>6800000000</v>
      </c>
      <c r="M2060" s="30"/>
      <c r="N2060" s="21"/>
    </row>
    <row r="2061" spans="1:14" ht="16.5" customHeight="1" x14ac:dyDescent="0.15">
      <c r="A2061" s="20">
        <v>2056</v>
      </c>
      <c r="B2061" s="21" t="s">
        <v>2160</v>
      </c>
      <c r="C2061" s="21" t="s">
        <v>1537</v>
      </c>
      <c r="D2061" s="21">
        <v>12</v>
      </c>
      <c r="E2061" s="21" t="s">
        <v>5196</v>
      </c>
      <c r="F2061" s="40" t="s">
        <v>2287</v>
      </c>
      <c r="G2061" s="21" t="s">
        <v>191</v>
      </c>
      <c r="H2061" s="21" t="s">
        <v>15</v>
      </c>
      <c r="I2061" s="22">
        <v>4250000000</v>
      </c>
      <c r="J2061" s="22">
        <v>0</v>
      </c>
      <c r="K2061" s="22">
        <v>0</v>
      </c>
      <c r="L2061" s="22">
        <f t="shared" ref="L2061:L2124" si="106">I2061+J2061+K2061</f>
        <v>4250000000</v>
      </c>
      <c r="M2061" s="30"/>
      <c r="N2061" s="21"/>
    </row>
    <row r="2062" spans="1:14" ht="16.5" customHeight="1" x14ac:dyDescent="0.15">
      <c r="A2062" s="20">
        <v>2057</v>
      </c>
      <c r="B2062" s="21" t="s">
        <v>2160</v>
      </c>
      <c r="C2062" s="21" t="s">
        <v>1537</v>
      </c>
      <c r="D2062" s="21">
        <v>12</v>
      </c>
      <c r="E2062" s="21" t="s">
        <v>5196</v>
      </c>
      <c r="F2062" s="40" t="s">
        <v>2288</v>
      </c>
      <c r="G2062" s="21" t="s">
        <v>191</v>
      </c>
      <c r="H2062" s="21" t="s">
        <v>15</v>
      </c>
      <c r="I2062" s="22">
        <v>3956482400</v>
      </c>
      <c r="J2062" s="22">
        <v>0</v>
      </c>
      <c r="K2062" s="22">
        <v>0</v>
      </c>
      <c r="L2062" s="22">
        <f t="shared" si="106"/>
        <v>3956482400</v>
      </c>
      <c r="M2062" s="30"/>
      <c r="N2062" s="21"/>
    </row>
    <row r="2063" spans="1:14" ht="16.5" customHeight="1" x14ac:dyDescent="0.15">
      <c r="A2063" s="20">
        <v>2058</v>
      </c>
      <c r="B2063" s="21" t="s">
        <v>2160</v>
      </c>
      <c r="C2063" s="21" t="s">
        <v>1537</v>
      </c>
      <c r="D2063" s="21">
        <v>12</v>
      </c>
      <c r="E2063" s="21" t="s">
        <v>5196</v>
      </c>
      <c r="F2063" s="40" t="s">
        <v>2289</v>
      </c>
      <c r="G2063" s="21" t="s">
        <v>191</v>
      </c>
      <c r="H2063" s="21" t="s">
        <v>15</v>
      </c>
      <c r="I2063" s="22">
        <v>2472801500</v>
      </c>
      <c r="J2063" s="22">
        <v>0</v>
      </c>
      <c r="K2063" s="22">
        <v>0</v>
      </c>
      <c r="L2063" s="22">
        <f t="shared" si="106"/>
        <v>2472801500</v>
      </c>
      <c r="M2063" s="30"/>
      <c r="N2063" s="21"/>
    </row>
    <row r="2064" spans="1:14" ht="16.5" customHeight="1" x14ac:dyDescent="0.15">
      <c r="A2064" s="20">
        <v>2059</v>
      </c>
      <c r="B2064" s="21" t="s">
        <v>2274</v>
      </c>
      <c r="C2064" s="21" t="s">
        <v>1823</v>
      </c>
      <c r="D2064" s="21">
        <v>12</v>
      </c>
      <c r="E2064" s="21" t="s">
        <v>5196</v>
      </c>
      <c r="F2064" s="40" t="s">
        <v>2275</v>
      </c>
      <c r="G2064" s="21" t="s">
        <v>2067</v>
      </c>
      <c r="H2064" s="21" t="s">
        <v>15</v>
      </c>
      <c r="I2064" s="22">
        <v>188159000</v>
      </c>
      <c r="J2064" s="22">
        <v>0</v>
      </c>
      <c r="K2064" s="22">
        <v>1300000</v>
      </c>
      <c r="L2064" s="22">
        <f t="shared" si="106"/>
        <v>189459000</v>
      </c>
      <c r="M2064" s="30"/>
      <c r="N2064" s="21"/>
    </row>
    <row r="2065" spans="1:14" ht="16.5" customHeight="1" x14ac:dyDescent="0.15">
      <c r="A2065" s="20">
        <v>2060</v>
      </c>
      <c r="B2065" s="21" t="s">
        <v>2311</v>
      </c>
      <c r="C2065" s="21" t="s">
        <v>2359</v>
      </c>
      <c r="D2065" s="21">
        <v>12</v>
      </c>
      <c r="E2065" s="21" t="s">
        <v>5196</v>
      </c>
      <c r="F2065" s="40" t="s">
        <v>2570</v>
      </c>
      <c r="G2065" s="21" t="s">
        <v>5273</v>
      </c>
      <c r="H2065" s="21" t="s">
        <v>22</v>
      </c>
      <c r="I2065" s="22">
        <v>125000000</v>
      </c>
      <c r="J2065" s="22">
        <v>0</v>
      </c>
      <c r="K2065" s="22">
        <v>0</v>
      </c>
      <c r="L2065" s="22">
        <f t="shared" si="106"/>
        <v>125000000</v>
      </c>
      <c r="M2065" s="30"/>
      <c r="N2065" s="21"/>
    </row>
    <row r="2066" spans="1:14" ht="16.5" customHeight="1" x14ac:dyDescent="0.15">
      <c r="A2066" s="20">
        <v>2061</v>
      </c>
      <c r="B2066" s="21" t="s">
        <v>2311</v>
      </c>
      <c r="C2066" s="21" t="s">
        <v>2374</v>
      </c>
      <c r="D2066" s="21">
        <v>12</v>
      </c>
      <c r="E2066" s="21" t="s">
        <v>5196</v>
      </c>
      <c r="F2066" s="40" t="s">
        <v>2572</v>
      </c>
      <c r="G2066" s="21" t="s">
        <v>193</v>
      </c>
      <c r="H2066" s="21" t="s">
        <v>22</v>
      </c>
      <c r="I2066" s="22">
        <v>12096000</v>
      </c>
      <c r="J2066" s="22">
        <v>0</v>
      </c>
      <c r="K2066" s="22">
        <v>0</v>
      </c>
      <c r="L2066" s="22">
        <f t="shared" si="106"/>
        <v>12096000</v>
      </c>
      <c r="M2066" s="30"/>
      <c r="N2066" s="21"/>
    </row>
    <row r="2067" spans="1:14" ht="16.5" customHeight="1" x14ac:dyDescent="0.15">
      <c r="A2067" s="20">
        <v>2062</v>
      </c>
      <c r="B2067" s="21" t="s">
        <v>2697</v>
      </c>
      <c r="C2067" s="21" t="s">
        <v>2698</v>
      </c>
      <c r="D2067" s="21">
        <v>12</v>
      </c>
      <c r="E2067" s="21" t="s">
        <v>5196</v>
      </c>
      <c r="F2067" s="40" t="s">
        <v>2903</v>
      </c>
      <c r="G2067" s="21" t="s">
        <v>191</v>
      </c>
      <c r="H2067" s="21" t="s">
        <v>22</v>
      </c>
      <c r="I2067" s="22">
        <v>60000000</v>
      </c>
      <c r="J2067" s="22">
        <v>0</v>
      </c>
      <c r="K2067" s="22">
        <v>0</v>
      </c>
      <c r="L2067" s="22">
        <f t="shared" si="106"/>
        <v>60000000</v>
      </c>
      <c r="M2067" s="30"/>
      <c r="N2067" s="21"/>
    </row>
    <row r="2068" spans="1:14" ht="16.5" customHeight="1" x14ac:dyDescent="0.15">
      <c r="A2068" s="20">
        <v>2063</v>
      </c>
      <c r="B2068" s="21" t="s">
        <v>2697</v>
      </c>
      <c r="C2068" s="21" t="s">
        <v>2698</v>
      </c>
      <c r="D2068" s="21">
        <v>12</v>
      </c>
      <c r="E2068" s="21" t="s">
        <v>5196</v>
      </c>
      <c r="F2068" s="40" t="s">
        <v>2906</v>
      </c>
      <c r="G2068" s="21" t="s">
        <v>193</v>
      </c>
      <c r="H2068" s="21" t="s">
        <v>22</v>
      </c>
      <c r="I2068" s="22">
        <v>13476918</v>
      </c>
      <c r="J2068" s="22">
        <f t="shared" ref="J2068:K2070" si="107">J2071</f>
        <v>0</v>
      </c>
      <c r="K2068" s="22">
        <f t="shared" si="107"/>
        <v>0</v>
      </c>
      <c r="L2068" s="22">
        <f t="shared" si="106"/>
        <v>13476918</v>
      </c>
      <c r="M2068" s="30"/>
      <c r="N2068" s="21" t="s">
        <v>195</v>
      </c>
    </row>
    <row r="2069" spans="1:14" ht="16.5" customHeight="1" x14ac:dyDescent="0.15">
      <c r="A2069" s="20">
        <v>2064</v>
      </c>
      <c r="B2069" s="21" t="s">
        <v>2697</v>
      </c>
      <c r="C2069" s="21" t="s">
        <v>2758</v>
      </c>
      <c r="D2069" s="21">
        <v>12</v>
      </c>
      <c r="E2069" s="21" t="s">
        <v>5196</v>
      </c>
      <c r="F2069" s="40" t="s">
        <v>2933</v>
      </c>
      <c r="G2069" s="21" t="s">
        <v>191</v>
      </c>
      <c r="H2069" s="21" t="s">
        <v>22</v>
      </c>
      <c r="I2069" s="22">
        <v>50000000</v>
      </c>
      <c r="J2069" s="22">
        <f t="shared" si="107"/>
        <v>6000000</v>
      </c>
      <c r="K2069" s="22">
        <f t="shared" si="107"/>
        <v>0</v>
      </c>
      <c r="L2069" s="22">
        <f t="shared" si="106"/>
        <v>56000000</v>
      </c>
      <c r="M2069" s="30"/>
      <c r="N2069" s="21"/>
    </row>
    <row r="2070" spans="1:14" ht="16.5" customHeight="1" x14ac:dyDescent="0.15">
      <c r="A2070" s="20">
        <v>2065</v>
      </c>
      <c r="B2070" s="21" t="s">
        <v>2697</v>
      </c>
      <c r="C2070" s="21" t="s">
        <v>2758</v>
      </c>
      <c r="D2070" s="21">
        <v>12</v>
      </c>
      <c r="E2070" s="21" t="s">
        <v>5196</v>
      </c>
      <c r="F2070" s="40" t="s">
        <v>2934</v>
      </c>
      <c r="G2070" s="21" t="s">
        <v>193</v>
      </c>
      <c r="H2070" s="21" t="s">
        <v>22</v>
      </c>
      <c r="I2070" s="22">
        <v>100000000</v>
      </c>
      <c r="J2070" s="22">
        <f t="shared" si="107"/>
        <v>0</v>
      </c>
      <c r="K2070" s="22">
        <f t="shared" si="107"/>
        <v>0</v>
      </c>
      <c r="L2070" s="22">
        <f t="shared" si="106"/>
        <v>100000000</v>
      </c>
      <c r="M2070" s="30"/>
      <c r="N2070" s="21"/>
    </row>
    <row r="2071" spans="1:14" ht="16.5" customHeight="1" x14ac:dyDescent="0.15">
      <c r="A2071" s="20">
        <v>2066</v>
      </c>
      <c r="B2071" s="21" t="s">
        <v>2697</v>
      </c>
      <c r="C2071" s="21" t="s">
        <v>2796</v>
      </c>
      <c r="D2071" s="21">
        <v>12</v>
      </c>
      <c r="E2071" s="21" t="s">
        <v>5196</v>
      </c>
      <c r="F2071" s="40" t="s">
        <v>2961</v>
      </c>
      <c r="G2071" s="21" t="s">
        <v>5273</v>
      </c>
      <c r="H2071" s="21" t="s">
        <v>22</v>
      </c>
      <c r="I2071" s="22">
        <v>100000000</v>
      </c>
      <c r="J2071" s="22">
        <v>0</v>
      </c>
      <c r="K2071" s="22">
        <v>0</v>
      </c>
      <c r="L2071" s="22">
        <f t="shared" si="106"/>
        <v>100000000</v>
      </c>
      <c r="M2071" s="30"/>
      <c r="N2071" s="21"/>
    </row>
    <row r="2072" spans="1:14" ht="16.5" customHeight="1" x14ac:dyDescent="0.15">
      <c r="A2072" s="20">
        <v>2067</v>
      </c>
      <c r="B2072" s="21" t="s">
        <v>2697</v>
      </c>
      <c r="C2072" s="21" t="s">
        <v>2852</v>
      </c>
      <c r="D2072" s="21">
        <v>12</v>
      </c>
      <c r="E2072" s="21" t="s">
        <v>5196</v>
      </c>
      <c r="F2072" s="40" t="s">
        <v>2993</v>
      </c>
      <c r="G2072" s="21" t="s">
        <v>193</v>
      </c>
      <c r="H2072" s="21" t="s">
        <v>15</v>
      </c>
      <c r="I2072" s="22">
        <v>187000000</v>
      </c>
      <c r="J2072" s="22">
        <f>J2075</f>
        <v>6000000</v>
      </c>
      <c r="K2072" s="22">
        <f>K2075</f>
        <v>0</v>
      </c>
      <c r="L2072" s="22">
        <f t="shared" si="106"/>
        <v>193000000</v>
      </c>
      <c r="M2072" s="30"/>
      <c r="N2072" s="21"/>
    </row>
    <row r="2073" spans="1:14" ht="16.5" customHeight="1" x14ac:dyDescent="0.15">
      <c r="A2073" s="20">
        <v>2068</v>
      </c>
      <c r="B2073" s="21" t="s">
        <v>3014</v>
      </c>
      <c r="C2073" s="21" t="s">
        <v>3296</v>
      </c>
      <c r="D2073" s="21">
        <v>12</v>
      </c>
      <c r="E2073" s="21" t="s">
        <v>5196</v>
      </c>
      <c r="F2073" s="40" t="s">
        <v>3299</v>
      </c>
      <c r="G2073" s="21" t="s">
        <v>193</v>
      </c>
      <c r="H2073" s="21" t="s">
        <v>22</v>
      </c>
      <c r="I2073" s="22">
        <v>70000000</v>
      </c>
      <c r="J2073" s="22">
        <f>J2076</f>
        <v>0</v>
      </c>
      <c r="K2073" s="22">
        <f>K2076</f>
        <v>0</v>
      </c>
      <c r="L2073" s="22">
        <f t="shared" si="106"/>
        <v>70000000</v>
      </c>
      <c r="M2073" s="30"/>
      <c r="N2073" s="21"/>
    </row>
    <row r="2074" spans="1:14" ht="16.5" customHeight="1" x14ac:dyDescent="0.15">
      <c r="A2074" s="20">
        <v>2069</v>
      </c>
      <c r="B2074" s="21" t="s">
        <v>3331</v>
      </c>
      <c r="C2074" s="21" t="s">
        <v>3346</v>
      </c>
      <c r="D2074" s="21">
        <v>12</v>
      </c>
      <c r="E2074" s="21" t="s">
        <v>5196</v>
      </c>
      <c r="F2074" s="40" t="s">
        <v>3466</v>
      </c>
      <c r="G2074" s="21" t="s">
        <v>52</v>
      </c>
      <c r="H2074" s="21" t="s">
        <v>22</v>
      </c>
      <c r="I2074" s="22">
        <v>13000000</v>
      </c>
      <c r="J2074" s="22">
        <v>0</v>
      </c>
      <c r="K2074" s="22">
        <v>0</v>
      </c>
      <c r="L2074" s="22">
        <f t="shared" si="106"/>
        <v>13000000</v>
      </c>
      <c r="M2074" s="30"/>
      <c r="N2074" s="21"/>
    </row>
    <row r="2075" spans="1:14" ht="16.5" customHeight="1" x14ac:dyDescent="0.15">
      <c r="A2075" s="20">
        <v>2070</v>
      </c>
      <c r="B2075" s="21" t="s">
        <v>3331</v>
      </c>
      <c r="C2075" s="21" t="s">
        <v>3359</v>
      </c>
      <c r="D2075" s="21">
        <v>12</v>
      </c>
      <c r="E2075" s="21" t="s">
        <v>5196</v>
      </c>
      <c r="F2075" s="40" t="s">
        <v>3471</v>
      </c>
      <c r="G2075" s="21" t="s">
        <v>191</v>
      </c>
      <c r="H2075" s="21" t="s">
        <v>22</v>
      </c>
      <c r="I2075" s="22">
        <v>20000000</v>
      </c>
      <c r="J2075" s="22">
        <f>J2078</f>
        <v>6000000</v>
      </c>
      <c r="K2075" s="22">
        <f>K2078</f>
        <v>0</v>
      </c>
      <c r="L2075" s="22">
        <f t="shared" si="106"/>
        <v>26000000</v>
      </c>
      <c r="M2075" s="30"/>
      <c r="N2075" s="21"/>
    </row>
    <row r="2076" spans="1:14" ht="16.5" customHeight="1" x14ac:dyDescent="0.15">
      <c r="A2076" s="20">
        <v>2071</v>
      </c>
      <c r="B2076" s="21" t="s">
        <v>3331</v>
      </c>
      <c r="C2076" s="21" t="s">
        <v>887</v>
      </c>
      <c r="D2076" s="21">
        <v>12</v>
      </c>
      <c r="E2076" s="21" t="s">
        <v>5196</v>
      </c>
      <c r="F2076" s="40" t="s">
        <v>3481</v>
      </c>
      <c r="G2076" s="21" t="s">
        <v>52</v>
      </c>
      <c r="H2076" s="21" t="s">
        <v>22</v>
      </c>
      <c r="I2076" s="22">
        <v>86185057</v>
      </c>
      <c r="J2076" s="22">
        <f>J2079</f>
        <v>0</v>
      </c>
      <c r="K2076" s="22">
        <f>K2079</f>
        <v>0</v>
      </c>
      <c r="L2076" s="22">
        <f t="shared" si="106"/>
        <v>86185057</v>
      </c>
      <c r="M2076" s="30"/>
      <c r="N2076" s="21"/>
    </row>
    <row r="2077" spans="1:14" ht="16.5" customHeight="1" x14ac:dyDescent="0.15">
      <c r="A2077" s="20">
        <v>2072</v>
      </c>
      <c r="B2077" s="21" t="s">
        <v>3331</v>
      </c>
      <c r="C2077" s="21" t="s">
        <v>290</v>
      </c>
      <c r="D2077" s="21">
        <v>12</v>
      </c>
      <c r="E2077" s="21" t="s">
        <v>5196</v>
      </c>
      <c r="F2077" s="40" t="s">
        <v>3494</v>
      </c>
      <c r="G2077" s="21" t="s">
        <v>193</v>
      </c>
      <c r="H2077" s="21" t="s">
        <v>22</v>
      </c>
      <c r="I2077" s="22">
        <v>75657590</v>
      </c>
      <c r="J2077" s="22">
        <f>J2080</f>
        <v>0</v>
      </c>
      <c r="K2077" s="22">
        <v>0</v>
      </c>
      <c r="L2077" s="22">
        <f t="shared" si="106"/>
        <v>75657590</v>
      </c>
      <c r="M2077" s="30"/>
      <c r="N2077" s="21"/>
    </row>
    <row r="2078" spans="1:14" ht="16.5" customHeight="1" x14ac:dyDescent="0.15">
      <c r="A2078" s="20">
        <v>2073</v>
      </c>
      <c r="B2078" s="21" t="s">
        <v>3331</v>
      </c>
      <c r="C2078" s="21" t="s">
        <v>3385</v>
      </c>
      <c r="D2078" s="21">
        <v>12</v>
      </c>
      <c r="E2078" s="21" t="s">
        <v>5196</v>
      </c>
      <c r="F2078" s="40" t="s">
        <v>3496</v>
      </c>
      <c r="G2078" s="21" t="s">
        <v>193</v>
      </c>
      <c r="H2078" s="21" t="s">
        <v>22</v>
      </c>
      <c r="I2078" s="22">
        <v>130000000</v>
      </c>
      <c r="J2078" s="22">
        <v>6000000</v>
      </c>
      <c r="K2078" s="22">
        <v>0</v>
      </c>
      <c r="L2078" s="22">
        <f t="shared" si="106"/>
        <v>136000000</v>
      </c>
      <c r="M2078" s="30"/>
      <c r="N2078" s="21"/>
    </row>
    <row r="2079" spans="1:14" ht="16.5" customHeight="1" x14ac:dyDescent="0.15">
      <c r="A2079" s="20">
        <v>2074</v>
      </c>
      <c r="B2079" s="21" t="s">
        <v>3331</v>
      </c>
      <c r="C2079" s="21" t="s">
        <v>5197</v>
      </c>
      <c r="D2079" s="21">
        <v>12</v>
      </c>
      <c r="E2079" s="21" t="s">
        <v>5196</v>
      </c>
      <c r="F2079" s="40" t="s">
        <v>3498</v>
      </c>
      <c r="G2079" s="21" t="s">
        <v>52</v>
      </c>
      <c r="H2079" s="21" t="s">
        <v>15</v>
      </c>
      <c r="I2079" s="22">
        <v>110000000</v>
      </c>
      <c r="J2079" s="22">
        <f t="shared" ref="J2079:K2083" si="108">J2082</f>
        <v>0</v>
      </c>
      <c r="K2079" s="22">
        <f t="shared" si="108"/>
        <v>0</v>
      </c>
      <c r="L2079" s="22">
        <f t="shared" si="106"/>
        <v>110000000</v>
      </c>
      <c r="M2079" s="30"/>
      <c r="N2079" s="21"/>
    </row>
    <row r="2080" spans="1:14" ht="16.5" customHeight="1" x14ac:dyDescent="0.15">
      <c r="A2080" s="20">
        <v>2075</v>
      </c>
      <c r="B2080" s="21" t="s">
        <v>3500</v>
      </c>
      <c r="C2080" s="21" t="s">
        <v>3539</v>
      </c>
      <c r="D2080" s="21">
        <v>12</v>
      </c>
      <c r="E2080" s="21" t="s">
        <v>5196</v>
      </c>
      <c r="F2080" s="40" t="s">
        <v>3541</v>
      </c>
      <c r="G2080" s="21" t="s">
        <v>191</v>
      </c>
      <c r="H2080" s="21" t="s">
        <v>16</v>
      </c>
      <c r="I2080" s="22">
        <v>495000000</v>
      </c>
      <c r="J2080" s="22">
        <f t="shared" si="108"/>
        <v>0</v>
      </c>
      <c r="K2080" s="22">
        <f t="shared" si="108"/>
        <v>0</v>
      </c>
      <c r="L2080" s="22">
        <f t="shared" si="106"/>
        <v>495000000</v>
      </c>
      <c r="M2080" s="30" t="s">
        <v>2696</v>
      </c>
      <c r="N2080" s="21"/>
    </row>
    <row r="2081" spans="1:14" ht="16.5" customHeight="1" x14ac:dyDescent="0.15">
      <c r="A2081" s="20">
        <v>2076</v>
      </c>
      <c r="B2081" s="21" t="s">
        <v>3500</v>
      </c>
      <c r="C2081" s="21" t="s">
        <v>3539</v>
      </c>
      <c r="D2081" s="21">
        <v>12</v>
      </c>
      <c r="E2081" s="21" t="s">
        <v>5196</v>
      </c>
      <c r="F2081" s="40" t="s">
        <v>3542</v>
      </c>
      <c r="G2081" s="21" t="s">
        <v>191</v>
      </c>
      <c r="H2081" s="21" t="s">
        <v>16</v>
      </c>
      <c r="I2081" s="22">
        <v>740000000</v>
      </c>
      <c r="J2081" s="22">
        <f t="shared" si="108"/>
        <v>0</v>
      </c>
      <c r="K2081" s="22">
        <f t="shared" si="108"/>
        <v>0</v>
      </c>
      <c r="L2081" s="22">
        <f t="shared" si="106"/>
        <v>740000000</v>
      </c>
      <c r="M2081" s="30" t="s">
        <v>2696</v>
      </c>
      <c r="N2081" s="21"/>
    </row>
    <row r="2082" spans="1:14" ht="16.5" customHeight="1" x14ac:dyDescent="0.15">
      <c r="A2082" s="20">
        <v>2077</v>
      </c>
      <c r="B2082" s="21" t="s">
        <v>3500</v>
      </c>
      <c r="C2082" s="21" t="s">
        <v>3539</v>
      </c>
      <c r="D2082" s="21">
        <v>12</v>
      </c>
      <c r="E2082" s="21" t="s">
        <v>5196</v>
      </c>
      <c r="F2082" s="40" t="s">
        <v>3543</v>
      </c>
      <c r="G2082" s="21" t="s">
        <v>52</v>
      </c>
      <c r="H2082" s="21" t="s">
        <v>22</v>
      </c>
      <c r="I2082" s="22">
        <v>32000000</v>
      </c>
      <c r="J2082" s="22">
        <f t="shared" si="108"/>
        <v>0</v>
      </c>
      <c r="K2082" s="22">
        <f t="shared" si="108"/>
        <v>0</v>
      </c>
      <c r="L2082" s="22">
        <f t="shared" si="106"/>
        <v>32000000</v>
      </c>
      <c r="M2082" s="30"/>
      <c r="N2082" s="21"/>
    </row>
    <row r="2083" spans="1:14" ht="16.5" customHeight="1" x14ac:dyDescent="0.15">
      <c r="A2083" s="20">
        <v>2078</v>
      </c>
      <c r="B2083" s="21" t="s">
        <v>3500</v>
      </c>
      <c r="C2083" s="21" t="s">
        <v>3539</v>
      </c>
      <c r="D2083" s="21">
        <v>12</v>
      </c>
      <c r="E2083" s="21" t="s">
        <v>5196</v>
      </c>
      <c r="F2083" s="40" t="s">
        <v>3544</v>
      </c>
      <c r="G2083" s="21" t="s">
        <v>52</v>
      </c>
      <c r="H2083" s="21" t="s">
        <v>22</v>
      </c>
      <c r="I2083" s="22">
        <v>40000000</v>
      </c>
      <c r="J2083" s="22">
        <f t="shared" si="108"/>
        <v>0</v>
      </c>
      <c r="K2083" s="22">
        <f t="shared" si="108"/>
        <v>0</v>
      </c>
      <c r="L2083" s="22">
        <f t="shared" si="106"/>
        <v>40000000</v>
      </c>
      <c r="M2083" s="30"/>
      <c r="N2083" s="21"/>
    </row>
    <row r="2084" spans="1:14" ht="16.5" customHeight="1" x14ac:dyDescent="0.15">
      <c r="A2084" s="20">
        <v>2079</v>
      </c>
      <c r="B2084" s="21" t="s">
        <v>3563</v>
      </c>
      <c r="C2084" s="21" t="s">
        <v>1866</v>
      </c>
      <c r="D2084" s="21">
        <v>12</v>
      </c>
      <c r="E2084" s="21" t="s">
        <v>5196</v>
      </c>
      <c r="F2084" s="40" t="s">
        <v>3705</v>
      </c>
      <c r="G2084" s="21" t="s">
        <v>193</v>
      </c>
      <c r="H2084" s="21" t="s">
        <v>15</v>
      </c>
      <c r="I2084" s="22">
        <v>3300000000</v>
      </c>
      <c r="J2084" s="22">
        <f>J2087</f>
        <v>0</v>
      </c>
      <c r="K2084" s="22">
        <v>0</v>
      </c>
      <c r="L2084" s="22">
        <f t="shared" si="106"/>
        <v>3300000000</v>
      </c>
      <c r="M2084" s="30"/>
      <c r="N2084" s="21"/>
    </row>
    <row r="2085" spans="1:14" ht="16.5" customHeight="1" x14ac:dyDescent="0.15">
      <c r="A2085" s="20">
        <v>2080</v>
      </c>
      <c r="B2085" s="21" t="s">
        <v>3563</v>
      </c>
      <c r="C2085" s="21" t="s">
        <v>3646</v>
      </c>
      <c r="D2085" s="21">
        <v>12</v>
      </c>
      <c r="E2085" s="21" t="s">
        <v>5196</v>
      </c>
      <c r="F2085" s="40" t="s">
        <v>3730</v>
      </c>
      <c r="G2085" s="21" t="s">
        <v>193</v>
      </c>
      <c r="H2085" s="21" t="s">
        <v>15</v>
      </c>
      <c r="I2085" s="22">
        <v>31000000</v>
      </c>
      <c r="J2085" s="22">
        <f>J2088</f>
        <v>0</v>
      </c>
      <c r="K2085" s="22">
        <v>0</v>
      </c>
      <c r="L2085" s="22">
        <f t="shared" si="106"/>
        <v>31000000</v>
      </c>
      <c r="M2085" s="30"/>
      <c r="N2085" s="21"/>
    </row>
    <row r="2086" spans="1:14" ht="16.5" customHeight="1" x14ac:dyDescent="0.15">
      <c r="A2086" s="20">
        <v>2081</v>
      </c>
      <c r="B2086" s="21" t="s">
        <v>3563</v>
      </c>
      <c r="C2086" s="21" t="s">
        <v>3660</v>
      </c>
      <c r="D2086" s="21">
        <v>12</v>
      </c>
      <c r="E2086" s="21" t="s">
        <v>5196</v>
      </c>
      <c r="F2086" s="40" t="s">
        <v>3744</v>
      </c>
      <c r="G2086" s="21" t="s">
        <v>193</v>
      </c>
      <c r="H2086" s="21" t="s">
        <v>22</v>
      </c>
      <c r="I2086" s="22">
        <v>80000000</v>
      </c>
      <c r="J2086" s="22">
        <f>J2089</f>
        <v>0</v>
      </c>
      <c r="K2086" s="22">
        <v>0</v>
      </c>
      <c r="L2086" s="22">
        <f t="shared" si="106"/>
        <v>80000000</v>
      </c>
      <c r="M2086" s="30"/>
      <c r="N2086" s="21"/>
    </row>
    <row r="2087" spans="1:14" ht="16.5" customHeight="1" x14ac:dyDescent="0.15">
      <c r="A2087" s="20">
        <v>2082</v>
      </c>
      <c r="B2087" s="21" t="s">
        <v>3563</v>
      </c>
      <c r="C2087" s="21" t="s">
        <v>3660</v>
      </c>
      <c r="D2087" s="21">
        <v>12</v>
      </c>
      <c r="E2087" s="21" t="s">
        <v>5196</v>
      </c>
      <c r="F2087" s="40" t="s">
        <v>3746</v>
      </c>
      <c r="G2087" s="21" t="s">
        <v>193</v>
      </c>
      <c r="H2087" s="21" t="s">
        <v>15</v>
      </c>
      <c r="I2087" s="22">
        <v>29000000</v>
      </c>
      <c r="J2087" s="22">
        <v>0</v>
      </c>
      <c r="K2087" s="22">
        <v>0</v>
      </c>
      <c r="L2087" s="22">
        <f t="shared" si="106"/>
        <v>29000000</v>
      </c>
      <c r="M2087" s="30"/>
      <c r="N2087" s="21"/>
    </row>
    <row r="2088" spans="1:14" ht="16.5" customHeight="1" x14ac:dyDescent="0.15">
      <c r="A2088" s="20">
        <v>2083</v>
      </c>
      <c r="B2088" s="21" t="s">
        <v>3563</v>
      </c>
      <c r="C2088" s="21" t="s">
        <v>3660</v>
      </c>
      <c r="D2088" s="21">
        <v>12</v>
      </c>
      <c r="E2088" s="21" t="s">
        <v>5196</v>
      </c>
      <c r="F2088" s="40" t="s">
        <v>3747</v>
      </c>
      <c r="G2088" s="21" t="s">
        <v>193</v>
      </c>
      <c r="H2088" s="21" t="s">
        <v>15</v>
      </c>
      <c r="I2088" s="22">
        <v>150000000</v>
      </c>
      <c r="J2088" s="22">
        <v>0</v>
      </c>
      <c r="K2088" s="22">
        <v>0</v>
      </c>
      <c r="L2088" s="22">
        <f t="shared" si="106"/>
        <v>150000000</v>
      </c>
      <c r="M2088" s="30"/>
      <c r="N2088" s="21"/>
    </row>
    <row r="2089" spans="1:14" ht="16.5" customHeight="1" x14ac:dyDescent="0.15">
      <c r="A2089" s="20">
        <v>2084</v>
      </c>
      <c r="B2089" s="21" t="s">
        <v>3780</v>
      </c>
      <c r="C2089" s="21" t="s">
        <v>3842</v>
      </c>
      <c r="D2089" s="21">
        <v>12</v>
      </c>
      <c r="E2089" s="21" t="s">
        <v>5196</v>
      </c>
      <c r="F2089" s="40" t="s">
        <v>3976</v>
      </c>
      <c r="G2089" s="21" t="s">
        <v>193</v>
      </c>
      <c r="H2089" s="21" t="s">
        <v>22</v>
      </c>
      <c r="I2089" s="22">
        <v>174000000</v>
      </c>
      <c r="J2089" s="22">
        <f>J2092</f>
        <v>0</v>
      </c>
      <c r="K2089" s="22">
        <v>0</v>
      </c>
      <c r="L2089" s="22">
        <f t="shared" si="106"/>
        <v>174000000</v>
      </c>
      <c r="M2089" s="30"/>
      <c r="N2089" s="21"/>
    </row>
    <row r="2090" spans="1:14" ht="16.5" customHeight="1" x14ac:dyDescent="0.15">
      <c r="A2090" s="20">
        <v>2085</v>
      </c>
      <c r="B2090" s="21" t="s">
        <v>3780</v>
      </c>
      <c r="C2090" s="21" t="s">
        <v>3842</v>
      </c>
      <c r="D2090" s="21">
        <v>12</v>
      </c>
      <c r="E2090" s="21" t="s">
        <v>5196</v>
      </c>
      <c r="F2090" s="40" t="s">
        <v>3977</v>
      </c>
      <c r="G2090" s="21" t="s">
        <v>191</v>
      </c>
      <c r="H2090" s="21" t="s">
        <v>22</v>
      </c>
      <c r="I2090" s="22">
        <v>120000000</v>
      </c>
      <c r="J2090" s="22">
        <f>J2093</f>
        <v>0</v>
      </c>
      <c r="K2090" s="22">
        <v>0</v>
      </c>
      <c r="L2090" s="22">
        <f t="shared" si="106"/>
        <v>120000000</v>
      </c>
      <c r="M2090" s="30"/>
      <c r="N2090" s="21"/>
    </row>
    <row r="2091" spans="1:14" ht="16.5" customHeight="1" x14ac:dyDescent="0.15">
      <c r="A2091" s="20">
        <v>2086</v>
      </c>
      <c r="B2091" s="21" t="s">
        <v>3780</v>
      </c>
      <c r="C2091" s="21" t="s">
        <v>3842</v>
      </c>
      <c r="D2091" s="21">
        <v>12</v>
      </c>
      <c r="E2091" s="21" t="s">
        <v>5196</v>
      </c>
      <c r="F2091" s="40" t="s">
        <v>3978</v>
      </c>
      <c r="G2091" s="21" t="s">
        <v>191</v>
      </c>
      <c r="H2091" s="21" t="s">
        <v>22</v>
      </c>
      <c r="I2091" s="22">
        <v>200000000</v>
      </c>
      <c r="J2091" s="22">
        <f>J2094</f>
        <v>0</v>
      </c>
      <c r="K2091" s="22">
        <f>K2094</f>
        <v>0</v>
      </c>
      <c r="L2091" s="22">
        <f t="shared" si="106"/>
        <v>200000000</v>
      </c>
      <c r="M2091" s="30"/>
      <c r="N2091" s="21"/>
    </row>
    <row r="2092" spans="1:14" ht="16.5" customHeight="1" x14ac:dyDescent="0.15">
      <c r="A2092" s="20">
        <v>2087</v>
      </c>
      <c r="B2092" s="21" t="s">
        <v>3780</v>
      </c>
      <c r="C2092" s="21" t="s">
        <v>5197</v>
      </c>
      <c r="D2092" s="21">
        <v>12</v>
      </c>
      <c r="E2092" s="21" t="s">
        <v>5196</v>
      </c>
      <c r="F2092" s="40" t="s">
        <v>3990</v>
      </c>
      <c r="G2092" s="21" t="s">
        <v>191</v>
      </c>
      <c r="H2092" s="21" t="s">
        <v>22</v>
      </c>
      <c r="I2092" s="22">
        <v>99761000</v>
      </c>
      <c r="J2092" s="22">
        <f>J2095</f>
        <v>0</v>
      </c>
      <c r="K2092" s="22">
        <f>K2095</f>
        <v>0</v>
      </c>
      <c r="L2092" s="22">
        <f t="shared" si="106"/>
        <v>99761000</v>
      </c>
      <c r="M2092" s="30"/>
      <c r="N2092" s="21"/>
    </row>
    <row r="2093" spans="1:14" ht="16.5" customHeight="1" x14ac:dyDescent="0.15">
      <c r="A2093" s="20">
        <v>2088</v>
      </c>
      <c r="B2093" s="21" t="s">
        <v>5096</v>
      </c>
      <c r="C2093" s="21" t="s">
        <v>5099</v>
      </c>
      <c r="D2093" s="21">
        <v>12</v>
      </c>
      <c r="E2093" s="21" t="s">
        <v>5196</v>
      </c>
      <c r="F2093" s="40" t="s">
        <v>5107</v>
      </c>
      <c r="G2093" s="21" t="s">
        <v>193</v>
      </c>
      <c r="H2093" s="21" t="s">
        <v>15</v>
      </c>
      <c r="I2093" s="22">
        <v>700000000</v>
      </c>
      <c r="J2093" s="22">
        <v>0</v>
      </c>
      <c r="K2093" s="22">
        <v>0</v>
      </c>
      <c r="L2093" s="22">
        <f t="shared" si="106"/>
        <v>700000000</v>
      </c>
      <c r="M2093" s="30"/>
      <c r="N2093" s="21"/>
    </row>
    <row r="2094" spans="1:14" ht="16.5" customHeight="1" x14ac:dyDescent="0.15">
      <c r="A2094" s="20">
        <v>2089</v>
      </c>
      <c r="B2094" s="21" t="s">
        <v>5096</v>
      </c>
      <c r="C2094" s="21" t="s">
        <v>5099</v>
      </c>
      <c r="D2094" s="21">
        <v>12</v>
      </c>
      <c r="E2094" s="21" t="s">
        <v>5196</v>
      </c>
      <c r="F2094" s="40" t="s">
        <v>5108</v>
      </c>
      <c r="G2094" s="21" t="s">
        <v>193</v>
      </c>
      <c r="H2094" s="21" t="s">
        <v>15</v>
      </c>
      <c r="I2094" s="22">
        <v>700000000</v>
      </c>
      <c r="J2094" s="22">
        <v>0</v>
      </c>
      <c r="K2094" s="22">
        <v>0</v>
      </c>
      <c r="L2094" s="22">
        <f t="shared" si="106"/>
        <v>700000000</v>
      </c>
      <c r="M2094" s="30"/>
      <c r="N2094" s="21"/>
    </row>
    <row r="2095" spans="1:14" ht="16.5" customHeight="1" x14ac:dyDescent="0.15">
      <c r="A2095" s="20">
        <v>2090</v>
      </c>
      <c r="B2095" s="21" t="s">
        <v>5096</v>
      </c>
      <c r="C2095" s="21" t="s">
        <v>5099</v>
      </c>
      <c r="D2095" s="21">
        <v>12</v>
      </c>
      <c r="E2095" s="21" t="s">
        <v>5196</v>
      </c>
      <c r="F2095" s="40" t="s">
        <v>5109</v>
      </c>
      <c r="G2095" s="21" t="s">
        <v>193</v>
      </c>
      <c r="H2095" s="21" t="s">
        <v>15</v>
      </c>
      <c r="I2095" s="22">
        <v>700000000</v>
      </c>
      <c r="J2095" s="22">
        <v>0</v>
      </c>
      <c r="K2095" s="22">
        <v>0</v>
      </c>
      <c r="L2095" s="22">
        <f t="shared" si="106"/>
        <v>700000000</v>
      </c>
      <c r="M2095" s="30"/>
      <c r="N2095" s="21"/>
    </row>
    <row r="2096" spans="1:14" ht="16.5" customHeight="1" x14ac:dyDescent="0.15">
      <c r="A2096" s="20">
        <v>2091</v>
      </c>
      <c r="B2096" s="21" t="s">
        <v>5096</v>
      </c>
      <c r="C2096" s="21" t="s">
        <v>5099</v>
      </c>
      <c r="D2096" s="21">
        <v>12</v>
      </c>
      <c r="E2096" s="21" t="s">
        <v>5196</v>
      </c>
      <c r="F2096" s="40" t="s">
        <v>5110</v>
      </c>
      <c r="G2096" s="21" t="s">
        <v>193</v>
      </c>
      <c r="H2096" s="21" t="s">
        <v>15</v>
      </c>
      <c r="I2096" s="22">
        <v>700000000</v>
      </c>
      <c r="J2096" s="22">
        <v>0</v>
      </c>
      <c r="K2096" s="22">
        <v>0</v>
      </c>
      <c r="L2096" s="22">
        <f t="shared" si="106"/>
        <v>700000000</v>
      </c>
      <c r="M2096" s="30"/>
      <c r="N2096" s="21"/>
    </row>
    <row r="2097" spans="1:14" ht="16.5" customHeight="1" x14ac:dyDescent="0.15">
      <c r="A2097" s="20">
        <v>2092</v>
      </c>
      <c r="B2097" s="21" t="s">
        <v>5096</v>
      </c>
      <c r="C2097" s="21" t="s">
        <v>5099</v>
      </c>
      <c r="D2097" s="21">
        <v>12</v>
      </c>
      <c r="E2097" s="21" t="s">
        <v>5196</v>
      </c>
      <c r="F2097" s="40" t="s">
        <v>5111</v>
      </c>
      <c r="G2097" s="21" t="s">
        <v>193</v>
      </c>
      <c r="H2097" s="21" t="s">
        <v>15</v>
      </c>
      <c r="I2097" s="22">
        <v>700000000</v>
      </c>
      <c r="J2097" s="22">
        <v>0</v>
      </c>
      <c r="K2097" s="22">
        <v>0</v>
      </c>
      <c r="L2097" s="22">
        <f t="shared" si="106"/>
        <v>700000000</v>
      </c>
      <c r="M2097" s="30"/>
      <c r="N2097" s="21"/>
    </row>
    <row r="2098" spans="1:14" ht="16.5" customHeight="1" x14ac:dyDescent="0.15">
      <c r="A2098" s="20">
        <v>2093</v>
      </c>
      <c r="B2098" s="21" t="s">
        <v>5096</v>
      </c>
      <c r="C2098" s="21" t="s">
        <v>5099</v>
      </c>
      <c r="D2098" s="21">
        <v>12</v>
      </c>
      <c r="E2098" s="21" t="s">
        <v>5196</v>
      </c>
      <c r="F2098" s="40" t="s">
        <v>5112</v>
      </c>
      <c r="G2098" s="21" t="s">
        <v>193</v>
      </c>
      <c r="H2098" s="21" t="s">
        <v>15</v>
      </c>
      <c r="I2098" s="22">
        <v>700000000</v>
      </c>
      <c r="J2098" s="22">
        <v>0</v>
      </c>
      <c r="K2098" s="22">
        <v>0</v>
      </c>
      <c r="L2098" s="22">
        <f t="shared" si="106"/>
        <v>700000000</v>
      </c>
      <c r="M2098" s="30"/>
      <c r="N2098" s="21"/>
    </row>
    <row r="2099" spans="1:14" ht="16.5" customHeight="1" x14ac:dyDescent="0.15">
      <c r="A2099" s="20">
        <v>2094</v>
      </c>
      <c r="B2099" s="21" t="s">
        <v>5096</v>
      </c>
      <c r="C2099" s="21" t="s">
        <v>5099</v>
      </c>
      <c r="D2099" s="21">
        <v>12</v>
      </c>
      <c r="E2099" s="21" t="s">
        <v>5196</v>
      </c>
      <c r="F2099" s="40" t="s">
        <v>5113</v>
      </c>
      <c r="G2099" s="21" t="s">
        <v>193</v>
      </c>
      <c r="H2099" s="21" t="s">
        <v>15</v>
      </c>
      <c r="I2099" s="22">
        <v>700000000</v>
      </c>
      <c r="J2099" s="22">
        <v>0</v>
      </c>
      <c r="K2099" s="22">
        <v>0</v>
      </c>
      <c r="L2099" s="22">
        <f t="shared" si="106"/>
        <v>700000000</v>
      </c>
      <c r="M2099" s="30"/>
      <c r="N2099" s="21"/>
    </row>
    <row r="2100" spans="1:14" ht="16.5" customHeight="1" x14ac:dyDescent="0.15">
      <c r="A2100" s="20">
        <v>2095</v>
      </c>
      <c r="B2100" s="21" t="s">
        <v>5096</v>
      </c>
      <c r="C2100" s="21" t="s">
        <v>5099</v>
      </c>
      <c r="D2100" s="21">
        <v>12</v>
      </c>
      <c r="E2100" s="21" t="s">
        <v>5196</v>
      </c>
      <c r="F2100" s="40" t="s">
        <v>5114</v>
      </c>
      <c r="G2100" s="21" t="s">
        <v>193</v>
      </c>
      <c r="H2100" s="21" t="s">
        <v>15</v>
      </c>
      <c r="I2100" s="22">
        <v>700000000</v>
      </c>
      <c r="J2100" s="22">
        <v>0</v>
      </c>
      <c r="K2100" s="22">
        <v>0</v>
      </c>
      <c r="L2100" s="22">
        <f t="shared" si="106"/>
        <v>700000000</v>
      </c>
      <c r="M2100" s="30"/>
      <c r="N2100" s="21"/>
    </row>
    <row r="2101" spans="1:14" ht="16.5" customHeight="1" x14ac:dyDescent="0.15">
      <c r="A2101" s="20">
        <v>2096</v>
      </c>
      <c r="B2101" s="21" t="s">
        <v>5096</v>
      </c>
      <c r="C2101" s="21" t="s">
        <v>5099</v>
      </c>
      <c r="D2101" s="21">
        <v>12</v>
      </c>
      <c r="E2101" s="21" t="s">
        <v>5196</v>
      </c>
      <c r="F2101" s="40" t="s">
        <v>5115</v>
      </c>
      <c r="G2101" s="21" t="s">
        <v>193</v>
      </c>
      <c r="H2101" s="21" t="s">
        <v>15</v>
      </c>
      <c r="I2101" s="22">
        <v>700000000</v>
      </c>
      <c r="J2101" s="22">
        <v>0</v>
      </c>
      <c r="K2101" s="22">
        <v>0</v>
      </c>
      <c r="L2101" s="22">
        <f t="shared" si="106"/>
        <v>700000000</v>
      </c>
      <c r="M2101" s="30"/>
      <c r="N2101" s="21"/>
    </row>
    <row r="2102" spans="1:14" ht="16.5" customHeight="1" x14ac:dyDescent="0.15">
      <c r="A2102" s="20">
        <v>2097</v>
      </c>
      <c r="B2102" s="21" t="s">
        <v>5096</v>
      </c>
      <c r="C2102" s="21" t="s">
        <v>5099</v>
      </c>
      <c r="D2102" s="21">
        <v>12</v>
      </c>
      <c r="E2102" s="21" t="s">
        <v>5196</v>
      </c>
      <c r="F2102" s="40" t="s">
        <v>5116</v>
      </c>
      <c r="G2102" s="21" t="s">
        <v>193</v>
      </c>
      <c r="H2102" s="21" t="s">
        <v>15</v>
      </c>
      <c r="I2102" s="22">
        <v>700000000</v>
      </c>
      <c r="J2102" s="22">
        <v>0</v>
      </c>
      <c r="K2102" s="22">
        <v>0</v>
      </c>
      <c r="L2102" s="22">
        <f t="shared" si="106"/>
        <v>700000000</v>
      </c>
      <c r="M2102" s="30"/>
      <c r="N2102" s="21"/>
    </row>
    <row r="2103" spans="1:14" ht="16.5" customHeight="1" x14ac:dyDescent="0.15">
      <c r="A2103" s="20">
        <v>2098</v>
      </c>
      <c r="B2103" s="21" t="s">
        <v>5096</v>
      </c>
      <c r="C2103" s="21" t="s">
        <v>5099</v>
      </c>
      <c r="D2103" s="21">
        <v>12</v>
      </c>
      <c r="E2103" s="21" t="s">
        <v>5196</v>
      </c>
      <c r="F2103" s="40" t="s">
        <v>5117</v>
      </c>
      <c r="G2103" s="21" t="s">
        <v>193</v>
      </c>
      <c r="H2103" s="21" t="s">
        <v>15</v>
      </c>
      <c r="I2103" s="22">
        <v>700000000</v>
      </c>
      <c r="J2103" s="22">
        <v>0</v>
      </c>
      <c r="K2103" s="22">
        <v>0</v>
      </c>
      <c r="L2103" s="22">
        <f t="shared" si="106"/>
        <v>700000000</v>
      </c>
      <c r="M2103" s="30"/>
      <c r="N2103" s="21"/>
    </row>
    <row r="2104" spans="1:14" ht="16.5" customHeight="1" x14ac:dyDescent="0.15">
      <c r="A2104" s="20">
        <v>2099</v>
      </c>
      <c r="B2104" s="21" t="s">
        <v>5096</v>
      </c>
      <c r="C2104" s="21" t="s">
        <v>5099</v>
      </c>
      <c r="D2104" s="21">
        <v>12</v>
      </c>
      <c r="E2104" s="21" t="s">
        <v>5196</v>
      </c>
      <c r="F2104" s="40" t="s">
        <v>5118</v>
      </c>
      <c r="G2104" s="21" t="s">
        <v>193</v>
      </c>
      <c r="H2104" s="21" t="s">
        <v>15</v>
      </c>
      <c r="I2104" s="22">
        <v>700000000</v>
      </c>
      <c r="J2104" s="22">
        <v>0</v>
      </c>
      <c r="K2104" s="22">
        <v>0</v>
      </c>
      <c r="L2104" s="22">
        <f t="shared" si="106"/>
        <v>700000000</v>
      </c>
      <c r="M2104" s="30"/>
      <c r="N2104" s="21"/>
    </row>
    <row r="2105" spans="1:14" ht="16.5" customHeight="1" x14ac:dyDescent="0.15">
      <c r="A2105" s="20">
        <v>2100</v>
      </c>
      <c r="B2105" s="21" t="s">
        <v>5096</v>
      </c>
      <c r="C2105" s="21" t="s">
        <v>5099</v>
      </c>
      <c r="D2105" s="21">
        <v>12</v>
      </c>
      <c r="E2105" s="21" t="s">
        <v>5196</v>
      </c>
      <c r="F2105" s="40" t="s">
        <v>5119</v>
      </c>
      <c r="G2105" s="21" t="s">
        <v>193</v>
      </c>
      <c r="H2105" s="21" t="s">
        <v>15</v>
      </c>
      <c r="I2105" s="22">
        <v>700000000</v>
      </c>
      <c r="J2105" s="22">
        <v>0</v>
      </c>
      <c r="K2105" s="22">
        <v>0</v>
      </c>
      <c r="L2105" s="22">
        <f t="shared" si="106"/>
        <v>700000000</v>
      </c>
      <c r="M2105" s="30"/>
      <c r="N2105" s="21"/>
    </row>
    <row r="2106" spans="1:14" ht="16.5" customHeight="1" x14ac:dyDescent="0.15">
      <c r="A2106" s="20">
        <v>2101</v>
      </c>
      <c r="B2106" s="21" t="s">
        <v>5096</v>
      </c>
      <c r="C2106" s="21" t="s">
        <v>5099</v>
      </c>
      <c r="D2106" s="21">
        <v>12</v>
      </c>
      <c r="E2106" s="21" t="s">
        <v>5196</v>
      </c>
      <c r="F2106" s="40" t="s">
        <v>5120</v>
      </c>
      <c r="G2106" s="21" t="s">
        <v>193</v>
      </c>
      <c r="H2106" s="21" t="s">
        <v>15</v>
      </c>
      <c r="I2106" s="22">
        <v>700000000</v>
      </c>
      <c r="J2106" s="22">
        <v>0</v>
      </c>
      <c r="K2106" s="22">
        <v>0</v>
      </c>
      <c r="L2106" s="22">
        <f t="shared" si="106"/>
        <v>700000000</v>
      </c>
      <c r="M2106" s="30"/>
      <c r="N2106" s="21"/>
    </row>
    <row r="2107" spans="1:14" ht="16.5" customHeight="1" x14ac:dyDescent="0.15">
      <c r="A2107" s="20">
        <v>2102</v>
      </c>
      <c r="B2107" s="21" t="s">
        <v>5096</v>
      </c>
      <c r="C2107" s="21" t="s">
        <v>5099</v>
      </c>
      <c r="D2107" s="21">
        <v>12</v>
      </c>
      <c r="E2107" s="21" t="s">
        <v>5196</v>
      </c>
      <c r="F2107" s="40" t="s">
        <v>5121</v>
      </c>
      <c r="G2107" s="21" t="s">
        <v>193</v>
      </c>
      <c r="H2107" s="21" t="s">
        <v>15</v>
      </c>
      <c r="I2107" s="22">
        <v>700000000</v>
      </c>
      <c r="J2107" s="22">
        <v>0</v>
      </c>
      <c r="K2107" s="22">
        <v>0</v>
      </c>
      <c r="L2107" s="22">
        <f t="shared" si="106"/>
        <v>700000000</v>
      </c>
      <c r="M2107" s="30"/>
      <c r="N2107" s="21"/>
    </row>
    <row r="2108" spans="1:14" ht="16.5" customHeight="1" x14ac:dyDescent="0.15">
      <c r="A2108" s="20">
        <v>2103</v>
      </c>
      <c r="B2108" s="21" t="s">
        <v>5096</v>
      </c>
      <c r="C2108" s="21" t="s">
        <v>5099</v>
      </c>
      <c r="D2108" s="21">
        <v>12</v>
      </c>
      <c r="E2108" s="21" t="s">
        <v>5196</v>
      </c>
      <c r="F2108" s="40" t="s">
        <v>5122</v>
      </c>
      <c r="G2108" s="21" t="s">
        <v>193</v>
      </c>
      <c r="H2108" s="21" t="s">
        <v>15</v>
      </c>
      <c r="I2108" s="22">
        <v>700000000</v>
      </c>
      <c r="J2108" s="22">
        <v>0</v>
      </c>
      <c r="K2108" s="22">
        <v>0</v>
      </c>
      <c r="L2108" s="22">
        <f t="shared" si="106"/>
        <v>700000000</v>
      </c>
      <c r="M2108" s="30"/>
      <c r="N2108" s="21"/>
    </row>
    <row r="2109" spans="1:14" ht="16.5" customHeight="1" x14ac:dyDescent="0.15">
      <c r="A2109" s="20">
        <v>2104</v>
      </c>
      <c r="B2109" s="21" t="s">
        <v>5096</v>
      </c>
      <c r="C2109" s="21" t="s">
        <v>5099</v>
      </c>
      <c r="D2109" s="21">
        <v>12</v>
      </c>
      <c r="E2109" s="21" t="s">
        <v>5196</v>
      </c>
      <c r="F2109" s="40" t="s">
        <v>5123</v>
      </c>
      <c r="G2109" s="21" t="s">
        <v>193</v>
      </c>
      <c r="H2109" s="21" t="s">
        <v>15</v>
      </c>
      <c r="I2109" s="22">
        <v>700000000</v>
      </c>
      <c r="J2109" s="22">
        <v>0</v>
      </c>
      <c r="K2109" s="22">
        <v>0</v>
      </c>
      <c r="L2109" s="22">
        <f t="shared" si="106"/>
        <v>700000000</v>
      </c>
      <c r="M2109" s="30"/>
      <c r="N2109" s="21"/>
    </row>
    <row r="2110" spans="1:14" ht="16.5" customHeight="1" x14ac:dyDescent="0.15">
      <c r="A2110" s="20">
        <v>2105</v>
      </c>
      <c r="B2110" s="21" t="s">
        <v>5096</v>
      </c>
      <c r="C2110" s="21" t="s">
        <v>5099</v>
      </c>
      <c r="D2110" s="21">
        <v>12</v>
      </c>
      <c r="E2110" s="21" t="s">
        <v>5196</v>
      </c>
      <c r="F2110" s="40" t="s">
        <v>5124</v>
      </c>
      <c r="G2110" s="21" t="s">
        <v>193</v>
      </c>
      <c r="H2110" s="21" t="s">
        <v>15</v>
      </c>
      <c r="I2110" s="22">
        <v>700000000</v>
      </c>
      <c r="J2110" s="22">
        <v>0</v>
      </c>
      <c r="K2110" s="22">
        <v>0</v>
      </c>
      <c r="L2110" s="22">
        <f t="shared" si="106"/>
        <v>700000000</v>
      </c>
      <c r="M2110" s="30"/>
      <c r="N2110" s="21"/>
    </row>
    <row r="2111" spans="1:14" ht="16.5" customHeight="1" x14ac:dyDescent="0.15">
      <c r="A2111" s="20">
        <v>2106</v>
      </c>
      <c r="B2111" s="21" t="s">
        <v>5096</v>
      </c>
      <c r="C2111" s="21" t="s">
        <v>5099</v>
      </c>
      <c r="D2111" s="21">
        <v>12</v>
      </c>
      <c r="E2111" s="21" t="s">
        <v>5196</v>
      </c>
      <c r="F2111" s="40" t="s">
        <v>5125</v>
      </c>
      <c r="G2111" s="21" t="s">
        <v>193</v>
      </c>
      <c r="H2111" s="21" t="s">
        <v>15</v>
      </c>
      <c r="I2111" s="22">
        <v>700000000</v>
      </c>
      <c r="J2111" s="22">
        <v>0</v>
      </c>
      <c r="K2111" s="22">
        <v>0</v>
      </c>
      <c r="L2111" s="22">
        <f t="shared" si="106"/>
        <v>700000000</v>
      </c>
      <c r="M2111" s="30"/>
      <c r="N2111" s="21"/>
    </row>
    <row r="2112" spans="1:14" ht="16.5" customHeight="1" x14ac:dyDescent="0.15">
      <c r="A2112" s="20">
        <v>2107</v>
      </c>
      <c r="B2112" s="21" t="s">
        <v>5096</v>
      </c>
      <c r="C2112" s="21" t="s">
        <v>5099</v>
      </c>
      <c r="D2112" s="21">
        <v>12</v>
      </c>
      <c r="E2112" s="21" t="s">
        <v>5196</v>
      </c>
      <c r="F2112" s="40" t="s">
        <v>5133</v>
      </c>
      <c r="G2112" s="21" t="s">
        <v>52</v>
      </c>
      <c r="H2112" s="21" t="s">
        <v>15</v>
      </c>
      <c r="I2112" s="22">
        <v>600000000</v>
      </c>
      <c r="J2112" s="22">
        <v>0</v>
      </c>
      <c r="K2112" s="22">
        <v>0</v>
      </c>
      <c r="L2112" s="22">
        <f t="shared" si="106"/>
        <v>600000000</v>
      </c>
      <c r="M2112" s="30"/>
      <c r="N2112" s="21"/>
    </row>
    <row r="2113" spans="1:14" ht="16.5" customHeight="1" x14ac:dyDescent="0.15">
      <c r="A2113" s="20">
        <v>2108</v>
      </c>
      <c r="B2113" s="21" t="s">
        <v>5135</v>
      </c>
      <c r="C2113" s="21" t="s">
        <v>5136</v>
      </c>
      <c r="D2113" s="21">
        <v>12</v>
      </c>
      <c r="E2113" s="21" t="s">
        <v>5196</v>
      </c>
      <c r="F2113" s="40" t="s">
        <v>5142</v>
      </c>
      <c r="G2113" s="21" t="s">
        <v>52</v>
      </c>
      <c r="H2113" s="21" t="s">
        <v>16</v>
      </c>
      <c r="I2113" s="22">
        <v>49500000</v>
      </c>
      <c r="J2113" s="22">
        <f>J2116</f>
        <v>0</v>
      </c>
      <c r="K2113" s="22">
        <f>K2116</f>
        <v>0</v>
      </c>
      <c r="L2113" s="22">
        <f t="shared" si="106"/>
        <v>49500000</v>
      </c>
      <c r="M2113" s="30" t="s">
        <v>2696</v>
      </c>
      <c r="N2113" s="21"/>
    </row>
    <row r="2114" spans="1:14" ht="16.5" customHeight="1" x14ac:dyDescent="0.15">
      <c r="A2114" s="20">
        <v>2109</v>
      </c>
      <c r="B2114" s="21" t="s">
        <v>4025</v>
      </c>
      <c r="C2114" s="21" t="s">
        <v>4167</v>
      </c>
      <c r="D2114" s="21">
        <v>12</v>
      </c>
      <c r="E2114" s="21" t="s">
        <v>5196</v>
      </c>
      <c r="F2114" s="40" t="s">
        <v>4168</v>
      </c>
      <c r="G2114" s="21" t="s">
        <v>2067</v>
      </c>
      <c r="H2114" s="21" t="s">
        <v>22</v>
      </c>
      <c r="I2114" s="22">
        <v>134857363.5</v>
      </c>
      <c r="J2114" s="22">
        <v>0</v>
      </c>
      <c r="K2114" s="22">
        <v>0</v>
      </c>
      <c r="L2114" s="22">
        <f t="shared" si="106"/>
        <v>134857363.5</v>
      </c>
      <c r="M2114" s="30"/>
      <c r="N2114" s="21"/>
    </row>
    <row r="2115" spans="1:14" ht="16.5" customHeight="1" x14ac:dyDescent="0.15">
      <c r="A2115" s="20">
        <v>2110</v>
      </c>
      <c r="B2115" s="21" t="s">
        <v>4025</v>
      </c>
      <c r="C2115" s="21" t="s">
        <v>4060</v>
      </c>
      <c r="D2115" s="21">
        <v>12</v>
      </c>
      <c r="E2115" s="21" t="s">
        <v>5196</v>
      </c>
      <c r="F2115" s="40" t="s">
        <v>4169</v>
      </c>
      <c r="G2115" s="21" t="s">
        <v>2067</v>
      </c>
      <c r="H2115" s="21" t="s">
        <v>22</v>
      </c>
      <c r="I2115" s="22">
        <v>500000000</v>
      </c>
      <c r="J2115" s="22">
        <v>0</v>
      </c>
      <c r="K2115" s="22">
        <v>0</v>
      </c>
      <c r="L2115" s="22">
        <f t="shared" si="106"/>
        <v>500000000</v>
      </c>
      <c r="M2115" s="30"/>
      <c r="N2115" s="21"/>
    </row>
    <row r="2116" spans="1:14" ht="16.5" customHeight="1" x14ac:dyDescent="0.15">
      <c r="A2116" s="20">
        <v>2111</v>
      </c>
      <c r="B2116" s="21" t="s">
        <v>4170</v>
      </c>
      <c r="C2116" s="21" t="s">
        <v>126</v>
      </c>
      <c r="D2116" s="21">
        <v>12</v>
      </c>
      <c r="E2116" s="21" t="s">
        <v>5196</v>
      </c>
      <c r="F2116" s="40" t="s">
        <v>4353</v>
      </c>
      <c r="G2116" s="21" t="s">
        <v>193</v>
      </c>
      <c r="H2116" s="21" t="s">
        <v>22</v>
      </c>
      <c r="I2116" s="22">
        <v>50000000</v>
      </c>
      <c r="J2116" s="22">
        <f t="shared" ref="J2116:K2118" si="109">J2119</f>
        <v>0</v>
      </c>
      <c r="K2116" s="22">
        <f t="shared" si="109"/>
        <v>0</v>
      </c>
      <c r="L2116" s="22">
        <f t="shared" si="106"/>
        <v>50000000</v>
      </c>
      <c r="M2116" s="30"/>
      <c r="N2116" s="21"/>
    </row>
    <row r="2117" spans="1:14" ht="16.5" customHeight="1" x14ac:dyDescent="0.15">
      <c r="A2117" s="20">
        <v>2112</v>
      </c>
      <c r="B2117" s="21" t="s">
        <v>4170</v>
      </c>
      <c r="C2117" s="21" t="s">
        <v>126</v>
      </c>
      <c r="D2117" s="21">
        <v>12</v>
      </c>
      <c r="E2117" s="21" t="s">
        <v>5196</v>
      </c>
      <c r="F2117" s="40" t="s">
        <v>4354</v>
      </c>
      <c r="G2117" s="21" t="s">
        <v>193</v>
      </c>
      <c r="H2117" s="21" t="s">
        <v>22</v>
      </c>
      <c r="I2117" s="22">
        <v>65000000</v>
      </c>
      <c r="J2117" s="22">
        <f t="shared" si="109"/>
        <v>0</v>
      </c>
      <c r="K2117" s="22">
        <f t="shared" si="109"/>
        <v>0</v>
      </c>
      <c r="L2117" s="22">
        <f t="shared" si="106"/>
        <v>65000000</v>
      </c>
      <c r="M2117" s="30"/>
      <c r="N2117" s="21"/>
    </row>
    <row r="2118" spans="1:14" ht="16.5" customHeight="1" x14ac:dyDescent="0.15">
      <c r="A2118" s="20">
        <v>2113</v>
      </c>
      <c r="B2118" s="21" t="s">
        <v>4170</v>
      </c>
      <c r="C2118" s="21" t="s">
        <v>126</v>
      </c>
      <c r="D2118" s="21">
        <v>12</v>
      </c>
      <c r="E2118" s="21" t="s">
        <v>5196</v>
      </c>
      <c r="F2118" s="40" t="s">
        <v>4355</v>
      </c>
      <c r="G2118" s="21" t="s">
        <v>193</v>
      </c>
      <c r="H2118" s="21" t="s">
        <v>22</v>
      </c>
      <c r="I2118" s="22">
        <v>125000000</v>
      </c>
      <c r="J2118" s="22">
        <f t="shared" si="109"/>
        <v>0</v>
      </c>
      <c r="K2118" s="22">
        <f t="shared" si="109"/>
        <v>0</v>
      </c>
      <c r="L2118" s="22">
        <f t="shared" si="106"/>
        <v>125000000</v>
      </c>
      <c r="M2118" s="30"/>
      <c r="N2118" s="21"/>
    </row>
    <row r="2119" spans="1:14" ht="16.5" customHeight="1" x14ac:dyDescent="0.15">
      <c r="A2119" s="20">
        <v>2114</v>
      </c>
      <c r="B2119" s="21" t="s">
        <v>4170</v>
      </c>
      <c r="C2119" s="21" t="s">
        <v>67</v>
      </c>
      <c r="D2119" s="21">
        <v>12</v>
      </c>
      <c r="E2119" s="21" t="s">
        <v>5196</v>
      </c>
      <c r="F2119" s="40" t="s">
        <v>4364</v>
      </c>
      <c r="G2119" s="21" t="s">
        <v>191</v>
      </c>
      <c r="H2119" s="21" t="s">
        <v>22</v>
      </c>
      <c r="I2119" s="22">
        <v>24000000</v>
      </c>
      <c r="J2119" s="22">
        <v>0</v>
      </c>
      <c r="K2119" s="22">
        <v>0</v>
      </c>
      <c r="L2119" s="22">
        <f t="shared" si="106"/>
        <v>24000000</v>
      </c>
      <c r="M2119" s="30"/>
      <c r="N2119" s="21"/>
    </row>
    <row r="2120" spans="1:14" ht="16.5" customHeight="1" x14ac:dyDescent="0.15">
      <c r="A2120" s="20">
        <v>2115</v>
      </c>
      <c r="B2120" s="21" t="s">
        <v>4365</v>
      </c>
      <c r="C2120" s="21" t="s">
        <v>4375</v>
      </c>
      <c r="D2120" s="21">
        <v>12</v>
      </c>
      <c r="E2120" s="21" t="s">
        <v>5196</v>
      </c>
      <c r="F2120" s="40" t="s">
        <v>4423</v>
      </c>
      <c r="G2120" s="21" t="s">
        <v>191</v>
      </c>
      <c r="H2120" s="21" t="s">
        <v>22</v>
      </c>
      <c r="I2120" s="22">
        <v>10817000</v>
      </c>
      <c r="J2120" s="22">
        <v>0</v>
      </c>
      <c r="K2120" s="22">
        <v>0</v>
      </c>
      <c r="L2120" s="22">
        <f t="shared" si="106"/>
        <v>10817000</v>
      </c>
      <c r="M2120" s="30"/>
      <c r="N2120" s="21"/>
    </row>
    <row r="2121" spans="1:14" ht="16.5" customHeight="1" x14ac:dyDescent="0.15">
      <c r="A2121" s="20">
        <v>2116</v>
      </c>
      <c r="B2121" s="21" t="s">
        <v>4365</v>
      </c>
      <c r="C2121" s="21" t="s">
        <v>4411</v>
      </c>
      <c r="D2121" s="21">
        <v>12</v>
      </c>
      <c r="E2121" s="21" t="s">
        <v>5196</v>
      </c>
      <c r="F2121" s="40" t="s">
        <v>4442</v>
      </c>
      <c r="G2121" s="21" t="s">
        <v>191</v>
      </c>
      <c r="H2121" s="21" t="s">
        <v>22</v>
      </c>
      <c r="I2121" s="22">
        <v>31159296</v>
      </c>
      <c r="J2121" s="22">
        <v>0</v>
      </c>
      <c r="K2121" s="22">
        <v>0</v>
      </c>
      <c r="L2121" s="22">
        <f t="shared" si="106"/>
        <v>31159296</v>
      </c>
      <c r="M2121" s="30"/>
      <c r="N2121" s="21"/>
    </row>
    <row r="2122" spans="1:14" ht="16.5" customHeight="1" x14ac:dyDescent="0.15">
      <c r="A2122" s="20">
        <v>2117</v>
      </c>
      <c r="B2122" s="21" t="s">
        <v>4365</v>
      </c>
      <c r="C2122" s="21" t="s">
        <v>4415</v>
      </c>
      <c r="D2122" s="21">
        <v>12</v>
      </c>
      <c r="E2122" s="21" t="s">
        <v>5196</v>
      </c>
      <c r="F2122" s="40" t="s">
        <v>4445</v>
      </c>
      <c r="G2122" s="21" t="s">
        <v>5273</v>
      </c>
      <c r="H2122" s="21" t="s">
        <v>22</v>
      </c>
      <c r="I2122" s="22">
        <v>120000000</v>
      </c>
      <c r="J2122" s="22">
        <f>J2125</f>
        <v>0</v>
      </c>
      <c r="K2122" s="22">
        <f>K2125</f>
        <v>0</v>
      </c>
      <c r="L2122" s="22">
        <f t="shared" si="106"/>
        <v>120000000</v>
      </c>
      <c r="M2122" s="30"/>
      <c r="N2122" s="21"/>
    </row>
    <row r="2123" spans="1:14" ht="16.5" customHeight="1" x14ac:dyDescent="0.15">
      <c r="A2123" s="20">
        <v>2118</v>
      </c>
      <c r="B2123" s="21" t="s">
        <v>4446</v>
      </c>
      <c r="C2123" s="21" t="s">
        <v>1743</v>
      </c>
      <c r="D2123" s="21">
        <v>12</v>
      </c>
      <c r="E2123" s="21" t="s">
        <v>5196</v>
      </c>
      <c r="F2123" s="40" t="s">
        <v>4690</v>
      </c>
      <c r="G2123" s="21" t="s">
        <v>191</v>
      </c>
      <c r="H2123" s="21" t="s">
        <v>15</v>
      </c>
      <c r="I2123" s="22">
        <v>8000000</v>
      </c>
      <c r="J2123" s="22">
        <v>0</v>
      </c>
      <c r="K2123" s="22">
        <v>0</v>
      </c>
      <c r="L2123" s="22">
        <f t="shared" si="106"/>
        <v>8000000</v>
      </c>
      <c r="M2123" s="30"/>
      <c r="N2123" s="21"/>
    </row>
    <row r="2124" spans="1:14" ht="16.5" customHeight="1" x14ac:dyDescent="0.15">
      <c r="A2124" s="20">
        <v>2119</v>
      </c>
      <c r="B2124" s="21" t="s">
        <v>4446</v>
      </c>
      <c r="C2124" s="21" t="s">
        <v>1536</v>
      </c>
      <c r="D2124" s="21">
        <v>12</v>
      </c>
      <c r="E2124" s="21" t="s">
        <v>5196</v>
      </c>
      <c r="F2124" s="40" t="s">
        <v>4716</v>
      </c>
      <c r="G2124" s="21" t="s">
        <v>191</v>
      </c>
      <c r="H2124" s="21" t="s">
        <v>15</v>
      </c>
      <c r="I2124" s="22">
        <v>500000000</v>
      </c>
      <c r="J2124" s="22">
        <f>J2127</f>
        <v>0</v>
      </c>
      <c r="K2124" s="22">
        <f>K2127</f>
        <v>0</v>
      </c>
      <c r="L2124" s="22">
        <f t="shared" si="106"/>
        <v>500000000</v>
      </c>
      <c r="M2124" s="30"/>
      <c r="N2124" s="21"/>
    </row>
    <row r="2125" spans="1:14" ht="16.5" customHeight="1" x14ac:dyDescent="0.15">
      <c r="A2125" s="20">
        <v>2120</v>
      </c>
      <c r="B2125" s="21" t="s">
        <v>4446</v>
      </c>
      <c r="C2125" s="21" t="s">
        <v>1536</v>
      </c>
      <c r="D2125" s="21">
        <v>12</v>
      </c>
      <c r="E2125" s="21" t="s">
        <v>5196</v>
      </c>
      <c r="F2125" s="40" t="s">
        <v>4717</v>
      </c>
      <c r="G2125" s="21" t="s">
        <v>191</v>
      </c>
      <c r="H2125" s="21" t="s">
        <v>15</v>
      </c>
      <c r="I2125" s="22">
        <v>200000000</v>
      </c>
      <c r="J2125" s="22">
        <f>J2128</f>
        <v>0</v>
      </c>
      <c r="K2125" s="22">
        <f>K2128</f>
        <v>0</v>
      </c>
      <c r="L2125" s="22">
        <f t="shared" ref="L2125:L2134" si="110">I2125+J2125+K2125</f>
        <v>200000000</v>
      </c>
      <c r="M2125" s="30"/>
      <c r="N2125" s="21"/>
    </row>
    <row r="2126" spans="1:14" ht="16.5" customHeight="1" x14ac:dyDescent="0.15">
      <c r="A2126" s="20">
        <v>2121</v>
      </c>
      <c r="B2126" s="21" t="s">
        <v>4446</v>
      </c>
      <c r="C2126" s="21" t="s">
        <v>1536</v>
      </c>
      <c r="D2126" s="21">
        <v>12</v>
      </c>
      <c r="E2126" s="21" t="s">
        <v>5196</v>
      </c>
      <c r="F2126" s="40" t="s">
        <v>4718</v>
      </c>
      <c r="G2126" s="21" t="s">
        <v>191</v>
      </c>
      <c r="H2126" s="21" t="s">
        <v>15</v>
      </c>
      <c r="I2126" s="22">
        <v>70000000</v>
      </c>
      <c r="J2126" s="22">
        <v>0</v>
      </c>
      <c r="K2126" s="22">
        <v>0</v>
      </c>
      <c r="L2126" s="22">
        <f t="shared" si="110"/>
        <v>70000000</v>
      </c>
      <c r="M2126" s="30"/>
      <c r="N2126" s="21"/>
    </row>
    <row r="2127" spans="1:14" ht="16.5" customHeight="1" x14ac:dyDescent="0.15">
      <c r="A2127" s="20">
        <v>2122</v>
      </c>
      <c r="B2127" s="21" t="s">
        <v>4446</v>
      </c>
      <c r="C2127" s="21" t="s">
        <v>4456</v>
      </c>
      <c r="D2127" s="21">
        <v>12</v>
      </c>
      <c r="E2127" s="21" t="s">
        <v>5196</v>
      </c>
      <c r="F2127" s="40" t="s">
        <v>4801</v>
      </c>
      <c r="G2127" s="21" t="s">
        <v>5183</v>
      </c>
      <c r="H2127" s="21" t="s">
        <v>22</v>
      </c>
      <c r="I2127" s="22">
        <v>300000000</v>
      </c>
      <c r="J2127" s="22">
        <v>0</v>
      </c>
      <c r="K2127" s="22">
        <v>0</v>
      </c>
      <c r="L2127" s="22">
        <f t="shared" si="110"/>
        <v>300000000</v>
      </c>
      <c r="M2127" s="30"/>
      <c r="N2127" s="21"/>
    </row>
    <row r="2128" spans="1:14" ht="15" customHeight="1" x14ac:dyDescent="0.15">
      <c r="A2128" s="20">
        <v>2123</v>
      </c>
      <c r="B2128" s="21" t="s">
        <v>4446</v>
      </c>
      <c r="C2128" s="21" t="s">
        <v>4456</v>
      </c>
      <c r="D2128" s="21">
        <v>12</v>
      </c>
      <c r="E2128" s="21" t="s">
        <v>5196</v>
      </c>
      <c r="F2128" s="40" t="s">
        <v>4802</v>
      </c>
      <c r="G2128" s="21" t="s">
        <v>5183</v>
      </c>
      <c r="H2128" s="21" t="s">
        <v>22</v>
      </c>
      <c r="I2128" s="22">
        <v>45000000</v>
      </c>
      <c r="J2128" s="22">
        <v>0</v>
      </c>
      <c r="K2128" s="22">
        <v>0</v>
      </c>
      <c r="L2128" s="22">
        <f t="shared" si="110"/>
        <v>45000000</v>
      </c>
      <c r="M2128" s="30"/>
      <c r="N2128" s="21"/>
    </row>
    <row r="2129" spans="1:14" ht="16.5" customHeight="1" x14ac:dyDescent="0.15">
      <c r="A2129" s="20">
        <v>2124</v>
      </c>
      <c r="B2129" s="21" t="s">
        <v>4824</v>
      </c>
      <c r="C2129" s="21" t="s">
        <v>126</v>
      </c>
      <c r="D2129" s="21">
        <v>12</v>
      </c>
      <c r="E2129" s="21" t="s">
        <v>5196</v>
      </c>
      <c r="F2129" s="40" t="s">
        <v>5009</v>
      </c>
      <c r="G2129" s="21" t="s">
        <v>5273</v>
      </c>
      <c r="H2129" s="21" t="s">
        <v>15</v>
      </c>
      <c r="I2129" s="22">
        <v>19782000</v>
      </c>
      <c r="J2129" s="22">
        <v>0</v>
      </c>
      <c r="K2129" s="22">
        <v>0</v>
      </c>
      <c r="L2129" s="22">
        <f t="shared" si="110"/>
        <v>19782000</v>
      </c>
      <c r="M2129" s="30"/>
      <c r="N2129" s="21"/>
    </row>
    <row r="2130" spans="1:14" ht="16.5" customHeight="1" x14ac:dyDescent="0.15">
      <c r="A2130" s="20">
        <v>2125</v>
      </c>
      <c r="B2130" s="21" t="s">
        <v>4824</v>
      </c>
      <c r="C2130" s="21" t="s">
        <v>67</v>
      </c>
      <c r="D2130" s="21">
        <v>12</v>
      </c>
      <c r="E2130" s="21" t="s">
        <v>5196</v>
      </c>
      <c r="F2130" s="40" t="s">
        <v>5012</v>
      </c>
      <c r="G2130" s="21" t="s">
        <v>191</v>
      </c>
      <c r="H2130" s="21" t="s">
        <v>15</v>
      </c>
      <c r="I2130" s="22">
        <v>450000000</v>
      </c>
      <c r="J2130" s="22">
        <v>0</v>
      </c>
      <c r="K2130" s="22">
        <v>0</v>
      </c>
      <c r="L2130" s="22">
        <f t="shared" si="110"/>
        <v>450000000</v>
      </c>
      <c r="M2130" s="30"/>
      <c r="N2130" s="21"/>
    </row>
    <row r="2131" spans="1:14" ht="16.5" customHeight="1" x14ac:dyDescent="0.15">
      <c r="A2131" s="20">
        <v>2126</v>
      </c>
      <c r="B2131" s="21" t="s">
        <v>4824</v>
      </c>
      <c r="C2131" s="21" t="s">
        <v>887</v>
      </c>
      <c r="D2131" s="21">
        <v>12</v>
      </c>
      <c r="E2131" s="21" t="s">
        <v>5196</v>
      </c>
      <c r="F2131" s="40" t="s">
        <v>5015</v>
      </c>
      <c r="G2131" s="21" t="s">
        <v>52</v>
      </c>
      <c r="H2131" s="21" t="s">
        <v>22</v>
      </c>
      <c r="I2131" s="22">
        <v>50000000</v>
      </c>
      <c r="J2131" s="22">
        <v>0</v>
      </c>
      <c r="K2131" s="22">
        <v>0</v>
      </c>
      <c r="L2131" s="22">
        <f t="shared" si="110"/>
        <v>50000000</v>
      </c>
      <c r="M2131" s="30"/>
      <c r="N2131" s="21"/>
    </row>
    <row r="2132" spans="1:14" ht="16.5" customHeight="1" x14ac:dyDescent="0.15">
      <c r="A2132" s="20">
        <v>2127</v>
      </c>
      <c r="B2132" s="21" t="s">
        <v>4824</v>
      </c>
      <c r="C2132" s="21" t="s">
        <v>4886</v>
      </c>
      <c r="D2132" s="21">
        <v>12</v>
      </c>
      <c r="E2132" s="21" t="s">
        <v>5196</v>
      </c>
      <c r="F2132" s="40" t="s">
        <v>5075</v>
      </c>
      <c r="G2132" s="21" t="s">
        <v>191</v>
      </c>
      <c r="H2132" s="21" t="s">
        <v>22</v>
      </c>
      <c r="I2132" s="22">
        <v>500000000</v>
      </c>
      <c r="J2132" s="22">
        <v>0</v>
      </c>
      <c r="K2132" s="22">
        <v>0</v>
      </c>
      <c r="L2132" s="22">
        <f t="shared" si="110"/>
        <v>500000000</v>
      </c>
      <c r="M2132" s="30"/>
      <c r="N2132" s="21"/>
    </row>
    <row r="2133" spans="1:14" ht="16.5" customHeight="1" x14ac:dyDescent="0.15">
      <c r="A2133" s="20">
        <v>2128</v>
      </c>
      <c r="B2133" s="21" t="s">
        <v>4824</v>
      </c>
      <c r="C2133" s="21" t="s">
        <v>4886</v>
      </c>
      <c r="D2133" s="21">
        <v>12</v>
      </c>
      <c r="E2133" s="21" t="s">
        <v>5196</v>
      </c>
      <c r="F2133" s="40" t="s">
        <v>5077</v>
      </c>
      <c r="G2133" s="21" t="s">
        <v>193</v>
      </c>
      <c r="H2133" s="21" t="s">
        <v>22</v>
      </c>
      <c r="I2133" s="22">
        <v>42000000</v>
      </c>
      <c r="J2133" s="22">
        <v>0</v>
      </c>
      <c r="K2133" s="22">
        <v>0</v>
      </c>
      <c r="L2133" s="22">
        <f t="shared" si="110"/>
        <v>42000000</v>
      </c>
      <c r="M2133" s="30"/>
      <c r="N2133" s="21"/>
    </row>
    <row r="2134" spans="1:14" ht="16.5" customHeight="1" x14ac:dyDescent="0.15">
      <c r="A2134" s="20">
        <v>2129</v>
      </c>
      <c r="B2134" s="21" t="s">
        <v>5163</v>
      </c>
      <c r="C2134" s="21" t="s">
        <v>5169</v>
      </c>
      <c r="D2134" s="21">
        <v>12</v>
      </c>
      <c r="E2134" s="21" t="s">
        <v>5196</v>
      </c>
      <c r="F2134" s="40" t="s">
        <v>5170</v>
      </c>
      <c r="G2134" s="21" t="s">
        <v>5271</v>
      </c>
      <c r="H2134" s="21" t="s">
        <v>16</v>
      </c>
      <c r="I2134" s="22">
        <v>1545818182</v>
      </c>
      <c r="J2134" s="22">
        <v>0</v>
      </c>
      <c r="K2134" s="22">
        <v>0</v>
      </c>
      <c r="L2134" s="22">
        <f t="shared" si="110"/>
        <v>1545818182</v>
      </c>
      <c r="M2134" s="30" t="s">
        <v>74</v>
      </c>
      <c r="N2134" s="21"/>
    </row>
    <row r="2135" spans="1:14" ht="18.75" customHeight="1" x14ac:dyDescent="0.15"/>
  </sheetData>
  <autoFilter ref="A5:N2134">
    <sortState ref="A6:Q2127">
      <sortCondition ref="A5:A2127"/>
    </sortState>
  </autoFilter>
  <sortState ref="A6:Q2146">
    <sortCondition ref="D6:D2146"/>
    <sortCondition ref="B6:B2146"/>
  </sortState>
  <mergeCells count="1">
    <mergeCell ref="B2:L2"/>
  </mergeCells>
  <phoneticPr fontId="4" type="noConversion"/>
  <dataValidations count="3">
    <dataValidation type="list" allowBlank="1" showInputMessage="1" showErrorMessage="1" sqref="H2131:H2134 H1199:H1200">
      <formula1>$P$1:$P$4</formula1>
    </dataValidation>
    <dataValidation type="list" allowBlank="1" showInputMessage="1" showErrorMessage="1" sqref="H1201:H2129 H749:H1198 H6:H747">
      <formula1>$R$1:$R$3</formula1>
    </dataValidation>
    <dataValidation type="list" allowBlank="1" showInputMessage="1" showErrorMessage="1" sqref="H748">
      <formula1>$S$1:$S$3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공사</vt:lpstr>
      <vt:lpstr>용역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KEPCO</dc:creator>
  <cp:lastModifiedBy>KEPCO</cp:lastModifiedBy>
  <dcterms:created xsi:type="dcterms:W3CDTF">2022-12-07T23:34:42Z</dcterms:created>
  <dcterms:modified xsi:type="dcterms:W3CDTF">2023-01-19T09:11:37Z</dcterms:modified>
</cp:coreProperties>
</file>