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최근요구자료\2022 계약365 발주계획\"/>
    </mc:Choice>
  </mc:AlternateContent>
  <bookViews>
    <workbookView xWindow="0" yWindow="0" windowWidth="21645" windowHeight="10080"/>
  </bookViews>
  <sheets>
    <sheet name="물품" sheetId="1" r:id="rId1"/>
  </sheets>
  <definedNames>
    <definedName name="_xlnm._FilterDatabase" localSheetId="0" hidden="1">물품!$A$1:$R$209</definedName>
    <definedName name="_xlnm.Print_Area" localSheetId="0">물품!$A$3:$R$209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0" i="1" l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5" i="1"/>
  <c r="L214" i="1"/>
  <c r="L213" i="1"/>
  <c r="L212" i="1"/>
</calcChain>
</file>

<file path=xl/sharedStrings.xml><?xml version="1.0" encoding="utf-8"?>
<sst xmlns="http://schemas.openxmlformats.org/spreadsheetml/2006/main" count="3273" uniqueCount="1336">
  <si>
    <t>2022년도 물품 발주 계획 (추정가격 2천만원 초과)</t>
    <phoneticPr fontId="4" type="noConversion"/>
  </si>
  <si>
    <t>계약방법</t>
    <phoneticPr fontId="4" type="noConversion"/>
  </si>
  <si>
    <t>품 명</t>
    <phoneticPr fontId="4" type="noConversion"/>
  </si>
  <si>
    <t>주요규격</t>
    <phoneticPr fontId="4" type="noConversion"/>
  </si>
  <si>
    <t>용도</t>
    <phoneticPr fontId="4" type="noConversion"/>
  </si>
  <si>
    <t>수량</t>
    <phoneticPr fontId="4" type="noConversion"/>
  </si>
  <si>
    <t>수량단위</t>
    <phoneticPr fontId="4" type="noConversion"/>
  </si>
  <si>
    <r>
      <rPr>
        <sz val="11"/>
        <rFont val="굴림"/>
        <family val="3"/>
        <charset val="129"/>
      </rPr>
      <t>구매예정금액(천원)</t>
    </r>
    <r>
      <rPr>
        <b/>
        <sz val="11"/>
        <color indexed="10"/>
        <rFont val="굴림"/>
        <family val="3"/>
        <charset val="129"/>
      </rPr>
      <t>*</t>
    </r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</si>
  <si>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</si>
  <si>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</si>
  <si>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</si>
  <si>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협정여부</t>
    <phoneticPr fontId="4" type="noConversion"/>
  </si>
  <si>
    <t>비고</t>
    <phoneticPr fontId="4" type="noConversion"/>
  </si>
  <si>
    <t>수의계약사유</t>
    <phoneticPr fontId="4" type="noConversion"/>
  </si>
  <si>
    <t>중앙조달</t>
    <phoneticPr fontId="4" type="noConversion"/>
  </si>
  <si>
    <t>김치박물관 전시물 멀티비전 교체</t>
    <phoneticPr fontId="4" type="noConversion"/>
  </si>
  <si>
    <t>나라장터 
종합쇼핑몰</t>
    <phoneticPr fontId="4" type="noConversion"/>
  </si>
  <si>
    <t>영상정보디스플레이장치</t>
  </si>
  <si>
    <t>SYS-eXNB-5502, 139.7cm</t>
  </si>
  <si>
    <t>대</t>
    <phoneticPr fontId="4" type="noConversion"/>
  </si>
  <si>
    <t>김치타운
관리사무소</t>
    <phoneticPr fontId="4" type="noConversion"/>
  </si>
  <si>
    <t>박지웅</t>
    <phoneticPr fontId="4" type="noConversion"/>
  </si>
  <si>
    <t>x</t>
    <phoneticPr fontId="4" type="noConversion"/>
  </si>
  <si>
    <t>미정</t>
    <phoneticPr fontId="4" type="noConversion"/>
  </si>
  <si>
    <t>토굴전시관 미디어아트 전시콘텐츠 설계 및 제작설치</t>
    <phoneticPr fontId="4" type="noConversion"/>
  </si>
  <si>
    <t>제한경쟁입찰(협상에 의한 계약)</t>
    <phoneticPr fontId="4" type="noConversion"/>
  </si>
  <si>
    <t>실물모형</t>
    <phoneticPr fontId="4" type="noConversion"/>
  </si>
  <si>
    <t>토굴전시관 미디어아트 전시물 설치</t>
    <phoneticPr fontId="4" type="noConversion"/>
  </si>
  <si>
    <t>식</t>
    <phoneticPr fontId="4" type="noConversion"/>
  </si>
  <si>
    <t>자체조달</t>
    <phoneticPr fontId="4" type="noConversion"/>
  </si>
  <si>
    <t>미화소모품 구매</t>
    <phoneticPr fontId="4" type="noConversion"/>
  </si>
  <si>
    <t>수의계약</t>
    <phoneticPr fontId="4" type="noConversion"/>
  </si>
  <si>
    <t>쓰레기봉투 등</t>
    <phoneticPr fontId="4" type="noConversion"/>
  </si>
  <si>
    <t>시설관리</t>
    <phoneticPr fontId="4" type="noConversion"/>
  </si>
  <si>
    <t>EA</t>
    <phoneticPr fontId="4" type="noConversion"/>
  </si>
  <si>
    <t>박관봉</t>
    <phoneticPr fontId="4" type="noConversion"/>
  </si>
  <si>
    <t>062-611-2131</t>
    <phoneticPr fontId="4" type="noConversion"/>
  </si>
  <si>
    <t>비협정</t>
    <phoneticPr fontId="4" type="noConversion"/>
  </si>
  <si>
    <t>추정가격 2천초과 1억 이하</t>
    <phoneticPr fontId="4" type="noConversion"/>
  </si>
  <si>
    <t>자체조달</t>
  </si>
  <si>
    <t>건축자재 구매</t>
  </si>
  <si>
    <t>연마지 등</t>
  </si>
  <si>
    <t>설비유지보수</t>
  </si>
  <si>
    <t>EA 외</t>
  </si>
  <si>
    <t>조경수</t>
  </si>
  <si>
    <t>062-611-2132</t>
  </si>
  <si>
    <t>기계자재 구매</t>
  </si>
  <si>
    <t>판형열교환기 등</t>
  </si>
  <si>
    <t>전기자재 구매</t>
  </si>
  <si>
    <t>형광램프 등</t>
  </si>
  <si>
    <t>김병진</t>
  </si>
  <si>
    <t>062-611-2133</t>
  </si>
  <si>
    <t>버스도착안내단말기 신규설치</t>
    <phoneticPr fontId="4" type="noConversion"/>
  </si>
  <si>
    <t>제한경쟁</t>
    <phoneticPr fontId="4" type="noConversion"/>
  </si>
  <si>
    <t>버스도착안내단말기</t>
    <phoneticPr fontId="4" type="noConversion"/>
  </si>
  <si>
    <t>버스도착정보안내</t>
    <phoneticPr fontId="4" type="noConversion"/>
  </si>
  <si>
    <t>대중교통과</t>
    <phoneticPr fontId="4" type="noConversion"/>
  </si>
  <si>
    <t>유은옥</t>
    <phoneticPr fontId="4" type="noConversion"/>
  </si>
  <si>
    <t>062-613-4524</t>
    <phoneticPr fontId="4" type="noConversion"/>
  </si>
  <si>
    <t>BIT 노후함체 교체 및 이설</t>
    <phoneticPr fontId="4" type="noConversion"/>
  </si>
  <si>
    <t>버스정보시스템 보안 및 네트워크장비 교체</t>
    <phoneticPr fontId="4" type="noConversion"/>
  </si>
  <si>
    <t>방화벽, VPN, 스위치</t>
    <phoneticPr fontId="4" type="noConversion"/>
  </si>
  <si>
    <t>보안장비 보강</t>
    <phoneticPr fontId="4" type="noConversion"/>
  </si>
  <si>
    <t>자체계약</t>
  </si>
  <si>
    <t>2022년도 시립도서관 자료실 간행물(잡지) 구입</t>
  </si>
  <si>
    <t>수의계약</t>
  </si>
  <si>
    <t>정기간행물</t>
  </si>
  <si>
    <t>-</t>
  </si>
  <si>
    <t>주민편의</t>
  </si>
  <si>
    <t>식</t>
  </si>
  <si>
    <t>시립도서관</t>
  </si>
  <si>
    <t>정소라</t>
  </si>
  <si>
    <t>062-613-7742</t>
  </si>
  <si>
    <t>지방계약법시행령 제25조5항다목(여성기업지원에 관한 법률」 제2조제1호에 따른 여성기업 또는 「장애인기업활동 촉진법」 제2조제2호에 따른 장애인기업과 체결하는 물품의 제조ㆍ구매계약 또는 용역계약)</t>
    <phoneticPr fontId="4" type="noConversion"/>
  </si>
  <si>
    <t>공기청정기 구입</t>
    <phoneticPr fontId="4" type="noConversion"/>
  </si>
  <si>
    <t>제3자단가</t>
    <phoneticPr fontId="4" type="noConversion"/>
  </si>
  <si>
    <t>공기청정기</t>
    <phoneticPr fontId="4" type="noConversion"/>
  </si>
  <si>
    <t>열람실 공기정화</t>
    <phoneticPr fontId="4" type="noConversion"/>
  </si>
  <si>
    <t>사직도서관</t>
    <phoneticPr fontId="4" type="noConversion"/>
  </si>
  <si>
    <t>남상만</t>
    <phoneticPr fontId="4" type="noConversion"/>
  </si>
  <si>
    <t>062-613-7773</t>
  </si>
  <si>
    <t>노후 네트워크
스위치 교체</t>
  </si>
  <si>
    <t>네트워크스위치</t>
  </si>
  <si>
    <t>대</t>
  </si>
  <si>
    <t>황누리</t>
  </si>
  <si>
    <t>062-613-7745</t>
  </si>
  <si>
    <t>스마트도서관 구축</t>
    <phoneticPr fontId="4" type="noConversion"/>
  </si>
  <si>
    <t>스마트도서관</t>
    <phoneticPr fontId="4" type="noConversion"/>
  </si>
  <si>
    <t>2960x2070x1330 mm</t>
    <phoneticPr fontId="4" type="noConversion"/>
  </si>
  <si>
    <t>무인 도서대출반납기</t>
    <phoneticPr fontId="4" type="noConversion"/>
  </si>
  <si>
    <t>김수영</t>
    <phoneticPr fontId="4" type="noConversion"/>
  </si>
  <si>
    <t>062-613-7772</t>
    <phoneticPr fontId="4" type="noConversion"/>
  </si>
  <si>
    <t>경매장지붕단열방수</t>
    <phoneticPr fontId="4" type="noConversion"/>
  </si>
  <si>
    <t>폴리우레아수지도막방수재</t>
    <phoneticPr fontId="4" type="noConversion"/>
  </si>
  <si>
    <t>T=2mm,지붕</t>
    <phoneticPr fontId="4" type="noConversion"/>
  </si>
  <si>
    <t>지붕방수</t>
    <phoneticPr fontId="4" type="noConversion"/>
  </si>
  <si>
    <t>㎡</t>
    <phoneticPr fontId="4" type="noConversion"/>
  </si>
  <si>
    <t>각화동농산물도매시장관리사무소</t>
    <phoneticPr fontId="4" type="noConversion"/>
  </si>
  <si>
    <t>나경주</t>
    <phoneticPr fontId="4" type="noConversion"/>
  </si>
  <si>
    <t>062-613-5523</t>
    <phoneticPr fontId="4" type="noConversion"/>
  </si>
  <si>
    <t>관리동난간도장</t>
    <phoneticPr fontId="4" type="noConversion"/>
  </si>
  <si>
    <t>T=2mm,옥상</t>
    <phoneticPr fontId="4" type="noConversion"/>
  </si>
  <si>
    <t>옥상방수</t>
    <phoneticPr fontId="4" type="noConversion"/>
  </si>
  <si>
    <t>㎡</t>
  </si>
  <si>
    <t>덕남정수장 개량공사</t>
    <phoneticPr fontId="4" type="noConversion"/>
  </si>
  <si>
    <t>구매</t>
    <phoneticPr fontId="4" type="noConversion"/>
  </si>
  <si>
    <t>주철관 외 2종</t>
    <phoneticPr fontId="4" type="noConversion"/>
  </si>
  <si>
    <t>상수도사업본부 시설과</t>
    <phoneticPr fontId="4" type="noConversion"/>
  </si>
  <si>
    <t>박성위</t>
    <phoneticPr fontId="4" type="noConversion"/>
  </si>
  <si>
    <t>062-609-6254</t>
    <phoneticPr fontId="4" type="noConversion"/>
  </si>
  <si>
    <t>지산배수지 건설공사</t>
    <phoneticPr fontId="4" type="noConversion"/>
  </si>
  <si>
    <t>아스콘</t>
    <phoneticPr fontId="4" type="noConversion"/>
  </si>
  <si>
    <t>안경정</t>
    <phoneticPr fontId="4" type="noConversion"/>
  </si>
  <si>
    <t>062-609-6245</t>
    <phoneticPr fontId="4" type="noConversion"/>
  </si>
  <si>
    <t>KP 주철직관(2종)에폭시분체</t>
  </si>
  <si>
    <t>주철이형관(에폭시) 및 KP 접합부속</t>
    <phoneticPr fontId="4" type="noConversion"/>
  </si>
  <si>
    <t>이탈방지압륜(KP부속)</t>
    <phoneticPr fontId="4" type="noConversion"/>
  </si>
  <si>
    <t>지산배수지 건설공사</t>
    <phoneticPr fontId="4" type="noConversion"/>
  </si>
  <si>
    <t>버터플라이밸브</t>
    <phoneticPr fontId="4" type="noConversion"/>
  </si>
  <si>
    <t>밸브실</t>
    <phoneticPr fontId="4" type="noConversion"/>
  </si>
  <si>
    <t>상하수도검침용 PDA구입</t>
    <phoneticPr fontId="4" type="noConversion"/>
  </si>
  <si>
    <t>검침PDA</t>
    <phoneticPr fontId="4" type="noConversion"/>
  </si>
  <si>
    <t>상하수도검침</t>
    <phoneticPr fontId="4" type="noConversion"/>
  </si>
  <si>
    <t>상수도사업본부 요금정책과</t>
    <phoneticPr fontId="4" type="noConversion"/>
  </si>
  <si>
    <t>김진실</t>
    <phoneticPr fontId="4" type="noConversion"/>
  </si>
  <si>
    <t>062-609-6144</t>
    <phoneticPr fontId="4" type="noConversion"/>
  </si>
  <si>
    <t>지방계약법 시행령
 제25조제1항제6호라목</t>
    <phoneticPr fontId="4" type="noConversion"/>
  </si>
  <si>
    <t>송정배수지 증설공사</t>
    <phoneticPr fontId="4" type="noConversion"/>
  </si>
  <si>
    <t>레미콘</t>
    <phoneticPr fontId="4" type="noConversion"/>
  </si>
  <si>
    <t>주철관 및 부속</t>
    <phoneticPr fontId="4" type="noConversion"/>
  </si>
  <si>
    <t>덕남계통 노후송수관로 개량공사</t>
    <phoneticPr fontId="4" type="noConversion"/>
  </si>
  <si>
    <t>제수밸브</t>
    <phoneticPr fontId="4" type="noConversion"/>
  </si>
  <si>
    <t>수질분석용 시약 및 소모성기구 구입</t>
    <phoneticPr fontId="4" type="noConversion"/>
  </si>
  <si>
    <t>일반경쟁</t>
    <phoneticPr fontId="4" type="noConversion"/>
  </si>
  <si>
    <t>채수병 등 178종</t>
    <phoneticPr fontId="4" type="noConversion"/>
  </si>
  <si>
    <t>수질검사용</t>
    <phoneticPr fontId="4" type="noConversion"/>
  </si>
  <si>
    <t>상수도사업본부 수질연구소</t>
    <phoneticPr fontId="4" type="noConversion"/>
  </si>
  <si>
    <t>김지혜</t>
    <phoneticPr fontId="4" type="noConversion"/>
  </si>
  <si>
    <t>062-609-6432</t>
    <phoneticPr fontId="4" type="noConversion"/>
  </si>
  <si>
    <t>단가계약
(품목,수량은 변동가능)</t>
    <phoneticPr fontId="4" type="noConversion"/>
  </si>
  <si>
    <t>수질분석용 표준물질 및 시약 구입</t>
    <phoneticPr fontId="4" type="noConversion"/>
  </si>
  <si>
    <t>PCB 키트 등 154종</t>
    <phoneticPr fontId="4" type="noConversion"/>
  </si>
  <si>
    <t>수질분석용 가스 구입</t>
    <phoneticPr fontId="4" type="noConversion"/>
  </si>
  <si>
    <t>헬륨가스 등 6종</t>
    <phoneticPr fontId="4" type="noConversion"/>
  </si>
  <si>
    <t>푸리에변환적외선분광기 구입</t>
    <phoneticPr fontId="4" type="noConversion"/>
  </si>
  <si>
    <t>푸리에변환적외선분광기</t>
    <phoneticPr fontId="4" type="noConversion"/>
  </si>
  <si>
    <t>심성순</t>
    <phoneticPr fontId="4" type="noConversion"/>
  </si>
  <si>
    <t>062-609-6441</t>
    <phoneticPr fontId="4" type="noConversion"/>
  </si>
  <si>
    <t>외자조달</t>
    <phoneticPr fontId="4" type="noConversion"/>
  </si>
  <si>
    <t>이온크로마토그래프구입</t>
    <phoneticPr fontId="4" type="noConversion"/>
  </si>
  <si>
    <t>이온크로마토그래프</t>
    <phoneticPr fontId="4" type="noConversion"/>
  </si>
  <si>
    <t>수질검사용</t>
    <phoneticPr fontId="4" type="noConversion"/>
  </si>
  <si>
    <t>이현주</t>
    <phoneticPr fontId="4" type="noConversion"/>
  </si>
  <si>
    <t>062-609-6452</t>
    <phoneticPr fontId="4" type="noConversion"/>
  </si>
  <si>
    <t>행정PC 구입</t>
    <phoneticPr fontId="4" type="noConversion"/>
  </si>
  <si>
    <t>3자단가</t>
    <phoneticPr fontId="4" type="noConversion"/>
  </si>
  <si>
    <t>4321150701
4321190201</t>
    <phoneticPr fontId="4" type="noConversion"/>
  </si>
  <si>
    <t>데스크탑컴퓨터
모니터</t>
    <phoneticPr fontId="4" type="noConversion"/>
  </si>
  <si>
    <t>김상현</t>
    <phoneticPr fontId="4" type="noConversion"/>
  </si>
  <si>
    <t>609-6152</t>
    <phoneticPr fontId="4" type="noConversion"/>
  </si>
  <si>
    <t>행정업무용상용소프트웨어 구입</t>
    <phoneticPr fontId="4" type="noConversion"/>
  </si>
  <si>
    <t>4323251301
4323251301
4323320501</t>
    <phoneticPr fontId="4" type="noConversion"/>
  </si>
  <si>
    <t>사무용소프트웨어(MS-office 2019)
사무용소프트웨어(한글 2020)
보안소프트웨어(v3)</t>
    <phoneticPr fontId="4" type="noConversion"/>
  </si>
  <si>
    <t>조</t>
    <phoneticPr fontId="4" type="noConversion"/>
  </si>
  <si>
    <t>609-6152</t>
    <phoneticPr fontId="4" type="noConversion"/>
  </si>
  <si>
    <t>응집플럭성장측정장치 구매설치</t>
    <phoneticPr fontId="4" type="noConversion"/>
  </si>
  <si>
    <t>반응속도측정장치</t>
    <phoneticPr fontId="4" type="noConversion"/>
  </si>
  <si>
    <t>응집공정 모니터링</t>
    <phoneticPr fontId="4" type="noConversion"/>
  </si>
  <si>
    <t>상수도사업본부 용연정수사업소</t>
    <phoneticPr fontId="4" type="noConversion"/>
  </si>
  <si>
    <t>나용</t>
    <phoneticPr fontId="4" type="noConversion"/>
  </si>
  <si>
    <t>062-609-6327</t>
    <phoneticPr fontId="4" type="noConversion"/>
  </si>
  <si>
    <t>특허제품</t>
    <phoneticPr fontId="4" type="noConversion"/>
  </si>
  <si>
    <t>응집기구동설비개선</t>
    <phoneticPr fontId="4" type="noConversion"/>
  </si>
  <si>
    <t>일반</t>
    <phoneticPr fontId="4" type="noConversion"/>
  </si>
  <si>
    <t>응집기</t>
    <phoneticPr fontId="4" type="noConversion"/>
  </si>
  <si>
    <t>응집기 구동설비</t>
    <phoneticPr fontId="4" type="noConversion"/>
  </si>
  <si>
    <t>상수도사업본부 덕남정수사업소</t>
    <phoneticPr fontId="4" type="noConversion"/>
  </si>
  <si>
    <t>김민영</t>
    <phoneticPr fontId="4" type="noConversion"/>
  </si>
  <si>
    <t>062-609-6748</t>
    <phoneticPr fontId="4" type="noConversion"/>
  </si>
  <si>
    <t>물품 제조,구매,설치</t>
    <phoneticPr fontId="4" type="noConversion"/>
  </si>
  <si>
    <t>원격누수감시장치 구매·설치(2차)</t>
    <phoneticPr fontId="4" type="noConversion"/>
  </si>
  <si>
    <t>수관누수탐지기</t>
    <phoneticPr fontId="4" type="noConversion"/>
  </si>
  <si>
    <t>상수도사업본부 급수과</t>
    <phoneticPr fontId="4" type="noConversion"/>
  </si>
  <si>
    <t>위영태</t>
    <phoneticPr fontId="4" type="noConversion"/>
  </si>
  <si>
    <t>062-609-6282</t>
    <phoneticPr fontId="4" type="noConversion"/>
  </si>
  <si>
    <t>향후 자재선정위원회 개최 예정</t>
    <phoneticPr fontId="4" type="noConversion"/>
  </si>
  <si>
    <t>차세대 상수도정보시스템 인프라 구축</t>
    <phoneticPr fontId="4" type="noConversion"/>
  </si>
  <si>
    <t>4321150102, 4323290201, 4323249901 등</t>
    <phoneticPr fontId="4" type="noConversion"/>
  </si>
  <si>
    <t xml:space="preserve">HW(서버, 스위치 등), SW(WEB, WAS, DB 등) </t>
    <phoneticPr fontId="4" type="noConversion"/>
  </si>
  <si>
    <t>식</t>
    <phoneticPr fontId="4" type="noConversion"/>
  </si>
  <si>
    <t>임수창</t>
    <phoneticPr fontId="4" type="noConversion"/>
  </si>
  <si>
    <t>062-609-6153</t>
    <phoneticPr fontId="4" type="noConversion"/>
  </si>
  <si>
    <t>무인비행장치 구입</t>
    <phoneticPr fontId="4" type="noConversion"/>
  </si>
  <si>
    <t>무인비행장치 드론 및 정사영상 제작
프로그램 구입</t>
    <phoneticPr fontId="4" type="noConversion"/>
  </si>
  <si>
    <t>정사영상 제작 및 측량 활용</t>
    <phoneticPr fontId="4" type="noConversion"/>
  </si>
  <si>
    <t>토지정보과</t>
    <phoneticPr fontId="4" type="noConversion"/>
  </si>
  <si>
    <t>홍태휘</t>
    <phoneticPr fontId="4" type="noConversion"/>
  </si>
  <si>
    <t>062-613-4573</t>
    <phoneticPr fontId="4" type="noConversion"/>
  </si>
  <si>
    <t>GPS지적측량차량교체</t>
    <phoneticPr fontId="4" type="noConversion"/>
  </si>
  <si>
    <t>수소승용차</t>
    <phoneticPr fontId="4" type="noConversion"/>
  </si>
  <si>
    <t>GPS 지적측량 및 업무지원</t>
    <phoneticPr fontId="4" type="noConversion"/>
  </si>
  <si>
    <t>전동차 기어커플링용 정비물품 구매</t>
    <phoneticPr fontId="4" type="noConversion"/>
  </si>
  <si>
    <t>전동차용 커플링</t>
    <phoneticPr fontId="4" type="noConversion"/>
  </si>
  <si>
    <t>지정규격</t>
    <phoneticPr fontId="3" type="noConversion"/>
  </si>
  <si>
    <t>전동차 정비 및 유지보수용</t>
    <phoneticPr fontId="4" type="noConversion"/>
  </si>
  <si>
    <t>SET</t>
    <phoneticPr fontId="4" type="noConversion"/>
  </si>
  <si>
    <t>이성민</t>
    <phoneticPr fontId="4" type="noConversion"/>
  </si>
  <si>
    <t>062-604-8637</t>
    <phoneticPr fontId="4" type="noConversion"/>
  </si>
  <si>
    <t>전동차 유지보수용 공기스프링 다이아프램 구매</t>
    <phoneticPr fontId="4" type="noConversion"/>
  </si>
  <si>
    <t>객화차용 스프링</t>
    <phoneticPr fontId="4" type="noConversion"/>
  </si>
  <si>
    <t>지방계약법 시행령 제25조 제1항 제5호</t>
    <phoneticPr fontId="4" type="noConversion"/>
  </si>
  <si>
    <t>전동차 정비용 브레이크 디스크 제작 구매</t>
    <phoneticPr fontId="4" type="noConversion"/>
  </si>
  <si>
    <t>객화차용 브레이크디스크</t>
    <phoneticPr fontId="4" type="noConversion"/>
  </si>
  <si>
    <t>전동차 정비용 브레이크 마찰재 제작 구매</t>
    <phoneticPr fontId="4" type="noConversion"/>
  </si>
  <si>
    <t>철도용 제륜자</t>
    <phoneticPr fontId="4" type="noConversion"/>
  </si>
  <si>
    <t>전동차 정비용 주기교환품 구매</t>
    <phoneticPr fontId="4" type="noConversion"/>
  </si>
  <si>
    <t>전동차용 공기압축기</t>
    <phoneticPr fontId="4" type="noConversion"/>
  </si>
  <si>
    <t>전동차 정비용 차륜 제작 구매</t>
    <phoneticPr fontId="4" type="noConversion"/>
  </si>
  <si>
    <t>객화차용 차륜</t>
    <phoneticPr fontId="4" type="noConversion"/>
  </si>
  <si>
    <t>춘추하계 근무복 제작 구매</t>
    <phoneticPr fontId="4" type="noConversion"/>
  </si>
  <si>
    <t>근무복</t>
    <phoneticPr fontId="3" type="noConversion"/>
  </si>
  <si>
    <t>수요기관지정규격</t>
    <phoneticPr fontId="3" type="noConversion"/>
  </si>
  <si>
    <t>업무용</t>
    <phoneticPr fontId="3" type="noConversion"/>
  </si>
  <si>
    <t>장의준</t>
    <phoneticPr fontId="4" type="noConversion"/>
  </si>
  <si>
    <t>062-604-8056</t>
    <phoneticPr fontId="4" type="noConversion"/>
  </si>
  <si>
    <t>궤도검측기구매</t>
    <phoneticPr fontId="4" type="noConversion"/>
  </si>
  <si>
    <t>궤도검측기</t>
    <phoneticPr fontId="4" type="noConversion"/>
  </si>
  <si>
    <t>궤도시설물 점검</t>
    <phoneticPr fontId="4" type="noConversion"/>
  </si>
  <si>
    <t>박성재</t>
    <phoneticPr fontId="4" type="noConversion"/>
  </si>
  <si>
    <t>062-604-8242</t>
    <phoneticPr fontId="4" type="noConversion"/>
  </si>
  <si>
    <t>변전소 축전지 교체</t>
    <phoneticPr fontId="4" type="noConversion"/>
  </si>
  <si>
    <t>니켈카드뮴축전지</t>
    <phoneticPr fontId="4" type="noConversion"/>
  </si>
  <si>
    <t>150AH</t>
    <phoneticPr fontId="4" type="noConversion"/>
  </si>
  <si>
    <t>변전설비 비상전원용</t>
    <phoneticPr fontId="4" type="noConversion"/>
  </si>
  <si>
    <t>추병주</t>
    <phoneticPr fontId="4" type="noConversion"/>
  </si>
  <si>
    <t>062-604-8223</t>
    <phoneticPr fontId="4" type="noConversion"/>
  </si>
  <si>
    <t>본선환기탑 집진장치 제작설치</t>
    <phoneticPr fontId="4" type="noConversion"/>
  </si>
  <si>
    <t>전기집진장치</t>
  </si>
  <si>
    <t>4CMS이상</t>
    <phoneticPr fontId="4" type="noConversion"/>
  </si>
  <si>
    <t>(초)미세먼지집진용</t>
    <phoneticPr fontId="4" type="noConversion"/>
  </si>
  <si>
    <t>개소</t>
    <phoneticPr fontId="4" type="noConversion"/>
  </si>
  <si>
    <t>정일삼</t>
    <phoneticPr fontId="4" type="noConversion"/>
  </si>
  <si>
    <t>062-604-8231</t>
    <phoneticPr fontId="4" type="noConversion"/>
  </si>
  <si>
    <t>협정</t>
    <phoneticPr fontId="4" type="noConversion"/>
  </si>
  <si>
    <t>분기기 침목 구매</t>
    <phoneticPr fontId="4" type="noConversion"/>
  </si>
  <si>
    <t>분기기 PC침목 구매</t>
    <phoneticPr fontId="4" type="noConversion"/>
  </si>
  <si>
    <t>궤도시설물 유지보수</t>
    <phoneticPr fontId="4" type="noConversion"/>
  </si>
  <si>
    <t>정</t>
    <phoneticPr fontId="4" type="noConversion"/>
  </si>
  <si>
    <t>박성재</t>
    <phoneticPr fontId="4" type="noConversion"/>
  </si>
  <si>
    <t>승강장안전문 UPS 밧데리 교체</t>
    <phoneticPr fontId="4" type="noConversion"/>
  </si>
  <si>
    <t>배터리</t>
    <phoneticPr fontId="4" type="noConversion"/>
  </si>
  <si>
    <t>승강장안전문</t>
    <phoneticPr fontId="4" type="noConversion"/>
  </si>
  <si>
    <t>개역</t>
    <phoneticPr fontId="4" type="noConversion"/>
  </si>
  <si>
    <t>임성환</t>
    <phoneticPr fontId="4" type="noConversion"/>
  </si>
  <si>
    <t>062-604-8235</t>
    <phoneticPr fontId="4" type="noConversion"/>
  </si>
  <si>
    <t>시설물 및 전동차 미화용품 구매</t>
    <phoneticPr fontId="4" type="noConversion"/>
  </si>
  <si>
    <t>쓰레기봉투</t>
    <phoneticPr fontId="4" type="noConversion"/>
  </si>
  <si>
    <t>전동차 및 시설물 청소용</t>
    <phoneticPr fontId="4" type="noConversion"/>
  </si>
  <si>
    <t>이용화</t>
    <phoneticPr fontId="4" type="noConversion"/>
  </si>
  <si>
    <t>062-604-8634</t>
    <phoneticPr fontId="4" type="noConversion"/>
  </si>
  <si>
    <t>신호기계실 축전지 교체</t>
    <phoneticPr fontId="4" type="noConversion"/>
  </si>
  <si>
    <t>니켈-카드뮴 축전지</t>
    <phoneticPr fontId="4" type="noConversion"/>
  </si>
  <si>
    <t>1.2V 250AH</t>
    <phoneticPr fontId="4" type="noConversion"/>
  </si>
  <si>
    <t>무정전전원장치용 축전지</t>
    <phoneticPr fontId="4" type="noConversion"/>
  </si>
  <si>
    <t>양승진</t>
    <phoneticPr fontId="4" type="noConversion"/>
  </si>
  <si>
    <t>062-604-8134</t>
    <phoneticPr fontId="4" type="noConversion"/>
  </si>
  <si>
    <t>전기실 축전지 구매설치</t>
    <phoneticPr fontId="4" type="noConversion"/>
  </si>
  <si>
    <t>밀폐고정형납축전지</t>
    <phoneticPr fontId="4" type="noConversion"/>
  </si>
  <si>
    <t>VGS</t>
    <phoneticPr fontId="4" type="noConversion"/>
  </si>
  <si>
    <t>비상전원용</t>
    <phoneticPr fontId="4" type="noConversion"/>
  </si>
  <si>
    <t>장수규</t>
    <phoneticPr fontId="4" type="noConversion"/>
  </si>
  <si>
    <t>062-604-8225</t>
    <phoneticPr fontId="4" type="noConversion"/>
  </si>
  <si>
    <t>통신기계실축전지교체(4개소)</t>
    <phoneticPr fontId="4" type="noConversion"/>
  </si>
  <si>
    <t>밀폐고정형 납축전지</t>
    <phoneticPr fontId="4" type="noConversion"/>
  </si>
  <si>
    <t xml:space="preserve">VGS 2V </t>
    <phoneticPr fontId="4" type="noConversion"/>
  </si>
  <si>
    <t>비상전원공급용</t>
    <phoneticPr fontId="4" type="noConversion"/>
  </si>
  <si>
    <t>강현호</t>
    <phoneticPr fontId="4" type="noConversion"/>
  </si>
  <si>
    <t>062-604-8173</t>
    <phoneticPr fontId="4" type="noConversion"/>
  </si>
  <si>
    <t>변전소 충전기반 개량</t>
    <phoneticPr fontId="4" type="noConversion"/>
  </si>
  <si>
    <t>Battery Charger</t>
    <phoneticPr fontId="4" type="noConversion"/>
  </si>
  <si>
    <t>20KVA</t>
    <phoneticPr fontId="4" type="noConversion"/>
  </si>
  <si>
    <t>축전지 충전용</t>
    <phoneticPr fontId="4" type="noConversion"/>
  </si>
  <si>
    <t>Set</t>
    <phoneticPr fontId="4" type="noConversion"/>
  </si>
  <si>
    <t>본사 출입통제시스템 개량</t>
    <phoneticPr fontId="4" type="noConversion"/>
  </si>
  <si>
    <t>출입통제시스템</t>
    <phoneticPr fontId="4" type="noConversion"/>
  </si>
  <si>
    <t>본사 출입통제용</t>
    <phoneticPr fontId="4" type="noConversion"/>
  </si>
  <si>
    <t>신호기계실 무정전전원장치 교체</t>
    <phoneticPr fontId="4" type="noConversion"/>
  </si>
  <si>
    <t>무정전전원장치</t>
    <phoneticPr fontId="4" type="noConversion"/>
  </si>
  <si>
    <t>30KVA, 25KVA</t>
    <phoneticPr fontId="4" type="noConversion"/>
  </si>
  <si>
    <t>정전 또는 순간단전 시
안정적인 전원공급</t>
    <phoneticPr fontId="4" type="noConversion"/>
  </si>
  <si>
    <t>역사 청소 및 방역재료(단가계약)</t>
    <phoneticPr fontId="4" type="noConversion"/>
  </si>
  <si>
    <t>청소 및 방역용품</t>
    <phoneticPr fontId="4" type="noConversion"/>
  </si>
  <si>
    <t>역사 청소용</t>
    <phoneticPr fontId="4" type="noConversion"/>
  </si>
  <si>
    <t>장현빈</t>
    <phoneticPr fontId="4" type="noConversion"/>
  </si>
  <si>
    <t>062-604-8162</t>
    <phoneticPr fontId="4" type="noConversion"/>
  </si>
  <si>
    <t>일회용 승차권 구매</t>
    <phoneticPr fontId="4" type="noConversion"/>
  </si>
  <si>
    <t>일회용 승차권</t>
    <phoneticPr fontId="4" type="noConversion"/>
  </si>
  <si>
    <t>업무용</t>
    <phoneticPr fontId="4" type="noConversion"/>
  </si>
  <si>
    <t>매</t>
    <phoneticPr fontId="4" type="noConversion"/>
  </si>
  <si>
    <t>박선현</t>
    <phoneticPr fontId="4" type="noConversion"/>
  </si>
  <si>
    <t>062-604-8163</t>
    <phoneticPr fontId="4" type="noConversion"/>
  </si>
  <si>
    <t>전기실 무정전전원장치(UPS) 제작구매설치</t>
    <phoneticPr fontId="4" type="noConversion"/>
  </si>
  <si>
    <t>30kva</t>
    <phoneticPr fontId="4" type="noConversion"/>
  </si>
  <si>
    <t>비상전원</t>
    <phoneticPr fontId="4" type="noConversion"/>
  </si>
  <si>
    <t>문희광</t>
    <phoneticPr fontId="4" type="noConversion"/>
  </si>
  <si>
    <t>062-604-8226</t>
    <phoneticPr fontId="4" type="noConversion"/>
  </si>
  <si>
    <t>1호선 2구간 노후화 네트워크 장비 교체</t>
    <phoneticPr fontId="4" type="noConversion"/>
  </si>
  <si>
    <t>네트워크스위치</t>
    <phoneticPr fontId="4" type="noConversion"/>
  </si>
  <si>
    <t>백본, L3스위치, L2스위치</t>
    <phoneticPr fontId="4" type="noConversion"/>
  </si>
  <si>
    <t>네트워크 연결</t>
    <phoneticPr fontId="4" type="noConversion"/>
  </si>
  <si>
    <t>이다인</t>
    <phoneticPr fontId="4" type="noConversion"/>
  </si>
  <si>
    <t>062-604-8098</t>
    <phoneticPr fontId="4" type="noConversion"/>
  </si>
  <si>
    <t>신호기계실 냉방기 교체</t>
    <phoneticPr fontId="4" type="noConversion"/>
  </si>
  <si>
    <t>냉방기</t>
    <phoneticPr fontId="4" type="noConversion"/>
  </si>
  <si>
    <t>천정멀티형
시스템 에어컨</t>
    <phoneticPr fontId="4" type="noConversion"/>
  </si>
  <si>
    <t>신호기계실 내 적정온도 유지
(신호설비 장애 예방)</t>
    <phoneticPr fontId="4" type="noConversion"/>
  </si>
  <si>
    <t>양승진</t>
    <phoneticPr fontId="4" type="noConversion"/>
  </si>
  <si>
    <t>백신 S/W 라이선스 구매 설치</t>
    <phoneticPr fontId="4" type="noConversion"/>
  </si>
  <si>
    <t xml:space="preserve">트랜잭션보안및바이러스보호소프트웨어 </t>
    <phoneticPr fontId="4" type="noConversion"/>
  </si>
  <si>
    <t>PC 및 서버 백신</t>
    <phoneticPr fontId="4" type="noConversion"/>
  </si>
  <si>
    <t>바이러스 차단</t>
    <phoneticPr fontId="4" type="noConversion"/>
  </si>
  <si>
    <t>주한나</t>
    <phoneticPr fontId="4" type="noConversion"/>
  </si>
  <si>
    <t>062-604-8095</t>
    <phoneticPr fontId="4" type="noConversion"/>
  </si>
  <si>
    <t>변전소 냉방설비 교체</t>
    <phoneticPr fontId="4" type="noConversion"/>
  </si>
  <si>
    <t>29kW</t>
    <phoneticPr fontId="4" type="noConversion"/>
  </si>
  <si>
    <t>변전소 냉방용</t>
    <phoneticPr fontId="4" type="noConversion"/>
  </si>
  <si>
    <t>전동차 유지보수용 주습판 및 보조습판 제작구매</t>
    <phoneticPr fontId="4" type="noConversion"/>
  </si>
  <si>
    <t>전동차용 집전장치</t>
    <phoneticPr fontId="4" type="noConversion"/>
  </si>
  <si>
    <t>동계 근무복 제작 구매</t>
    <phoneticPr fontId="4" type="noConversion"/>
  </si>
  <si>
    <t>수요기관지정규격</t>
    <phoneticPr fontId="3" type="noConversion"/>
  </si>
  <si>
    <t>첨단119안전센터 차고문 교체</t>
    <phoneticPr fontId="4" type="noConversion"/>
  </si>
  <si>
    <t>MAS</t>
    <phoneticPr fontId="4" type="noConversion"/>
  </si>
  <si>
    <t>3017150301 등</t>
    <phoneticPr fontId="4" type="noConversion"/>
  </si>
  <si>
    <t>오버헤드 도어</t>
    <phoneticPr fontId="4" type="noConversion"/>
  </si>
  <si>
    <t>16㎡, 35㎡</t>
    <phoneticPr fontId="4" type="noConversion"/>
  </si>
  <si>
    <t>차고문</t>
    <phoneticPr fontId="4" type="noConversion"/>
  </si>
  <si>
    <t>개</t>
    <phoneticPr fontId="4" type="noConversion"/>
  </si>
  <si>
    <t>광산소방서</t>
    <phoneticPr fontId="4" type="noConversion"/>
  </si>
  <si>
    <t>유제성</t>
    <phoneticPr fontId="4" type="noConversion"/>
  </si>
  <si>
    <t>062-613-8822</t>
    <phoneticPr fontId="4" type="noConversion"/>
  </si>
  <si>
    <t>행정사무용품 구매</t>
    <phoneticPr fontId="4" type="noConversion"/>
  </si>
  <si>
    <t>MAS 등</t>
    <phoneticPr fontId="4" type="noConversion"/>
  </si>
  <si>
    <t>4321150301 등</t>
    <phoneticPr fontId="4" type="noConversion"/>
  </si>
  <si>
    <t>노트북컴퓨터 등</t>
    <phoneticPr fontId="4" type="noConversion"/>
  </si>
  <si>
    <t>8종 56점</t>
    <phoneticPr fontId="4" type="noConversion"/>
  </si>
  <si>
    <t>행정사무용</t>
    <phoneticPr fontId="4" type="noConversion"/>
  </si>
  <si>
    <t>광산소방서</t>
  </si>
  <si>
    <t>유제성</t>
  </si>
  <si>
    <t>062-613-8822</t>
  </si>
  <si>
    <t>비협정</t>
  </si>
  <si>
    <t>직원복지 집기비품 구매</t>
    <phoneticPr fontId="4" type="noConversion"/>
  </si>
  <si>
    <t>5610151501 등</t>
    <phoneticPr fontId="4" type="noConversion"/>
  </si>
  <si>
    <t>침대 등</t>
    <phoneticPr fontId="4" type="noConversion"/>
  </si>
  <si>
    <t>10종 41점</t>
    <phoneticPr fontId="4" type="noConversion"/>
  </si>
  <si>
    <t>직원복지용</t>
    <phoneticPr fontId="4" type="noConversion"/>
  </si>
  <si>
    <t>현장대원 방역소모품 구매</t>
    <phoneticPr fontId="4" type="noConversion"/>
  </si>
  <si>
    <t>소액수의</t>
    <phoneticPr fontId="4" type="noConversion"/>
  </si>
  <si>
    <t>4618200103 등</t>
    <phoneticPr fontId="4" type="noConversion"/>
  </si>
  <si>
    <t>KF-94 마스크, 손 소독제 등</t>
    <phoneticPr fontId="4" type="noConversion"/>
  </si>
  <si>
    <t>3종 83,270점</t>
    <phoneticPr fontId="4" type="noConversion"/>
  </si>
  <si>
    <t>방역 소모품</t>
    <phoneticPr fontId="4" type="noConversion"/>
  </si>
  <si>
    <t>화재진압활동장비 구매</t>
    <phoneticPr fontId="4" type="noConversion"/>
  </si>
  <si>
    <t>2611160101 등</t>
    <phoneticPr fontId="4" type="noConversion"/>
  </si>
  <si>
    <t>이동식발전기 등</t>
    <phoneticPr fontId="4" type="noConversion"/>
  </si>
  <si>
    <t>8종 45점</t>
    <phoneticPr fontId="4" type="noConversion"/>
  </si>
  <si>
    <t>화재진압용</t>
    <phoneticPr fontId="4" type="noConversion"/>
  </si>
  <si>
    <t>구급활동 소모품 구매</t>
    <phoneticPr fontId="4" type="noConversion"/>
  </si>
  <si>
    <t>4618200104 등</t>
    <phoneticPr fontId="4" type="noConversion"/>
  </si>
  <si>
    <t>감염보호복세트 등</t>
    <phoneticPr fontId="4" type="noConversion"/>
  </si>
  <si>
    <t>76종</t>
    <phoneticPr fontId="4" type="noConversion"/>
  </si>
  <si>
    <t>구급활동용</t>
    <phoneticPr fontId="4" type="noConversion"/>
  </si>
  <si>
    <t>중앙조달</t>
  </si>
  <si>
    <t>고분자응집제(소화탈수용)구매</t>
  </si>
  <si>
    <t>조달구매
(다수공급자계약)</t>
  </si>
  <si>
    <t>고분자응집제</t>
    <phoneticPr fontId="4" type="noConversion"/>
  </si>
  <si>
    <t>718,200kg</t>
  </si>
  <si>
    <t>소화탈수용</t>
    <phoneticPr fontId="4" type="noConversion"/>
  </si>
  <si>
    <t>kg</t>
    <phoneticPr fontId="4" type="noConversion"/>
  </si>
  <si>
    <t>임군혁</t>
  </si>
  <si>
    <t>062-603-5539</t>
  </si>
  <si>
    <t>스케일제거제(소화탈수용)구매</t>
  </si>
  <si>
    <t>스케일제거제</t>
    <phoneticPr fontId="4" type="noConversion"/>
  </si>
  <si>
    <t>414,900kg</t>
  </si>
  <si>
    <t>총인처리 폴리염화알루미늄 구매</t>
    <phoneticPr fontId="4" type="noConversion"/>
  </si>
  <si>
    <t>폴리염화알루미늄</t>
  </si>
  <si>
    <t>총인처리</t>
    <phoneticPr fontId="4" type="noConversion"/>
  </si>
  <si>
    <t>원진수</t>
    <phoneticPr fontId="4" type="noConversion"/>
  </si>
  <si>
    <t>062-603-5517</t>
    <phoneticPr fontId="4" type="noConversion"/>
  </si>
  <si>
    <t>총인처리 음이온응집제 구매</t>
    <phoneticPr fontId="4" type="noConversion"/>
  </si>
  <si>
    <t>음이온응집제</t>
    <phoneticPr fontId="4" type="noConversion"/>
  </si>
  <si>
    <t>총인처리 상압부상응집제 구매</t>
    <phoneticPr fontId="4" type="noConversion"/>
  </si>
  <si>
    <t>양이온응집제</t>
    <phoneticPr fontId="4" type="noConversion"/>
  </si>
  <si>
    <t>총인처리 탈수응집제 구매</t>
    <phoneticPr fontId="4" type="noConversion"/>
  </si>
  <si>
    <t>차아염소산나트륨 구매</t>
    <phoneticPr fontId="4" type="noConversion"/>
  </si>
  <si>
    <t>차아염소산나트륨</t>
    <phoneticPr fontId="4" type="noConversion"/>
  </si>
  <si>
    <t>소독, 악취제거</t>
    <phoneticPr fontId="4" type="noConversion"/>
  </si>
  <si>
    <t>악취방지시설 수산화나트륨 구매</t>
    <phoneticPr fontId="4" type="noConversion"/>
  </si>
  <si>
    <t>수산화나트륨</t>
    <phoneticPr fontId="4" type="noConversion"/>
  </si>
  <si>
    <t>악취제거</t>
    <phoneticPr fontId="4" type="noConversion"/>
  </si>
  <si>
    <t>수질TMS TOC측정기기 설치</t>
    <phoneticPr fontId="4" type="noConversion"/>
  </si>
  <si>
    <t>수질TMS TOC 측정기기</t>
    <phoneticPr fontId="4" type="noConversion"/>
  </si>
  <si>
    <t>수질오염공정시험기준</t>
    <phoneticPr fontId="4" type="noConversion"/>
  </si>
  <si>
    <t>방류수 TOC 분석</t>
    <phoneticPr fontId="4" type="noConversion"/>
  </si>
  <si>
    <t>ea</t>
    <phoneticPr fontId="4" type="noConversion"/>
  </si>
  <si>
    <t>조성열</t>
    <phoneticPr fontId="4" type="noConversion"/>
  </si>
  <si>
    <t>062-603-5387</t>
    <phoneticPr fontId="4" type="noConversion"/>
  </si>
  <si>
    <t>총인처리 마이크로샌드 구매</t>
    <phoneticPr fontId="4" type="noConversion"/>
  </si>
  <si>
    <t>마이크로샌드</t>
    <phoneticPr fontId="4" type="noConversion"/>
  </si>
  <si>
    <t>총인처리 기포제 구매</t>
    <phoneticPr fontId="4" type="noConversion"/>
  </si>
  <si>
    <t>기포제</t>
    <phoneticPr fontId="4" type="noConversion"/>
  </si>
  <si>
    <t>T-P저감 황산알루미늄 구매</t>
    <phoneticPr fontId="4" type="noConversion"/>
  </si>
  <si>
    <t>황산알루미늄</t>
    <phoneticPr fontId="4" type="noConversion"/>
  </si>
  <si>
    <t>T-P저감</t>
  </si>
  <si>
    <t>생물반응조 측정기기 시약구매</t>
    <phoneticPr fontId="4" type="noConversion"/>
  </si>
  <si>
    <t>측정기용 시약</t>
    <phoneticPr fontId="4" type="noConversion"/>
  </si>
  <si>
    <t>E/H</t>
    <phoneticPr fontId="4" type="noConversion"/>
  </si>
  <si>
    <t xml:space="preserve">「지방자치단체를 당사자로 하는 계약에 관한 법률 시행령」제25조    제1항  4호 아, 타목  </t>
    <phoneticPr fontId="4" type="noConversion"/>
  </si>
  <si>
    <t>실험실 시험분석용 시약 소모품 구매</t>
    <phoneticPr fontId="4" type="noConversion"/>
  </si>
  <si>
    <t>황산외</t>
    <phoneticPr fontId="4" type="noConversion"/>
  </si>
  <si>
    <t>시험분석용</t>
    <phoneticPr fontId="4" type="noConversion"/>
  </si>
  <si>
    <t>이은복</t>
    <phoneticPr fontId="4" type="noConversion"/>
  </si>
  <si>
    <t>062-603-5524</t>
    <phoneticPr fontId="4" type="noConversion"/>
  </si>
  <si>
    <t>실험실 시험분석용 초자 소모품 구매</t>
    <phoneticPr fontId="4" type="noConversion"/>
  </si>
  <si>
    <t xml:space="preserve">BOD병외 </t>
    <phoneticPr fontId="4" type="noConversion"/>
  </si>
  <si>
    <t>이은복</t>
    <phoneticPr fontId="4" type="noConversion"/>
  </si>
  <si>
    <t>실험실 분석용 
장비 구매</t>
    <phoneticPr fontId="4" type="noConversion"/>
  </si>
  <si>
    <t>총유기탄소분석기 외 4종</t>
    <phoneticPr fontId="4" type="noConversion"/>
  </si>
  <si>
    <t>인산염인측정기기 구매</t>
    <phoneticPr fontId="4" type="noConversion"/>
  </si>
  <si>
    <t>인산염인 측정기기 구매</t>
    <phoneticPr fontId="4" type="noConversion"/>
  </si>
  <si>
    <t>흡광광도법</t>
    <phoneticPr fontId="4" type="noConversion"/>
  </si>
  <si>
    <t>하수처리장 공정수 수질분석</t>
    <phoneticPr fontId="4" type="noConversion"/>
  </si>
  <si>
    <t>인산염인 측정기기 제어반설치</t>
    <phoneticPr fontId="4" type="noConversion"/>
  </si>
  <si>
    <t>측정기기 제어반</t>
    <phoneticPr fontId="4" type="noConversion"/>
  </si>
  <si>
    <t>측정부대설비 제어</t>
    <phoneticPr fontId="4" type="noConversion"/>
  </si>
  <si>
    <t>황산알루미늄 약품탱크 추가설치</t>
    <phoneticPr fontId="4" type="noConversion"/>
  </si>
  <si>
    <t xml:space="preserve"> 황산알루미늄 약품탱크</t>
    <phoneticPr fontId="4" type="noConversion"/>
  </si>
  <si>
    <t>20㎥</t>
    <phoneticPr fontId="4" type="noConversion"/>
  </si>
  <si>
    <t>약품저장</t>
    <phoneticPr fontId="4" type="noConversion"/>
  </si>
  <si>
    <t>㎥</t>
  </si>
  <si>
    <t>062-603-5517</t>
    <phoneticPr fontId="4" type="noConversion"/>
  </si>
  <si>
    <t>총인처리시설 마이크로샌드 회수설비 부품 구매</t>
    <phoneticPr fontId="4" type="noConversion"/>
  </si>
  <si>
    <t>Suction Side Casing 외 14종</t>
    <phoneticPr fontId="4" type="noConversion"/>
  </si>
  <si>
    <t>샌드순환펌프        소모품</t>
    <phoneticPr fontId="4" type="noConversion"/>
  </si>
  <si>
    <t>조성권</t>
    <phoneticPr fontId="4" type="noConversion"/>
  </si>
  <si>
    <t>062-603-5554</t>
    <phoneticPr fontId="4" type="noConversion"/>
  </si>
  <si>
    <t>생물반응조 수질계측기 소모품 구매</t>
    <phoneticPr fontId="4" type="noConversion"/>
  </si>
  <si>
    <t>측정호스 외 13종</t>
    <phoneticPr fontId="4" type="noConversion"/>
  </si>
  <si>
    <t>CA80pH</t>
    <phoneticPr fontId="4" type="noConversion"/>
  </si>
  <si>
    <t>측정기기 유지관리</t>
    <phoneticPr fontId="4" type="noConversion"/>
  </si>
  <si>
    <t>총인처리시설 계측기 소모품 구매</t>
    <phoneticPr fontId="4" type="noConversion"/>
  </si>
  <si>
    <t>튜빙세트 외 7종</t>
    <phoneticPr fontId="4" type="noConversion"/>
  </si>
  <si>
    <t>WTW</t>
    <phoneticPr fontId="4" type="noConversion"/>
  </si>
  <si>
    <t>고분자응집제(생슬러지용)구매</t>
  </si>
  <si>
    <t>88,800kg</t>
  </si>
  <si>
    <t>생슬러지용</t>
  </si>
  <si>
    <t>황화수소저감제(수화용)</t>
  </si>
  <si>
    <t>황화수소저감제</t>
    <phoneticPr fontId="4" type="noConversion"/>
  </si>
  <si>
    <t>214,200kg</t>
  </si>
  <si>
    <t>수화용</t>
  </si>
  <si>
    <t>고분자응집제(잉여슬러지용)구매</t>
  </si>
  <si>
    <t>8,400kg</t>
  </si>
  <si>
    <t>잉여슬러지용</t>
  </si>
  <si>
    <t>총인처리시설 유입유량계 구매교체</t>
  </si>
  <si>
    <t>유량계</t>
  </si>
  <si>
    <t>레이다 방식 1대</t>
  </si>
  <si>
    <t>유량측정</t>
    <phoneticPr fontId="4" type="noConversion"/>
  </si>
  <si>
    <t>김홍기</t>
  </si>
  <si>
    <t>062-603-5536</t>
  </si>
  <si>
    <t>암롤(5톤)구매</t>
  </si>
  <si>
    <t>조달구매
(제3자단가계약)</t>
    <phoneticPr fontId="4" type="noConversion"/>
  </si>
  <si>
    <t>암롤</t>
  </si>
  <si>
    <t>5톤</t>
  </si>
  <si>
    <t>공용차량</t>
    <phoneticPr fontId="4" type="noConversion"/>
  </si>
  <si>
    <t>소경섭</t>
  </si>
  <si>
    <t>탈황제(황화수소제거용)구매</t>
  </si>
  <si>
    <t>탈황제</t>
  </si>
  <si>
    <t>130㎡</t>
    <phoneticPr fontId="4" type="noConversion"/>
  </si>
  <si>
    <t>황화수소제거용</t>
  </si>
  <si>
    <t>이호익</t>
  </si>
  <si>
    <t>062-603-5549</t>
  </si>
  <si>
    <t>1단계 초침스크류프레스 제작설치</t>
  </si>
  <si>
    <t>스크류프레스</t>
  </si>
  <si>
    <t>1단계 A,B계열 초침 4개소</t>
  </si>
  <si>
    <t>압착</t>
    <phoneticPr fontId="4" type="noConversion"/>
  </si>
  <si>
    <t>김옥철</t>
  </si>
  <si>
    <t>062-603-5538</t>
  </si>
  <si>
    <t>탈수시설 슬러지 이송펌프 및 배관개선</t>
  </si>
  <si>
    <t>잉여슬러지 펌프 등</t>
  </si>
  <si>
    <t>생농축슬러지펌프 외</t>
  </si>
  <si>
    <t>이송</t>
    <phoneticPr fontId="4" type="noConversion"/>
  </si>
  <si>
    <t>주대식</t>
  </si>
  <si>
    <t>CCTV카메라 및 녹화장치 교체</t>
  </si>
  <si>
    <t xml:space="preserve">CCTV </t>
    <phoneticPr fontId="4" type="noConversion"/>
  </si>
  <si>
    <t>CCTV 23대 및 녹화장치</t>
  </si>
  <si>
    <t>감시용</t>
    <phoneticPr fontId="4" type="noConversion"/>
  </si>
  <si>
    <t>기계·전기설비 유지관리용 자재구매(단가계약)</t>
  </si>
  <si>
    <t>소모품</t>
    <phoneticPr fontId="4" type="noConversion"/>
  </si>
  <si>
    <t>기계 및 전기자재(베어링 등 약 16,361개)</t>
  </si>
  <si>
    <t>유지보수용</t>
    <phoneticPr fontId="4" type="noConversion"/>
  </si>
  <si>
    <t>제1하수처리장 외부반송펌프 인버터 신설</t>
    <phoneticPr fontId="4" type="noConversion"/>
  </si>
  <si>
    <t>인버터</t>
    <phoneticPr fontId="4" type="noConversion"/>
  </si>
  <si>
    <t xml:space="preserve">30kW 인버터 제어반 3면 </t>
  </si>
  <si>
    <t>제어용</t>
    <phoneticPr fontId="4" type="noConversion"/>
  </si>
  <si>
    <t>면</t>
    <phoneticPr fontId="4" type="noConversion"/>
  </si>
  <si>
    <t>조성훈</t>
  </si>
  <si>
    <t>062-603-5533</t>
  </si>
  <si>
    <t>생물반응조 송풍기 추가 설치(전기공사포함)</t>
    <phoneticPr fontId="4" type="noConversion"/>
  </si>
  <si>
    <t>조달구매
(3자단가계약)</t>
  </si>
  <si>
    <t>송풍기</t>
    <phoneticPr fontId="4" type="noConversion"/>
  </si>
  <si>
    <t>210㎥/분</t>
    <phoneticPr fontId="4" type="noConversion"/>
  </si>
  <si>
    <t>송풍용</t>
    <phoneticPr fontId="4" type="noConversion"/>
  </si>
  <si>
    <t>1,2단계 유입펌프 교체(전기공사포함)</t>
    <phoneticPr fontId="4" type="noConversion"/>
  </si>
  <si>
    <t>조달구매
(제3자단가계약)</t>
  </si>
  <si>
    <t>입축사류펌프</t>
  </si>
  <si>
    <t>입축사류펌프 2대(300,260kW각 1대)</t>
  </si>
  <si>
    <t>물을 퍼올리는데 이용</t>
    <phoneticPr fontId="4" type="noConversion"/>
  </si>
  <si>
    <t>류현상</t>
  </si>
  <si>
    <t>062-603-5537</t>
  </si>
  <si>
    <t>총인 섬유여과기 여과포 교체</t>
  </si>
  <si>
    <t>섬유여과포</t>
    <phoneticPr fontId="4" type="noConversion"/>
  </si>
  <si>
    <t>4대분(여과포 384장 )</t>
  </si>
  <si>
    <t>여과용</t>
    <phoneticPr fontId="4" type="noConversion"/>
  </si>
  <si>
    <t>장</t>
    <phoneticPr fontId="4" type="noConversion"/>
  </si>
  <si>
    <t>총인처리시설 재이용수 공급펌프 제어반교체</t>
  </si>
  <si>
    <t>제어반</t>
    <phoneticPr fontId="4" type="noConversion"/>
  </si>
  <si>
    <t>5.5kW 제어반 1면 등</t>
  </si>
  <si>
    <t>소성호</t>
  </si>
  <si>
    <t>062-603-5534</t>
  </si>
  <si>
    <t>1,2단계 농축슬러지공급펌프 인버터 신설</t>
  </si>
  <si>
    <t xml:space="preserve">7.5kW 인버터 제어반 2면 </t>
  </si>
  <si>
    <t>1단계 유입동 탈취설비 활성탄 구매 교체</t>
  </si>
  <si>
    <t>활성탄</t>
  </si>
  <si>
    <t>2,766kg</t>
  </si>
  <si>
    <t>탈취용</t>
    <phoneticPr fontId="4" type="noConversion"/>
  </si>
  <si>
    <t>박문영</t>
  </si>
  <si>
    <t>062-603-5544</t>
  </si>
  <si>
    <t>원심탈수기(디칸터형)구매설치</t>
    <phoneticPr fontId="4" type="noConversion"/>
  </si>
  <si>
    <t>원심탈수기</t>
  </si>
  <si>
    <t>40~50㎥/h</t>
    <phoneticPr fontId="4" type="noConversion"/>
  </si>
  <si>
    <t>원심력으로 수분 방출</t>
    <phoneticPr fontId="4" type="noConversion"/>
  </si>
  <si>
    <t>감시제어설비 부품 구매</t>
  </si>
  <si>
    <t>제어설비 부품</t>
    <phoneticPr fontId="4" type="noConversion"/>
  </si>
  <si>
    <t xml:space="preserve"> NV series CPU 및 IN-OUT Module 2개소</t>
  </si>
  <si>
    <t>정규모</t>
  </si>
  <si>
    <t>062-603-5532</t>
  </si>
  <si>
    <t>2단계 생물반응조 산기관 교체</t>
  </si>
  <si>
    <t>제한경쟁</t>
    <phoneticPr fontId="4" type="noConversion"/>
  </si>
  <si>
    <t>산기관</t>
  </si>
  <si>
    <t>구경 67mm × 1,000mm(EPDM) 244개/지당, 총 32지(7,808개)</t>
  </si>
  <si>
    <t>공기주입</t>
    <phoneticPr fontId="4" type="noConversion"/>
  </si>
  <si>
    <t xml:space="preserve">총인 자외선소독설비 UV램프 및 소모품 구매 </t>
  </si>
  <si>
    <t>UV램프</t>
    <phoneticPr fontId="4" type="noConversion"/>
  </si>
  <si>
    <t>UV 램프 및 석영관 192조 등</t>
  </si>
  <si>
    <t>·지방계약법 시행령 제25조제1항제4호타목
(이미 조달된 물품 등의 부품교환 또는 설비확충 등을 위하여 조달하는 경우로서 해당 물품 등을 제조ㆍ공급한 자 외의 자로부터 제조ㆍ공급을 받게 되면 호환이 되지 아니하는 경우)</t>
  </si>
  <si>
    <t>탈수 모노펌프류 유지보수 부품구매</t>
  </si>
  <si>
    <t>펌프부품</t>
    <phoneticPr fontId="4" type="noConversion"/>
  </si>
  <si>
    <t>케익이송장치,탈수슬러지 및 약품 펌프 부품</t>
  </si>
  <si>
    <t>백종민</t>
  </si>
  <si>
    <t>062-603-5548</t>
  </si>
  <si>
    <t>총인 잉여 모노펌프류 보수 부품구매</t>
  </si>
  <si>
    <t>잉여 및 총인슬러지 이송용(100S 4대분, 80S 2대분)</t>
  </si>
  <si>
    <t>광주위생처리장 협잡물종합처리기 구매</t>
    <phoneticPr fontId="4" type="noConversion"/>
  </si>
  <si>
    <t>협잡물처리기</t>
    <phoneticPr fontId="4" type="noConversion"/>
  </si>
  <si>
    <t>100㎥/hr</t>
    <phoneticPr fontId="4" type="noConversion"/>
  </si>
  <si>
    <t>협잡물 처리</t>
    <phoneticPr fontId="4" type="noConversion"/>
  </si>
  <si>
    <t>안정호</t>
    <phoneticPr fontId="4" type="noConversion"/>
  </si>
  <si>
    <t>062-603-5585</t>
    <phoneticPr fontId="4" type="noConversion"/>
  </si>
  <si>
    <t>자체조달</t>
    <phoneticPr fontId="4" type="noConversion"/>
  </si>
  <si>
    <t>기계설비 유지관리용자재구매</t>
    <phoneticPr fontId="4" type="noConversion"/>
  </si>
  <si>
    <t>기계설비 유지관리 자재</t>
    <phoneticPr fontId="4" type="noConversion"/>
  </si>
  <si>
    <t>-</t>
    <phoneticPr fontId="4" type="noConversion"/>
  </si>
  <si>
    <t>유지관리</t>
    <phoneticPr fontId="4" type="noConversion"/>
  </si>
  <si>
    <t>박현석</t>
  </si>
  <si>
    <t>062-603-5567</t>
    <phoneticPr fontId="4" type="noConversion"/>
  </si>
  <si>
    <t>통합발주</t>
    <phoneticPr fontId="4" type="noConversion"/>
  </si>
  <si>
    <t>건조슬러지 이송용 컨베이어 이중화 설치</t>
    <phoneticPr fontId="4" type="noConversion"/>
  </si>
  <si>
    <t>컨베이어</t>
  </si>
  <si>
    <t>Ton/hr</t>
    <phoneticPr fontId="4" type="noConversion"/>
  </si>
  <si>
    <t>슬러지 이송</t>
    <phoneticPr fontId="4" type="noConversion"/>
  </si>
  <si>
    <t>건조슬러지 이송컨베이어 감속기, 모터 예비품 구매</t>
    <phoneticPr fontId="4" type="noConversion"/>
  </si>
  <si>
    <t>감속기</t>
  </si>
  <si>
    <t>kw</t>
    <phoneticPr fontId="4" type="noConversion"/>
  </si>
  <si>
    <t>박희선</t>
  </si>
  <si>
    <t>062-603-5568</t>
    <phoneticPr fontId="4" type="noConversion"/>
  </si>
  <si>
    <t>건조기용 스팀 건도 개선을 위한 기수분리기 설치</t>
    <phoneticPr fontId="4" type="noConversion"/>
  </si>
  <si>
    <t>기수분리기</t>
  </si>
  <si>
    <t>스팀 개선</t>
    <phoneticPr fontId="4" type="noConversion"/>
  </si>
  <si>
    <t>공장동 공간악취유인용 FRP덕트 설치</t>
    <phoneticPr fontId="4" type="noConversion"/>
  </si>
  <si>
    <t>FRP 덕트(배관)</t>
    <phoneticPr fontId="4" type="noConversion"/>
  </si>
  <si>
    <t>m</t>
    <phoneticPr fontId="4" type="noConversion"/>
  </si>
  <si>
    <t>전기설비 유지관리 자재 구매</t>
  </si>
  <si>
    <t>전기설비 유지관리 자재</t>
  </si>
  <si>
    <t>전준기</t>
  </si>
  <si>
    <t>062-603-5566</t>
    <phoneticPr fontId="4" type="noConversion"/>
  </si>
  <si>
    <t>극락천비점 저류조B 역류방지밸브 구매</t>
    <phoneticPr fontId="4" type="noConversion"/>
  </si>
  <si>
    <t>21000687
22002937</t>
    <phoneticPr fontId="4" type="noConversion"/>
  </si>
  <si>
    <t>버터플라이밸브(Φ900X0.98MPa)
신축이음관(Φ900X1.57MPa)</t>
    <phoneticPr fontId="4" type="noConversion"/>
  </si>
  <si>
    <t>Φ900</t>
    <phoneticPr fontId="4" type="noConversion"/>
  </si>
  <si>
    <t>유량조절</t>
    <phoneticPr fontId="4" type="noConversion"/>
  </si>
  <si>
    <t>지경환</t>
    <phoneticPr fontId="4" type="noConversion"/>
  </si>
  <si>
    <t>062-603-5594</t>
    <phoneticPr fontId="4" type="noConversion"/>
  </si>
  <si>
    <t>최초침전지 슬러지 수집기 제작 설치</t>
    <phoneticPr fontId="4" type="noConversion"/>
  </si>
  <si>
    <t>슬러지 수집기 제조물품</t>
    <phoneticPr fontId="4" type="noConversion"/>
  </si>
  <si>
    <t>Ø24.5m x H3.0m</t>
    <phoneticPr fontId="4" type="noConversion"/>
  </si>
  <si>
    <t>슬러지 수집</t>
    <phoneticPr fontId="4" type="noConversion"/>
  </si>
  <si>
    <t>장세명</t>
    <phoneticPr fontId="4" type="noConversion"/>
  </si>
  <si>
    <t>062-603-5410</t>
    <phoneticPr fontId="4" type="noConversion"/>
  </si>
  <si>
    <t>디지털보호계전기 구매설치</t>
    <phoneticPr fontId="4" type="noConversion"/>
  </si>
  <si>
    <t>다기능디지털계전기</t>
    <phoneticPr fontId="4" type="noConversion"/>
  </si>
  <si>
    <t>Feeder용</t>
    <phoneticPr fontId="4" type="noConversion"/>
  </si>
  <si>
    <t>수배전반 용</t>
    <phoneticPr fontId="4" type="noConversion"/>
  </si>
  <si>
    <t>신지훈</t>
    <phoneticPr fontId="4" type="noConversion"/>
  </si>
  <si>
    <t>062-603-5421</t>
    <phoneticPr fontId="4" type="noConversion"/>
  </si>
  <si>
    <t>지방계약법시행령 
제25조</t>
    <phoneticPr fontId="4" type="noConversion"/>
  </si>
  <si>
    <t>염화제이철 구매</t>
  </si>
  <si>
    <t>염화제이철 38%</t>
  </si>
  <si>
    <t>t-p제거</t>
  </si>
  <si>
    <t>톤</t>
  </si>
  <si>
    <t>이광석</t>
  </si>
  <si>
    <t>062-603-5473</t>
  </si>
  <si>
    <t>수질 TMS TOC
측정기기 설치</t>
  </si>
  <si>
    <t>TOC자동 측정기</t>
  </si>
  <si>
    <t>KD-225</t>
  </si>
  <si>
    <t>TOC측정기</t>
  </si>
  <si>
    <t>EA</t>
  </si>
  <si>
    <t>박기환</t>
  </si>
  <si>
    <t>062-603-5474</t>
  </si>
  <si>
    <t>2단계 수중포기기 구매 설치</t>
    <phoneticPr fontId="4" type="noConversion"/>
  </si>
  <si>
    <t>수중포기기</t>
    <phoneticPr fontId="4" type="noConversion"/>
  </si>
  <si>
    <t>3.7kw</t>
    <phoneticPr fontId="4" type="noConversion"/>
  </si>
  <si>
    <t>수중 포기</t>
    <phoneticPr fontId="4" type="noConversion"/>
  </si>
  <si>
    <t>송주원</t>
    <phoneticPr fontId="4" type="noConversion"/>
  </si>
  <si>
    <t>062-603-5411</t>
    <phoneticPr fontId="4" type="noConversion"/>
  </si>
  <si>
    <t>폴리염화알루미늄(PAC) 공동구매</t>
  </si>
  <si>
    <t>약품침전지 응집용</t>
  </si>
  <si>
    <t>kg</t>
  </si>
  <si>
    <t>진정은</t>
  </si>
  <si>
    <t>0662-603-5435</t>
    <phoneticPr fontId="4" type="noConversion"/>
  </si>
  <si>
    <t>실험실 시험분석용 시약 소모품 구매</t>
  </si>
  <si>
    <t>황산외</t>
  </si>
  <si>
    <t>시험분석용</t>
  </si>
  <si>
    <t>송현석</t>
  </si>
  <si>
    <t>062-603-5430</t>
    <phoneticPr fontId="4" type="noConversion"/>
  </si>
  <si>
    <t>공동구매</t>
  </si>
  <si>
    <t>실험실 시험분석용 초자 소모품 구매</t>
  </si>
  <si>
    <t xml:space="preserve">BOD병외 </t>
  </si>
  <si>
    <t>실험실 분석용 
장비 구매</t>
  </si>
  <si>
    <t>분석용 저울 외 1종</t>
  </si>
  <si>
    <t>최초침전지 악취방지커버 제작 설치</t>
    <phoneticPr fontId="4" type="noConversion"/>
  </si>
  <si>
    <t>플라스틱덮개</t>
    <phoneticPr fontId="4" type="noConversion"/>
  </si>
  <si>
    <t>Ø25,040 x 3,600H</t>
    <phoneticPr fontId="4" type="noConversion"/>
  </si>
  <si>
    <t>악취방지</t>
    <phoneticPr fontId="4" type="noConversion"/>
  </si>
  <si>
    <t>비협정</t>
    <phoneticPr fontId="4" type="noConversion"/>
  </si>
  <si>
    <t>침사지 조목 스크린 제작설치</t>
    <phoneticPr fontId="4" type="noConversion"/>
  </si>
  <si>
    <t>제진기</t>
    <phoneticPr fontId="4" type="noConversion"/>
  </si>
  <si>
    <t>1,600 x 4,800</t>
    <phoneticPr fontId="4" type="noConversion"/>
  </si>
  <si>
    <t>협잡물 제거</t>
    <phoneticPr fontId="4" type="noConversion"/>
  </si>
  <si>
    <t>소화가스 저장탱크 RUBBER SEAL 제작 설치</t>
    <phoneticPr fontId="4" type="noConversion"/>
  </si>
  <si>
    <t>소화가스저장탱크</t>
    <phoneticPr fontId="4" type="noConversion"/>
  </si>
  <si>
    <t>Ø11,640×H6,415 EPDM</t>
    <phoneticPr fontId="4" type="noConversion"/>
  </si>
  <si>
    <t>소화가스 저장</t>
    <phoneticPr fontId="4" type="noConversion"/>
  </si>
  <si>
    <t>603-5410</t>
    <phoneticPr fontId="4" type="noConversion"/>
  </si>
  <si>
    <t>감시제어설비 PLC 등 구매</t>
    <phoneticPr fontId="4" type="noConversion"/>
  </si>
  <si>
    <t>프로그래머블 로직 콘트롤러</t>
    <phoneticPr fontId="4" type="noConversion"/>
  </si>
  <si>
    <t>이중화 CPU 등</t>
    <phoneticPr fontId="4" type="noConversion"/>
  </si>
  <si>
    <t>감시제어설비 PLC 등 유지보수 용</t>
    <phoneticPr fontId="4" type="noConversion"/>
  </si>
  <si>
    <t>총인농축기 제어반 제작설치</t>
    <phoneticPr fontId="4" type="noConversion"/>
  </si>
  <si>
    <t>계장제어장치</t>
    <phoneticPr fontId="4" type="noConversion"/>
  </si>
  <si>
    <t>총인농축기 감시제어 용</t>
    <phoneticPr fontId="4" type="noConversion"/>
  </si>
  <si>
    <t>고분자응집제 구매</t>
  </si>
  <si>
    <t>액상고분자 응집제(양이온)</t>
  </si>
  <si>
    <t>c-410e</t>
  </si>
  <si>
    <t>잉여찌꺼기 탈수</t>
  </si>
  <si>
    <t>유량조정조 
유입펌프 구매</t>
  </si>
  <si>
    <t>수중오배수펌프</t>
  </si>
  <si>
    <t>7.8㎥/min</t>
  </si>
  <si>
    <t>유입수 이송</t>
  </si>
  <si>
    <t>박준호</t>
  </si>
  <si>
    <t>062-603-5478</t>
  </si>
  <si>
    <t>폴리우레아 구매설치(지하4층바닥)</t>
  </si>
  <si>
    <t>폴리우레아</t>
  </si>
  <si>
    <t>SRP-600</t>
  </si>
  <si>
    <t>방수</t>
  </si>
  <si>
    <t>침사지 매몰방지장치 감속기 외 구매</t>
    <phoneticPr fontId="4" type="noConversion"/>
  </si>
  <si>
    <t>모터감속기</t>
    <phoneticPr fontId="4" type="noConversion"/>
  </si>
  <si>
    <t>3jhp</t>
    <phoneticPr fontId="4" type="noConversion"/>
  </si>
  <si>
    <t>침사지 매몰방지</t>
    <phoneticPr fontId="4" type="noConversion"/>
  </si>
  <si>
    <t>이준형</t>
    <phoneticPr fontId="4" type="noConversion"/>
  </si>
  <si>
    <t>062-603-5412</t>
    <phoneticPr fontId="4" type="noConversion"/>
  </si>
  <si>
    <t>고분자응집제(분말)구매</t>
  </si>
  <si>
    <t>유기고분자응집제</t>
  </si>
  <si>
    <t>탈수찌꺼기 응집용</t>
  </si>
  <si>
    <t>062-603-5435</t>
    <phoneticPr fontId="4" type="noConversion"/>
  </si>
  <si>
    <t>수질계측기 구매</t>
  </si>
  <si>
    <t>41113319
농도측정기</t>
  </si>
  <si>
    <t>T-N/T-P 계측기
NO3-N/NH4-N계측기</t>
  </si>
  <si>
    <t>멀티형</t>
  </si>
  <si>
    <t>수질분석</t>
  </si>
  <si>
    <t>가성소다 구매</t>
  </si>
  <si>
    <t>가성소다</t>
  </si>
  <si>
    <t>악취제거용</t>
  </si>
  <si>
    <t>내외부반송펌프 인버터 제어반 제작설치</t>
    <phoneticPr fontId="4" type="noConversion"/>
  </si>
  <si>
    <t>전동기제어반</t>
    <phoneticPr fontId="4" type="noConversion"/>
  </si>
  <si>
    <t>내외부반송펌프 제어 용</t>
    <phoneticPr fontId="4" type="noConversion"/>
  </si>
  <si>
    <t>유입펌프 및 전동기 구매 설치</t>
    <phoneticPr fontId="4" type="noConversion"/>
  </si>
  <si>
    <t>사류펌프</t>
    <phoneticPr fontId="4" type="noConversion"/>
  </si>
  <si>
    <t>185kw</t>
    <phoneticPr fontId="4" type="noConversion"/>
  </si>
  <si>
    <t>유입하수 이송</t>
    <phoneticPr fontId="4" type="noConversion"/>
  </si>
  <si>
    <t>송주원</t>
    <phoneticPr fontId="4" type="noConversion"/>
  </si>
  <si>
    <t>방류수 자외선 소독설비 소모성 부품 구매</t>
    <phoneticPr fontId="4" type="noConversion"/>
  </si>
  <si>
    <t>자외선램프</t>
    <phoneticPr fontId="4" type="noConversion"/>
  </si>
  <si>
    <t>전극길이1554mm,지름19mm
전력320W, 출력105W</t>
    <phoneticPr fontId="4" type="noConversion"/>
  </si>
  <si>
    <t>자외선소독설비 유지보수 용</t>
    <phoneticPr fontId="4" type="noConversion"/>
  </si>
  <si>
    <t>신지훈</t>
    <phoneticPr fontId="4" type="noConversion"/>
  </si>
  <si>
    <t>차아염소산 공동구매</t>
    <phoneticPr fontId="4" type="noConversion"/>
  </si>
  <si>
    <t>악취</t>
    <phoneticPr fontId="4" type="noConversion"/>
  </si>
  <si>
    <t>톤</t>
    <phoneticPr fontId="4" type="noConversion"/>
  </si>
  <si>
    <t>이상후</t>
    <phoneticPr fontId="4" type="noConversion"/>
  </si>
  <si>
    <t>062-603-5756</t>
  </si>
  <si>
    <t>가성소다공동구매</t>
    <phoneticPr fontId="4" type="noConversion"/>
  </si>
  <si>
    <t>가성소다</t>
    <phoneticPr fontId="4" type="noConversion"/>
  </si>
  <si>
    <t>악취,Ph조절용</t>
    <phoneticPr fontId="4" type="noConversion"/>
  </si>
  <si>
    <t>062-603-5756</t>
    <phoneticPr fontId="4" type="noConversion"/>
  </si>
  <si>
    <t>대기TMS구매설치</t>
    <phoneticPr fontId="4" type="noConversion"/>
  </si>
  <si>
    <t>TM S Analyzer</t>
    <phoneticPr fontId="4" type="noConversion"/>
  </si>
  <si>
    <t>시료채취형</t>
    <phoneticPr fontId="4" type="noConversion"/>
  </si>
  <si>
    <t>대기오염물질측정</t>
    <phoneticPr fontId="4" type="noConversion"/>
  </si>
  <si>
    <t>김민현</t>
    <phoneticPr fontId="4" type="noConversion"/>
  </si>
  <si>
    <t>062-603-5755</t>
    <phoneticPr fontId="4" type="noConversion"/>
  </si>
  <si>
    <t>대기굴뚝자동측정기기TMS구매설치</t>
    <phoneticPr fontId="4" type="noConversion"/>
  </si>
  <si>
    <t>대기굴뚝자동측정기기(TMS)</t>
    <phoneticPr fontId="4" type="noConversion"/>
  </si>
  <si>
    <t>대기배출가스 측정</t>
    <phoneticPr fontId="4" type="noConversion"/>
  </si>
  <si>
    <t>이종인</t>
    <phoneticPr fontId="4" type="noConversion"/>
  </si>
  <si>
    <t>062-603-5727</t>
    <phoneticPr fontId="4" type="noConversion"/>
  </si>
  <si>
    <t>스피드도어 제작설치</t>
    <phoneticPr fontId="4" type="noConversion"/>
  </si>
  <si>
    <t>산업용 자동도어</t>
    <phoneticPr fontId="4" type="noConversion"/>
  </si>
  <si>
    <t>4,000*5,000</t>
    <phoneticPr fontId="4" type="noConversion"/>
  </si>
  <si>
    <t>악취차단</t>
    <phoneticPr fontId="4" type="noConversion"/>
  </si>
  <si>
    <t>조</t>
    <phoneticPr fontId="4" type="noConversion"/>
  </si>
  <si>
    <t>김산</t>
    <phoneticPr fontId="4" type="noConversion"/>
  </si>
  <si>
    <t>062-603-5753</t>
    <phoneticPr fontId="4" type="noConversion"/>
  </si>
  <si>
    <t>건조사료자력선별기 제작설치</t>
    <phoneticPr fontId="4" type="noConversion"/>
  </si>
  <si>
    <t>선별기</t>
    <phoneticPr fontId="4" type="noConversion"/>
  </si>
  <si>
    <t>400W×2,300L</t>
    <phoneticPr fontId="4" type="noConversion"/>
  </si>
  <si>
    <t>금속이물질 선별</t>
    <phoneticPr fontId="4" type="noConversion"/>
  </si>
  <si>
    <t>변일호</t>
    <phoneticPr fontId="4" type="noConversion"/>
  </si>
  <si>
    <t>062-603-5723</t>
    <phoneticPr fontId="4" type="noConversion"/>
  </si>
  <si>
    <t>스크류컨베이어 교체</t>
    <phoneticPr fontId="4" type="noConversion"/>
  </si>
  <si>
    <t>스크류 컨베이어</t>
    <phoneticPr fontId="4" type="noConversion"/>
  </si>
  <si>
    <t>6,000L×
Ø350</t>
    <phoneticPr fontId="4" type="noConversion"/>
  </si>
  <si>
    <t>협잡물 이송</t>
    <phoneticPr fontId="4" type="noConversion"/>
  </si>
  <si>
    <t>고분자응집제구매</t>
    <phoneticPr fontId="4" type="noConversion"/>
  </si>
  <si>
    <t>유기고분자응집제</t>
    <phoneticPr fontId="4" type="noConversion"/>
  </si>
  <si>
    <t>액상,양이온</t>
    <phoneticPr fontId="4" type="noConversion"/>
  </si>
  <si>
    <t>탈수기용</t>
    <phoneticPr fontId="4" type="noConversion"/>
  </si>
  <si>
    <t>국가하천 영산강 순찰용 차량 구매</t>
  </si>
  <si>
    <t>순찰차량 1톤(전기차)</t>
    <phoneticPr fontId="4" type="noConversion"/>
  </si>
  <si>
    <t>규격</t>
    <phoneticPr fontId="4" type="noConversion"/>
  </si>
  <si>
    <t>국가하천 순찰</t>
    <phoneticPr fontId="4" type="noConversion"/>
  </si>
  <si>
    <t>김기조</t>
    <phoneticPr fontId="4" type="noConversion"/>
  </si>
  <si>
    <t>062-603-5308</t>
    <phoneticPr fontId="4" type="noConversion"/>
  </si>
  <si>
    <t>쓰레기 종량제 봉투 구매</t>
  </si>
  <si>
    <t>쓰레기 종량제 봉투</t>
    <phoneticPr fontId="4" type="noConversion"/>
  </si>
  <si>
    <t>쓰레기 수거</t>
    <phoneticPr fontId="4" type="noConversion"/>
  </si>
  <si>
    <t>차동훈</t>
    <phoneticPr fontId="4" type="noConversion"/>
  </si>
  <si>
    <t>062-603-5342</t>
    <phoneticPr fontId="4" type="noConversion"/>
  </si>
  <si>
    <t>지방계약법시행령 
제25조(여성기업)</t>
    <phoneticPr fontId="4" type="noConversion"/>
  </si>
  <si>
    <t>광주천 야외운동 기구 교체</t>
  </si>
  <si>
    <t>야외 운동 기구(6종 22대)</t>
    <phoneticPr fontId="4" type="noConversion"/>
  </si>
  <si>
    <t>시민 이용</t>
    <phoneticPr fontId="4" type="noConversion"/>
  </si>
  <si>
    <t>문용철</t>
    <phoneticPr fontId="4" type="noConversion"/>
  </si>
  <si>
    <t>062-603-5348</t>
    <phoneticPr fontId="4" type="noConversion"/>
  </si>
  <si>
    <t>차집관로 유지관리 공기구비품 구매</t>
    <phoneticPr fontId="4" type="noConversion"/>
  </si>
  <si>
    <t>금속탐지기, 인버터, CCTV</t>
    <phoneticPr fontId="4" type="noConversion"/>
  </si>
  <si>
    <t>관로조사</t>
    <phoneticPr fontId="4" type="noConversion"/>
  </si>
  <si>
    <t>장근영</t>
    <phoneticPr fontId="4" type="noConversion"/>
  </si>
  <si>
    <t>062-603-5362</t>
    <phoneticPr fontId="4" type="noConversion"/>
  </si>
  <si>
    <t>도로청소용 살수차 구매</t>
  </si>
  <si>
    <t>도로청소용 살수차</t>
    <phoneticPr fontId="4" type="noConversion"/>
  </si>
  <si>
    <t>WTA070DM, 6800L</t>
  </si>
  <si>
    <t>도로용 살수차</t>
  </si>
  <si>
    <t>이철인</t>
  </si>
  <si>
    <t>062-603-5618</t>
    <phoneticPr fontId="4" type="noConversion"/>
  </si>
  <si>
    <t>위생매립장 주변지역 지원사업(방역물품)</t>
  </si>
  <si>
    <t>에프킬라 등</t>
  </si>
  <si>
    <t>500ml</t>
  </si>
  <si>
    <t>살충제</t>
  </si>
  <si>
    <t>개</t>
  </si>
  <si>
    <t>김득열</t>
  </si>
  <si>
    <t>062-603-5604</t>
  </si>
  <si>
    <t>평동3차 공공폐수처리시설 업무용 전기화물차 구매</t>
    <phoneticPr fontId="4" type="noConversion"/>
  </si>
  <si>
    <t>화물전기차</t>
    <phoneticPr fontId="4" type="noConversion"/>
  </si>
  <si>
    <t>1톤</t>
    <phoneticPr fontId="4" type="noConversion"/>
  </si>
  <si>
    <t>유호연</t>
    <phoneticPr fontId="4" type="noConversion"/>
  </si>
  <si>
    <t>062-713-5917</t>
    <phoneticPr fontId="4" type="noConversion"/>
  </si>
  <si>
    <t>빛그린산단 공공폐수처리시설 업무용 전기승용차 구매</t>
    <phoneticPr fontId="4" type="noConversion"/>
  </si>
  <si>
    <t>승용전기차</t>
    <phoneticPr fontId="4" type="noConversion"/>
  </si>
  <si>
    <t>5인승</t>
    <phoneticPr fontId="4" type="noConversion"/>
  </si>
  <si>
    <t>김한울</t>
    <phoneticPr fontId="4" type="noConversion"/>
  </si>
  <si>
    <t>062-713-5953</t>
    <phoneticPr fontId="4" type="noConversion"/>
  </si>
  <si>
    <t>직원복지물품</t>
    <phoneticPr fontId="4" type="noConversion"/>
  </si>
  <si>
    <t>조달청 3자단가</t>
    <phoneticPr fontId="4" type="noConversion"/>
  </si>
  <si>
    <t>건조기 등 18종 41점</t>
    <phoneticPr fontId="4" type="noConversion"/>
  </si>
  <si>
    <t>직원복지</t>
    <phoneticPr fontId="4" type="noConversion"/>
  </si>
  <si>
    <t>점</t>
    <phoneticPr fontId="4" type="noConversion"/>
  </si>
  <si>
    <t>김우겸</t>
    <phoneticPr fontId="4" type="noConversion"/>
  </si>
  <si>
    <t>062-613-8425</t>
    <phoneticPr fontId="4" type="noConversion"/>
  </si>
  <si>
    <t>임동 디지털창작소 건립사업</t>
    <phoneticPr fontId="4" type="noConversion"/>
  </si>
  <si>
    <t>조달구매</t>
    <phoneticPr fontId="4" type="noConversion"/>
  </si>
  <si>
    <t>철근콘크리트용봉강</t>
    <phoneticPr fontId="4" type="noConversion"/>
  </si>
  <si>
    <t>폴리우레탄기포단열재</t>
    <phoneticPr fontId="4" type="noConversion"/>
  </si>
  <si>
    <t>홍보용품</t>
    <phoneticPr fontId="4" type="noConversion"/>
  </si>
  <si>
    <t>수의계약</t>
    <phoneticPr fontId="4" type="noConversion"/>
  </si>
  <si>
    <t>공사 홍보용품</t>
    <phoneticPr fontId="4" type="noConversion"/>
  </si>
  <si>
    <t>한계석</t>
    <phoneticPr fontId="4" type="noConversion"/>
  </si>
  <si>
    <t>600-6671</t>
    <phoneticPr fontId="4" type="noConversion"/>
  </si>
  <si>
    <t xml:space="preserve">지방계약법시행령 제27조 </t>
    <phoneticPr fontId="4" type="noConversion"/>
  </si>
  <si>
    <t>광주생태문화마을 조성사업</t>
    <phoneticPr fontId="4" type="noConversion"/>
  </si>
  <si>
    <t>레미콘구매</t>
    <phoneticPr fontId="4" type="noConversion"/>
  </si>
  <si>
    <t>25-21-8</t>
  </si>
  <si>
    <t>공사용자재</t>
    <phoneticPr fontId="4" type="noConversion"/>
  </si>
  <si>
    <t>M3</t>
  </si>
  <si>
    <t>김민규</t>
    <phoneticPr fontId="4" type="noConversion"/>
  </si>
  <si>
    <t>062-600-6761</t>
    <phoneticPr fontId="4" type="noConversion"/>
  </si>
  <si>
    <t>25-18-8</t>
  </si>
  <si>
    <t>이형철근(SD300)</t>
    <phoneticPr fontId="4" type="noConversion"/>
  </si>
  <si>
    <t>D13</t>
    <phoneticPr fontId="4" type="noConversion"/>
  </si>
  <si>
    <t>TON</t>
    <phoneticPr fontId="4" type="noConversion"/>
  </si>
  <si>
    <t>이형철근(SD400)</t>
    <phoneticPr fontId="4" type="noConversion"/>
  </si>
  <si>
    <t>H13</t>
    <phoneticPr fontId="4" type="noConversion"/>
  </si>
  <si>
    <t>조달구매</t>
    <phoneticPr fontId="4" type="noConversion"/>
  </si>
  <si>
    <t>PC박스(토피1~3m이하)</t>
    <phoneticPr fontId="4" type="noConversion"/>
  </si>
  <si>
    <t>1.5*1.5</t>
    <phoneticPr fontId="4" type="noConversion"/>
  </si>
  <si>
    <t>M</t>
    <phoneticPr fontId="4" type="noConversion"/>
  </si>
  <si>
    <t>PC박스(토피1~3m이하)</t>
  </si>
  <si>
    <t>2.0*1.5</t>
    <phoneticPr fontId="4" type="noConversion"/>
  </si>
  <si>
    <t>공사용자재</t>
    <phoneticPr fontId="4" type="noConversion"/>
  </si>
  <si>
    <t>화장로 노후설비 교체</t>
    <phoneticPr fontId="4" type="noConversion"/>
  </si>
  <si>
    <t>화장로 설비</t>
    <phoneticPr fontId="4" type="noConversion"/>
  </si>
  <si>
    <t>화장</t>
    <phoneticPr fontId="4" type="noConversion"/>
  </si>
  <si>
    <t>기</t>
    <phoneticPr fontId="4" type="noConversion"/>
  </si>
  <si>
    <t>김창호</t>
    <phoneticPr fontId="4" type="noConversion"/>
  </si>
  <si>
    <t>062-572-1701</t>
    <phoneticPr fontId="4" type="noConversion"/>
  </si>
  <si>
    <t>지방계약법 제25조
4항 사, 아, 타목</t>
    <phoneticPr fontId="4" type="noConversion"/>
  </si>
  <si>
    <t>화장로 로내대차</t>
    <phoneticPr fontId="4" type="noConversion"/>
  </si>
  <si>
    <t>화장</t>
    <phoneticPr fontId="4" type="noConversion"/>
  </si>
  <si>
    <t>개</t>
    <phoneticPr fontId="4" type="noConversion"/>
  </si>
  <si>
    <t>고영주</t>
    <phoneticPr fontId="4" type="noConversion"/>
  </si>
  <si>
    <t>업무용 묘역 화물차 구입</t>
    <phoneticPr fontId="4" type="noConversion"/>
  </si>
  <si>
    <t>봉고2</t>
    <phoneticPr fontId="4" type="noConversion"/>
  </si>
  <si>
    <t>장축</t>
    <phoneticPr fontId="4" type="noConversion"/>
  </si>
  <si>
    <t>묘역관리</t>
    <phoneticPr fontId="4" type="noConversion"/>
  </si>
  <si>
    <t>대</t>
    <phoneticPr fontId="4" type="noConversion"/>
  </si>
  <si>
    <t>봉고3</t>
    <phoneticPr fontId="4" type="noConversion"/>
  </si>
  <si>
    <t>더블캡</t>
    <phoneticPr fontId="4" type="noConversion"/>
  </si>
  <si>
    <t>인공지능중심 산업융합 집적단지 데이터센터 기계공사 관급자재(저수조) 구매설치</t>
    <phoneticPr fontId="4" type="noConversion"/>
  </si>
  <si>
    <t>저수조</t>
    <phoneticPr fontId="4" type="noConversion"/>
  </si>
  <si>
    <t>이승준</t>
    <phoneticPr fontId="4" type="noConversion"/>
  </si>
  <si>
    <t>062-600-6818</t>
    <phoneticPr fontId="4" type="noConversion"/>
  </si>
  <si>
    <t>다수공급자계약, 3자단가</t>
    <phoneticPr fontId="4" type="noConversion"/>
  </si>
  <si>
    <t>인공지능중심 산업융합 집적단지 데이터센터 기계공사 관급자재(냉난방기) 구매설치</t>
    <phoneticPr fontId="4" type="noConversion"/>
  </si>
  <si>
    <t>냉난방기</t>
  </si>
  <si>
    <t>인공지능중심 산업융합 집적단지 데이터센터 기계공사 관급자재(전열교환기) 구매설치</t>
    <phoneticPr fontId="4" type="noConversion"/>
  </si>
  <si>
    <t>전열교환기</t>
  </si>
  <si>
    <t>3자단가(우수조달)</t>
    <phoneticPr fontId="4" type="noConversion"/>
  </si>
  <si>
    <t>인공지능중심 산업융합 집적단지 데이터센터 기계공사 관급자재(자동제어) 구매설치</t>
    <phoneticPr fontId="4" type="noConversion"/>
  </si>
  <si>
    <t>자동제어</t>
  </si>
  <si>
    <t>인공지능중심 산업융합 집적단지 실증창업동 기계공사 관급자재(공기조화기 실외기) 구매설치</t>
    <phoneticPr fontId="4" type="noConversion"/>
  </si>
  <si>
    <t>공기조화기</t>
    <phoneticPr fontId="4" type="noConversion"/>
  </si>
  <si>
    <t>인공지능중심 산업융합 집적단지 실증창업동 기계공사 관급자재(저수조) 구매설치</t>
    <phoneticPr fontId="4" type="noConversion"/>
  </si>
  <si>
    <t xml:space="preserve">빛고을골프장 1톤 트럭 </t>
    <phoneticPr fontId="4" type="noConversion"/>
  </si>
  <si>
    <t>1톤 트럭</t>
    <phoneticPr fontId="4" type="noConversion"/>
  </si>
  <si>
    <t>농약살포</t>
    <phoneticPr fontId="4" type="noConversion"/>
  </si>
  <si>
    <t>정용탁</t>
    <phoneticPr fontId="4" type="noConversion"/>
  </si>
  <si>
    <t>062-672-7400</t>
    <phoneticPr fontId="4" type="noConversion"/>
  </si>
  <si>
    <t>맨홀뚜껑및받침대</t>
    <phoneticPr fontId="4" type="noConversion"/>
  </si>
  <si>
    <t>D648</t>
    <phoneticPr fontId="4" type="noConversion"/>
  </si>
  <si>
    <t>스틸그레이팅</t>
    <phoneticPr fontId="4" type="noConversion"/>
  </si>
  <si>
    <t>400*1000*50</t>
    <phoneticPr fontId="4" type="noConversion"/>
  </si>
  <si>
    <t>1100*1100*75</t>
    <phoneticPr fontId="4" type="noConversion"/>
  </si>
  <si>
    <t>에너지밸리 일반산업단지 조경공사</t>
    <phoneticPr fontId="4" type="noConversion"/>
  </si>
  <si>
    <t>복합소재데크</t>
  </si>
  <si>
    <t>300*30*5mm</t>
  </si>
  <si>
    <t>김연정</t>
    <phoneticPr fontId="4" type="noConversion"/>
  </si>
  <si>
    <t>062-385-8170</t>
    <phoneticPr fontId="4" type="noConversion"/>
  </si>
  <si>
    <t>전자문서시스템 서버 교체</t>
    <phoneticPr fontId="4" type="noConversion"/>
  </si>
  <si>
    <t>전자메일소프트웨어</t>
    <phoneticPr fontId="4" type="noConversion"/>
  </si>
  <si>
    <t>전자문서시스템 서버</t>
    <phoneticPr fontId="4" type="noConversion"/>
  </si>
  <si>
    <t>이용헌</t>
    <phoneticPr fontId="4" type="noConversion"/>
  </si>
  <si>
    <t>062-600-6855</t>
    <phoneticPr fontId="4" type="noConversion"/>
  </si>
  <si>
    <t>표준기록물관리시스템 서버 교체</t>
    <phoneticPr fontId="4" type="noConversion"/>
  </si>
  <si>
    <t>컴퓨터서버</t>
    <phoneticPr fontId="4" type="noConversion"/>
  </si>
  <si>
    <t>표준기록물관리시스템 서버</t>
    <phoneticPr fontId="4" type="noConversion"/>
  </si>
  <si>
    <t>이용헌</t>
    <phoneticPr fontId="4" type="noConversion"/>
  </si>
  <si>
    <t>전자문서시스템 솔루션 구입</t>
    <phoneticPr fontId="4" type="noConversion"/>
  </si>
  <si>
    <t>전자문서시스템 솔루션</t>
    <phoneticPr fontId="4" type="noConversion"/>
  </si>
  <si>
    <t>표준기록물관리시스템 솔루션 구입</t>
    <phoneticPr fontId="4" type="noConversion"/>
  </si>
  <si>
    <t>사무용소프트웨어</t>
    <phoneticPr fontId="4" type="noConversion"/>
  </si>
  <si>
    <t>표준기록물관리시스템 솔루션</t>
    <phoneticPr fontId="4" type="noConversion"/>
  </si>
  <si>
    <t>신창국민임대 주민쉼터용 퍼걸러 구매설치</t>
    <phoneticPr fontId="4" type="noConversion"/>
  </si>
  <si>
    <t>퍼걸러</t>
    <phoneticPr fontId="4" type="noConversion"/>
  </si>
  <si>
    <t>주민쉼터</t>
    <phoneticPr fontId="4" type="noConversion"/>
  </si>
  <si>
    <t>최경림</t>
    <phoneticPr fontId="4" type="noConversion"/>
  </si>
  <si>
    <t>062-600-6926</t>
    <phoneticPr fontId="4" type="noConversion"/>
  </si>
  <si>
    <t>인공지능중심 산업융합 집적단지 건축공사 관급자재(자연석판석) 구매설치</t>
    <phoneticPr fontId="4" type="noConversion"/>
  </si>
  <si>
    <t>자연석판석</t>
  </si>
  <si>
    <t>김민정</t>
    <phoneticPr fontId="4" type="noConversion"/>
  </si>
  <si>
    <t>062-600-6816</t>
    <phoneticPr fontId="4" type="noConversion"/>
  </si>
  <si>
    <t>다수공급자계약</t>
    <phoneticPr fontId="4" type="noConversion"/>
  </si>
  <si>
    <t>인공지능중심 산업융합 집적단지 건축공사 관급자재(타일) 구매설치</t>
    <phoneticPr fontId="4" type="noConversion"/>
  </si>
  <si>
    <t>테라죠타일및판석</t>
    <phoneticPr fontId="4" type="noConversion"/>
  </si>
  <si>
    <t>인공지능중심 산업융합 집적단지 건축공사 관급자재(금속재패널) 구매설치</t>
    <phoneticPr fontId="4" type="noConversion"/>
  </si>
  <si>
    <t>금속재패널</t>
  </si>
  <si>
    <t>인공지능중심 산업융합 집적단지 건축공사 관급자재(호이스트) 구매설치</t>
    <phoneticPr fontId="4" type="noConversion"/>
  </si>
  <si>
    <t>호이스트</t>
    <phoneticPr fontId="4" type="noConversion"/>
  </si>
  <si>
    <t>골프연습장 골프공 구매</t>
    <phoneticPr fontId="4" type="noConversion"/>
  </si>
  <si>
    <t>골프공</t>
    <phoneticPr fontId="4" type="noConversion"/>
  </si>
  <si>
    <t>연습용</t>
    <phoneticPr fontId="4" type="noConversion"/>
  </si>
  <si>
    <t>최진영</t>
    <phoneticPr fontId="4" type="noConversion"/>
  </si>
  <si>
    <t>062-600-6694</t>
    <phoneticPr fontId="4" type="noConversion"/>
  </si>
  <si>
    <t>순환아스팔트콘크리트</t>
    <phoneticPr fontId="4" type="noConversion"/>
  </si>
  <si>
    <t>기층용</t>
    <phoneticPr fontId="4" type="noConversion"/>
  </si>
  <si>
    <t>원심력철근콘크리트관</t>
    <phoneticPr fontId="4" type="noConversion"/>
  </si>
  <si>
    <t>D250</t>
    <phoneticPr fontId="4" type="noConversion"/>
  </si>
  <si>
    <t>본</t>
    <phoneticPr fontId="4" type="noConversion"/>
  </si>
  <si>
    <t>062-600-6761</t>
    <phoneticPr fontId="4" type="noConversion"/>
  </si>
  <si>
    <t>D450</t>
    <phoneticPr fontId="4" type="noConversion"/>
  </si>
  <si>
    <t>광역위생매립장 2-2단계 조성공사</t>
  </si>
  <si>
    <t>일반경쟁</t>
  </si>
  <si>
    <t>레미콘(숏크리트)</t>
  </si>
  <si>
    <t>13-21-120</t>
  </si>
  <si>
    <t>차수시설</t>
  </si>
  <si>
    <t>이승현</t>
  </si>
  <si>
    <t>613-6925</t>
  </si>
  <si>
    <t>제한경쟁</t>
  </si>
  <si>
    <t>콘크리트호안및옹벽블록(격자형)</t>
  </si>
  <si>
    <t>보통옹벽블록,2000x2000x400,격자형</t>
  </si>
  <si>
    <t>사면보강</t>
  </si>
  <si>
    <t>광주광역시 물순환선도도시 조성사업</t>
    <phoneticPr fontId="4" type="noConversion"/>
  </si>
  <si>
    <t>보차도용콘크리트블록</t>
    <phoneticPr fontId="4" type="noConversion"/>
  </si>
  <si>
    <t>t=60cm,코아블록,투수,컬러</t>
    <phoneticPr fontId="4" type="noConversion"/>
  </si>
  <si>
    <t>보도포장</t>
    <phoneticPr fontId="4" type="noConversion"/>
  </si>
  <si>
    <t>㎡</t>
    <phoneticPr fontId="4" type="noConversion"/>
  </si>
  <si>
    <t>김경범</t>
    <phoneticPr fontId="4" type="noConversion"/>
  </si>
  <si>
    <t>062-613-6927</t>
    <phoneticPr fontId="4" type="noConversion"/>
  </si>
  <si>
    <t>레미콘</t>
    <phoneticPr fontId="4" type="noConversion"/>
  </si>
  <si>
    <t>25-18-80</t>
    <phoneticPr fontId="4" type="noConversion"/>
  </si>
  <si>
    <t>포장및녹지구분 기초콘크리트</t>
    <phoneticPr fontId="4" type="noConversion"/>
  </si>
  <si>
    <t>㎥</t>
    <phoneticPr fontId="4" type="noConversion"/>
  </si>
  <si>
    <t>투수아스팔트콘크리트</t>
    <phoneticPr fontId="4" type="noConversion"/>
  </si>
  <si>
    <t>t=7cm,암적색,자전거도로</t>
    <phoneticPr fontId="4" type="noConversion"/>
  </si>
  <si>
    <t>자전거도로포장</t>
    <phoneticPr fontId="4" type="noConversion"/>
  </si>
  <si>
    <t>ton</t>
    <phoneticPr fontId="4" type="noConversion"/>
  </si>
  <si>
    <t>투수콘크리트</t>
    <phoneticPr fontId="4" type="noConversion"/>
  </si>
  <si>
    <t>18Mpa,녹황색,표층용,자전거도로</t>
    <phoneticPr fontId="4" type="noConversion"/>
  </si>
  <si>
    <t>용접철망</t>
  </si>
  <si>
    <t>#6, φ5.0x100x100</t>
  </si>
  <si>
    <t>t=60cm,인조화강블록,투수,컬러</t>
    <phoneticPr fontId="4" type="noConversion"/>
  </si>
  <si>
    <t>서방천 개수공사</t>
    <phoneticPr fontId="4" type="noConversion"/>
  </si>
  <si>
    <t>일반경쟁</t>
    <phoneticPr fontId="4" type="noConversion"/>
  </si>
  <si>
    <t>25-24-12</t>
    <phoneticPr fontId="4" type="noConversion"/>
  </si>
  <si>
    <t>옹벽설치 등</t>
    <phoneticPr fontId="4" type="noConversion"/>
  </si>
  <si>
    <t>김경환</t>
    <phoneticPr fontId="4" type="noConversion"/>
  </si>
  <si>
    <t>613-6922</t>
    <phoneticPr fontId="4" type="noConversion"/>
  </si>
  <si>
    <t>25-21-12</t>
    <phoneticPr fontId="4" type="noConversion"/>
  </si>
  <si>
    <t>도로경계석 기초 등</t>
    <phoneticPr fontId="4" type="noConversion"/>
  </si>
  <si>
    <t>25-18-8</t>
    <phoneticPr fontId="4" type="noConversion"/>
  </si>
  <si>
    <t>천단 및 비탈멈춤 등</t>
    <phoneticPr fontId="4" type="noConversion"/>
  </si>
  <si>
    <t>철근(SD400)</t>
    <phoneticPr fontId="4" type="noConversion"/>
  </si>
  <si>
    <t>HD29</t>
    <phoneticPr fontId="4" type="noConversion"/>
  </si>
  <si>
    <t>Soilnailing 설치</t>
    <phoneticPr fontId="4" type="noConversion"/>
  </si>
  <si>
    <t>HD13</t>
    <phoneticPr fontId="4" type="noConversion"/>
  </si>
  <si>
    <t>홍수방어벽 설치 등</t>
    <phoneticPr fontId="4" type="noConversion"/>
  </si>
  <si>
    <t>식생옹벽블럭</t>
    <phoneticPr fontId="4" type="noConversion"/>
  </si>
  <si>
    <t>1000*700*500</t>
    <phoneticPr fontId="4" type="noConversion"/>
  </si>
  <si>
    <t>호안비탈면(옹벽) 쌓기</t>
    <phoneticPr fontId="4" type="noConversion"/>
  </si>
  <si>
    <t>조경석(R15미만)</t>
    <phoneticPr fontId="4" type="noConversion"/>
  </si>
  <si>
    <t>50*60*70cm(6목)</t>
    <phoneticPr fontId="4" type="noConversion"/>
  </si>
  <si>
    <t>호안비탈면 쌓기</t>
    <phoneticPr fontId="4" type="noConversion"/>
  </si>
  <si>
    <t>대촌·운수천 개수공사</t>
    <phoneticPr fontId="4" type="noConversion"/>
  </si>
  <si>
    <t>25-35-15</t>
    <phoneticPr fontId="4" type="noConversion"/>
  </si>
  <si>
    <t>교량 슬라브 타설</t>
    <phoneticPr fontId="4" type="noConversion"/>
  </si>
  <si>
    <t>25-24-15</t>
    <phoneticPr fontId="4" type="noConversion"/>
  </si>
  <si>
    <t>배수통관 및 관보호공</t>
    <phoneticPr fontId="4" type="noConversion"/>
  </si>
  <si>
    <t>25-21-15</t>
    <phoneticPr fontId="4" type="noConversion"/>
  </si>
  <si>
    <t>25-21-8</t>
    <phoneticPr fontId="4" type="noConversion"/>
  </si>
  <si>
    <t>산책로 포장</t>
    <phoneticPr fontId="4" type="noConversion"/>
  </si>
  <si>
    <t>철근(SD300)</t>
    <phoneticPr fontId="4" type="noConversion"/>
  </si>
  <si>
    <t>교량 슬라브 및 벽체 등</t>
    <phoneticPr fontId="4" type="noConversion"/>
  </si>
  <si>
    <t>Ton</t>
    <phoneticPr fontId="4" type="noConversion"/>
  </si>
  <si>
    <t>HD25</t>
    <phoneticPr fontId="4" type="noConversion"/>
  </si>
  <si>
    <t>차량용 방호책</t>
    <phoneticPr fontId="4" type="noConversion"/>
  </si>
  <si>
    <t>W2000*H750</t>
    <phoneticPr fontId="4" type="noConversion"/>
  </si>
  <si>
    <t>하천 추락방지용</t>
    <phoneticPr fontId="4" type="noConversion"/>
  </si>
  <si>
    <t>아스팔트콘크리트</t>
  </si>
  <si>
    <t>표층용, 기층용</t>
  </si>
  <si>
    <t>도로포장</t>
  </si>
  <si>
    <t>LID 식생토</t>
    <phoneticPr fontId="4" type="noConversion"/>
  </si>
  <si>
    <t>인공토양</t>
    <phoneticPr fontId="4" type="noConversion"/>
  </si>
  <si>
    <t>식생체류지</t>
    <phoneticPr fontId="4" type="noConversion"/>
  </si>
  <si>
    <t>자연석경계석</t>
    <phoneticPr fontId="4" type="noConversion"/>
  </si>
  <si>
    <t>250×300×1000mm,직선,모따기30R</t>
    <phoneticPr fontId="4" type="noConversion"/>
  </si>
  <si>
    <t>포장구분</t>
    <phoneticPr fontId="4" type="noConversion"/>
  </si>
  <si>
    <t>150×150×1000mm,직선,모따기없음</t>
    <phoneticPr fontId="4" type="noConversion"/>
  </si>
  <si>
    <t>포장및녹지구분</t>
    <phoneticPr fontId="4" type="noConversion"/>
  </si>
  <si>
    <t>t=60cm,인조화강블록,불투수,컬러</t>
    <phoneticPr fontId="4" type="noConversion"/>
  </si>
  <si>
    <t>t=80cm,잔디블록,녹색</t>
    <phoneticPr fontId="4" type="noConversion"/>
  </si>
  <si>
    <t>주차장및보도포장</t>
    <phoneticPr fontId="4" type="noConversion"/>
  </si>
  <si>
    <t>김경범</t>
    <phoneticPr fontId="4" type="noConversion"/>
  </si>
  <si>
    <t>062-613-6927</t>
    <phoneticPr fontId="4" type="noConversion"/>
  </si>
  <si>
    <t>자체조달</t>
    <phoneticPr fontId="4" type="noConversion"/>
  </si>
  <si>
    <t>광주광역시 물순환선도도시 조성사업</t>
    <phoneticPr fontId="4" type="noConversion"/>
  </si>
  <si>
    <t>보차도용콘크리트블록</t>
    <phoneticPr fontId="4" type="noConversion"/>
  </si>
  <si>
    <t>t=80cm,인조화강블록,투수,컬러</t>
    <phoneticPr fontId="4" type="noConversion"/>
  </si>
  <si>
    <t>주차장및보도포장</t>
    <phoneticPr fontId="4" type="noConversion"/>
  </si>
  <si>
    <t>㎡</t>
    <phoneticPr fontId="4" type="noConversion"/>
  </si>
  <si>
    <t>198×198×160mm,투수,저류블록</t>
    <phoneticPr fontId="4" type="noConversion"/>
  </si>
  <si>
    <t>보도포장</t>
    <phoneticPr fontId="4" type="noConversion"/>
  </si>
  <si>
    <t>230×115×76mm,점토틈새블록</t>
    <phoneticPr fontId="4" type="noConversion"/>
  </si>
  <si>
    <t>토목섬유</t>
    <phoneticPr fontId="4" type="noConversion"/>
  </si>
  <si>
    <t>300g/㎡</t>
    <phoneticPr fontId="4" type="noConversion"/>
  </si>
  <si>
    <t>폴리에틸렌관</t>
    <phoneticPr fontId="4" type="noConversion"/>
  </si>
  <si>
    <t>이중벽관,Φ150mm</t>
    <phoneticPr fontId="4" type="noConversion"/>
  </si>
  <si>
    <t>식생체류지및식물재배화분 배수관</t>
    <phoneticPr fontId="4" type="noConversion"/>
  </si>
  <si>
    <t>m</t>
    <phoneticPr fontId="4" type="noConversion"/>
  </si>
  <si>
    <t>삼통관</t>
    <phoneticPr fontId="4" type="noConversion"/>
  </si>
  <si>
    <t>120×350</t>
    <phoneticPr fontId="4" type="noConversion"/>
  </si>
  <si>
    <t>식생체류지</t>
    <phoneticPr fontId="4" type="noConversion"/>
  </si>
  <si>
    <t>ea</t>
    <phoneticPr fontId="4" type="noConversion"/>
  </si>
  <si>
    <t>철근콘크리트용배수로관</t>
    <phoneticPr fontId="4" type="noConversion"/>
  </si>
  <si>
    <t>300×300×2000mm,이형수로관,유공</t>
    <phoneticPr fontId="4" type="noConversion"/>
  </si>
  <si>
    <t>침투측구</t>
    <phoneticPr fontId="4" type="noConversion"/>
  </si>
  <si>
    <t>본</t>
    <phoneticPr fontId="4" type="noConversion"/>
  </si>
  <si>
    <t>스틸그레이팅(횡단측구용)</t>
    <phoneticPr fontId="4" type="noConversion"/>
  </si>
  <si>
    <t>1000×290×50×5×3mm,날개형,뚜껑</t>
    <phoneticPr fontId="4" type="noConversion"/>
  </si>
  <si>
    <t>조</t>
    <phoneticPr fontId="4" type="noConversion"/>
  </si>
  <si>
    <t>중앙조달</t>
    <phoneticPr fontId="4" type="noConversion"/>
  </si>
  <si>
    <t>서방천 개수공사</t>
    <phoneticPr fontId="4" type="noConversion"/>
  </si>
  <si>
    <t>일반경쟁</t>
    <phoneticPr fontId="4" type="noConversion"/>
  </si>
  <si>
    <t>FRP자동문비</t>
    <phoneticPr fontId="4" type="noConversion"/>
  </si>
  <si>
    <t>D600</t>
    <phoneticPr fontId="4" type="noConversion"/>
  </si>
  <si>
    <t>역류방지</t>
    <phoneticPr fontId="4" type="noConversion"/>
  </si>
  <si>
    <t>김경환</t>
    <phoneticPr fontId="4" type="noConversion"/>
  </si>
  <si>
    <t>613-6922</t>
    <phoneticPr fontId="4" type="noConversion"/>
  </si>
  <si>
    <t>비협정</t>
    <phoneticPr fontId="4" type="noConversion"/>
  </si>
  <si>
    <t>D800</t>
    <phoneticPr fontId="4" type="noConversion"/>
  </si>
  <si>
    <t>D1000</t>
    <phoneticPr fontId="4" type="noConversion"/>
  </si>
  <si>
    <t>0.9*0.9</t>
    <phoneticPr fontId="4" type="noConversion"/>
  </si>
  <si>
    <t>1.5*1.5</t>
    <phoneticPr fontId="4" type="noConversion"/>
  </si>
  <si>
    <t>수문문틀</t>
    <phoneticPr fontId="4" type="noConversion"/>
  </si>
  <si>
    <t>투명홍수방어벽</t>
    <phoneticPr fontId="4" type="noConversion"/>
  </si>
  <si>
    <t>H800</t>
    <phoneticPr fontId="4" type="noConversion"/>
  </si>
  <si>
    <t>홍수방어용</t>
    <phoneticPr fontId="4" type="noConversion"/>
  </si>
  <si>
    <t>H1120</t>
    <phoneticPr fontId="4" type="noConversion"/>
  </si>
  <si>
    <t>대촌·운수천 개수공사</t>
    <phoneticPr fontId="4" type="noConversion"/>
  </si>
  <si>
    <t>벤치플륨관</t>
    <phoneticPr fontId="4" type="noConversion"/>
  </si>
  <si>
    <t>800B</t>
    <phoneticPr fontId="4" type="noConversion"/>
  </si>
  <si>
    <t>외수유입 및 배수처리</t>
    <phoneticPr fontId="4" type="noConversion"/>
  </si>
  <si>
    <t>원심력철근콘크리트관</t>
    <phoneticPr fontId="4" type="noConversion"/>
  </si>
  <si>
    <t>자동문비</t>
    <phoneticPr fontId="4" type="noConversion"/>
  </si>
  <si>
    <t>자동수문</t>
    <phoneticPr fontId="4" type="noConversion"/>
  </si>
  <si>
    <t>호안블럭</t>
    <phoneticPr fontId="4" type="noConversion"/>
  </si>
  <si>
    <t>1000*1000*200</t>
    <phoneticPr fontId="4" type="noConversion"/>
  </si>
  <si>
    <t>호안 비탈면 설치</t>
    <phoneticPr fontId="4" type="noConversion"/>
  </si>
  <si>
    <t>아스콘</t>
    <phoneticPr fontId="4" type="noConversion"/>
  </si>
  <si>
    <t>WC-1</t>
    <phoneticPr fontId="4" type="noConversion"/>
  </si>
  <si>
    <t>차도 포장</t>
    <phoneticPr fontId="4" type="noConversion"/>
  </si>
  <si>
    <t>Ton</t>
    <phoneticPr fontId="4" type="noConversion"/>
  </si>
  <si>
    <t>보행자 방호울타리</t>
    <phoneticPr fontId="4" type="noConversion"/>
  </si>
  <si>
    <t>H1100~H1200내외</t>
    <phoneticPr fontId="4" type="noConversion"/>
  </si>
  <si>
    <t>하천 추락방지용</t>
    <phoneticPr fontId="4" type="noConversion"/>
  </si>
  <si>
    <t>도막형바닥재</t>
    <phoneticPr fontId="4" type="noConversion"/>
  </si>
  <si>
    <t>자전거도로 도막</t>
    <phoneticPr fontId="4" type="noConversion"/>
  </si>
  <si>
    <t>보행자 방호책</t>
    <phoneticPr fontId="4" type="noConversion"/>
  </si>
  <si>
    <t>W2000*H1200</t>
    <phoneticPr fontId="4" type="noConversion"/>
  </si>
  <si>
    <t>스톤네트</t>
    <phoneticPr fontId="4" type="noConversion"/>
  </si>
  <si>
    <t>2000*2000*300</t>
    <phoneticPr fontId="4" type="noConversion"/>
  </si>
  <si>
    <t>낙차공 설치</t>
    <phoneticPr fontId="4" type="noConversion"/>
  </si>
  <si>
    <t>다수공급자</t>
    <phoneticPr fontId="4" type="noConversion"/>
  </si>
  <si>
    <t>광주 문학관 건립사업</t>
    <phoneticPr fontId="4" type="noConversion"/>
  </si>
  <si>
    <t>벽천장용흡음재</t>
    <phoneticPr fontId="4" type="noConversion"/>
  </si>
  <si>
    <t>자연석판석</t>
    <phoneticPr fontId="4" type="noConversion"/>
  </si>
  <si>
    <t>창호</t>
    <phoneticPr fontId="4" type="noConversion"/>
  </si>
  <si>
    <t>화장실칸막이</t>
    <phoneticPr fontId="4" type="noConversion"/>
  </si>
  <si>
    <t>3자단가</t>
    <phoneticPr fontId="4" type="noConversion"/>
  </si>
  <si>
    <t>특수지붕재</t>
    <phoneticPr fontId="4" type="noConversion"/>
  </si>
  <si>
    <t>문화예술회관 리모델링</t>
    <phoneticPr fontId="4" type="noConversion"/>
  </si>
  <si>
    <t>플로어링</t>
    <phoneticPr fontId="4" type="noConversion"/>
  </si>
  <si>
    <t>우수제품</t>
    <phoneticPr fontId="4" type="noConversion"/>
  </si>
  <si>
    <t>객석의자</t>
    <phoneticPr fontId="4" type="noConversion"/>
  </si>
  <si>
    <t>전라도 천년기념 희경루</t>
    <phoneticPr fontId="4" type="noConversion"/>
  </si>
  <si>
    <t>한식기와</t>
    <phoneticPr fontId="4" type="noConversion"/>
  </si>
  <si>
    <t>남부소방서 주차 및 다목적소방훈련장 증축사업</t>
    <phoneticPr fontId="4" type="noConversion"/>
  </si>
  <si>
    <t>철근</t>
    <phoneticPr fontId="4" type="noConversion"/>
  </si>
  <si>
    <t>레미콘</t>
    <phoneticPr fontId="4" type="noConversion"/>
  </si>
  <si>
    <t>3016170201,
3016179701</t>
    <phoneticPr fontId="4" type="noConversion"/>
  </si>
  <si>
    <t>플로어링보드,이중바닥마루틀</t>
    <phoneticPr fontId="4" type="noConversion"/>
  </si>
  <si>
    <t>운동매트</t>
    <phoneticPr fontId="4" type="noConversion"/>
  </si>
  <si>
    <t>단열창호</t>
    <phoneticPr fontId="4" type="noConversion"/>
  </si>
  <si>
    <t>빛그린119 안전센터 건립</t>
    <phoneticPr fontId="4" type="noConversion"/>
  </si>
  <si>
    <t>오버헤드도어</t>
    <phoneticPr fontId="4" type="noConversion"/>
  </si>
  <si>
    <t>항공구조구급대 헬기 격납고 증축 건축공사</t>
  </si>
  <si>
    <t>철근콘크리트용봉강</t>
  </si>
  <si>
    <t>레미콘</t>
  </si>
  <si>
    <t>2월, 3월</t>
  </si>
  <si>
    <t>빛그린산단 개방형 체육관 건립</t>
  </si>
  <si>
    <t>실외기(GHP)</t>
  </si>
  <si>
    <t>25HP</t>
  </si>
  <si>
    <t>냉난방용</t>
  </si>
  <si>
    <t>2대</t>
  </si>
  <si>
    <t>김수현</t>
  </si>
  <si>
    <t>062-613-6764</t>
    <phoneticPr fontId="4" type="noConversion"/>
  </si>
  <si>
    <t>여과설비</t>
  </si>
  <si>
    <t xml:space="preserve"> EPD - 401M(168㎥/hr)</t>
  </si>
  <si>
    <t>수영장 여과</t>
  </si>
  <si>
    <t>1식</t>
  </si>
  <si>
    <t>제트공조기</t>
  </si>
  <si>
    <t xml:space="preserve"> 16,000CMH</t>
  </si>
  <si>
    <t>수영장 냉난방용</t>
  </si>
  <si>
    <t>1대</t>
  </si>
  <si>
    <t>제트마이저(기류순환)</t>
  </si>
  <si>
    <t>3,500CMH</t>
  </si>
  <si>
    <t>4대</t>
  </si>
  <si>
    <t>제트공조기(믹싱챔버)</t>
  </si>
  <si>
    <t>소독설비</t>
  </si>
  <si>
    <t>오픈셀식, 9kg/일</t>
  </si>
  <si>
    <t>수영장 물소독용</t>
  </si>
  <si>
    <t>광주 소방학교 다목적교육 훈련센터 건립
기계공사</t>
    <phoneticPr fontId="4" type="noConversion"/>
  </si>
  <si>
    <t>공기순환기</t>
  </si>
  <si>
    <t>서유중</t>
  </si>
  <si>
    <t>062-613-6768</t>
  </si>
  <si>
    <t>GHP실외기</t>
  </si>
  <si>
    <t>승강기</t>
  </si>
  <si>
    <t>광주 소방학교 다목적교육 훈련센터 건립
소방공사</t>
    <phoneticPr fontId="4" type="noConversion"/>
  </si>
  <si>
    <t>고무발포보온재</t>
  </si>
  <si>
    <t>항공구조 구급대 헬기격납고
기계공사</t>
  </si>
  <si>
    <t>빛고을창업스테이션 건립사업 기계공사</t>
    <phoneticPr fontId="4" type="noConversion"/>
  </si>
  <si>
    <t>냉난방기(EHP)</t>
    <phoneticPr fontId="4" type="noConversion"/>
  </si>
  <si>
    <t>김철운</t>
    <phoneticPr fontId="4" type="noConversion"/>
  </si>
  <si>
    <t>062-613-6766</t>
    <phoneticPr fontId="4" type="noConversion"/>
  </si>
  <si>
    <t>냉난방기(GHP)</t>
    <phoneticPr fontId="4" type="noConversion"/>
  </si>
  <si>
    <t>물탱크</t>
    <phoneticPr fontId="4" type="noConversion"/>
  </si>
  <si>
    <t>부스터펌프</t>
    <phoneticPr fontId="4" type="noConversion"/>
  </si>
  <si>
    <t>고무발포보온재</t>
    <phoneticPr fontId="4" type="noConversion"/>
  </si>
  <si>
    <t>엘리베이터</t>
    <phoneticPr fontId="4" type="noConversion"/>
  </si>
  <si>
    <t>빛고을창업스테이션 건립사업 소방공사</t>
    <phoneticPr fontId="4" type="noConversion"/>
  </si>
  <si>
    <t>문화예술회관 리모델링 기계공사</t>
  </si>
  <si>
    <t>정채은</t>
  </si>
  <si>
    <t>062-613-6763</t>
  </si>
  <si>
    <t>에너지산업융복합단지 종합치원센터 건립</t>
  </si>
  <si>
    <t>062-613-6764</t>
  </si>
  <si>
    <t>062-613-6765</t>
  </si>
  <si>
    <t>062-613-6766</t>
  </si>
  <si>
    <t>물탱크</t>
  </si>
  <si>
    <t>062-613-6767</t>
  </si>
  <si>
    <t>부스터펌프</t>
  </si>
  <si>
    <t>062-613-6769</t>
  </si>
  <si>
    <t>062-613-6770</t>
  </si>
  <si>
    <t>김대중센터 시설사업실</t>
    <phoneticPr fontId="4" type="noConversion"/>
  </si>
  <si>
    <t>도시공사 재생사업팀</t>
    <phoneticPr fontId="4" type="noConversion"/>
  </si>
  <si>
    <t>도시공사 홍보고객팀</t>
    <phoneticPr fontId="4" type="noConversion"/>
  </si>
  <si>
    <t>도시공사 도시녹지팀</t>
    <phoneticPr fontId="4" type="noConversion"/>
  </si>
  <si>
    <t>도시공사 영락공원팀</t>
    <phoneticPr fontId="4" type="noConversion"/>
  </si>
  <si>
    <t>도시공사 건축사업팀</t>
    <phoneticPr fontId="4" type="noConversion"/>
  </si>
  <si>
    <t>도시공사 빛고을골프장</t>
    <phoneticPr fontId="4" type="noConversion"/>
  </si>
  <si>
    <t>도시공사 도시녹지팀</t>
    <phoneticPr fontId="4" type="noConversion"/>
  </si>
  <si>
    <t>도시공사 IT센터</t>
    <phoneticPr fontId="4" type="noConversion"/>
  </si>
  <si>
    <t>도시공사 주택관리팀</t>
    <phoneticPr fontId="4" type="noConversion"/>
  </si>
  <si>
    <t>도시공사 건축사업팀</t>
    <phoneticPr fontId="4" type="noConversion"/>
  </si>
  <si>
    <t>도시공사 공공체육팀</t>
    <phoneticPr fontId="4" type="noConversion"/>
  </si>
  <si>
    <t>광주환경공단 폐수처리사업소
(빛그린산단팀)</t>
    <phoneticPr fontId="4" type="noConversion"/>
  </si>
  <si>
    <t>광주환경공단 광주사업소
(하수시설팀)</t>
    <phoneticPr fontId="4" type="noConversion"/>
  </si>
  <si>
    <t>광주환경공단 광주사업소
(하수처리팀)</t>
    <phoneticPr fontId="4" type="noConversion"/>
  </si>
  <si>
    <t>광주환경공단 광주사업소
(위생운영팀)</t>
    <phoneticPr fontId="4" type="noConversion"/>
  </si>
  <si>
    <t>광주환경공단 광주사업소
(슬러지자원화팀)</t>
    <phoneticPr fontId="4" type="noConversion"/>
  </si>
  <si>
    <t>광주환경공단 광주사업소
(비점오염관리팀)</t>
    <phoneticPr fontId="4" type="noConversion"/>
  </si>
  <si>
    <t>광주환경공단 송대사업소
(송대운영팀)</t>
    <phoneticPr fontId="4" type="noConversion"/>
  </si>
  <si>
    <t>광주환경공단 음식물자원사업소
(유덕자원화팀)</t>
    <phoneticPr fontId="4" type="noConversion"/>
  </si>
  <si>
    <t>광주환경공단 음식물자원사업소
(송대자원화팀)</t>
    <phoneticPr fontId="4" type="noConversion"/>
  </si>
  <si>
    <t>광주환경공단 하천사업소
(하천관리팀)</t>
    <phoneticPr fontId="4" type="noConversion"/>
  </si>
  <si>
    <t>광주환경공단 하천사업소
(관로관리팀)</t>
    <phoneticPr fontId="4" type="noConversion"/>
  </si>
  <si>
    <t>광주환경공단 향등사업소
(매립운영팀)</t>
    <phoneticPr fontId="4" type="noConversion"/>
  </si>
  <si>
    <t>광주환경공단 향등사업소
(매립지원팀)</t>
    <phoneticPr fontId="4" type="noConversion"/>
  </si>
  <si>
    <t>광주환경공단 폐수처리사업소
(평동도시첨단팀)</t>
    <phoneticPr fontId="4" type="noConversion"/>
  </si>
  <si>
    <t>동부소방서</t>
    <phoneticPr fontId="3" type="noConversion"/>
  </si>
  <si>
    <t>종합건설본부 토목2과</t>
  </si>
  <si>
    <t>종합건설본부 토목2과</t>
    <phoneticPr fontId="4" type="noConversion"/>
  </si>
  <si>
    <t>종합건설본부 건축과</t>
    <phoneticPr fontId="4" type="noConversion"/>
  </si>
  <si>
    <t>종합건설본부 설비2과</t>
  </si>
  <si>
    <t>종합건설본부 설비2과</t>
    <phoneticPr fontId="3" type="noConversion"/>
  </si>
  <si>
    <t>종합건설본부 설비2과</t>
    <phoneticPr fontId="3" type="noConversion"/>
  </si>
  <si>
    <t>도시철도공사 차량팀</t>
    <phoneticPr fontId="4" type="noConversion"/>
  </si>
  <si>
    <t>도시철도공사 노무복지팀</t>
    <phoneticPr fontId="4" type="noConversion"/>
  </si>
  <si>
    <t>도시철도공사 노무복지팀</t>
    <phoneticPr fontId="4" type="noConversion"/>
  </si>
  <si>
    <t>도시철도공사 토목팀</t>
    <phoneticPr fontId="4" type="noConversion"/>
  </si>
  <si>
    <t>도시철도공사 전기팀</t>
    <phoneticPr fontId="4" type="noConversion"/>
  </si>
  <si>
    <t>도시철도공사 기계환경팀</t>
    <phoneticPr fontId="4" type="noConversion"/>
  </si>
  <si>
    <t>도시철도공사 신호팀</t>
    <phoneticPr fontId="4" type="noConversion"/>
  </si>
  <si>
    <t>도시철도공사 IT전략실</t>
    <phoneticPr fontId="4" type="noConversion"/>
  </si>
  <si>
    <t>도시철도공사 통신팀</t>
    <phoneticPr fontId="4" type="noConversion"/>
  </si>
  <si>
    <t>도시철도공사 영업팀</t>
    <phoneticPr fontId="4" type="noConversion"/>
  </si>
  <si>
    <t>도시철도공사 영업팀</t>
    <phoneticPr fontId="4" type="noConversion"/>
  </si>
  <si>
    <t>김슬기</t>
  </si>
  <si>
    <t>613-6725</t>
  </si>
  <si>
    <t>박지은</t>
  </si>
  <si>
    <t>613-6734</t>
  </si>
  <si>
    <t>박상혁</t>
  </si>
  <si>
    <t>613-6717</t>
  </si>
  <si>
    <t>허소희</t>
  </si>
  <si>
    <t>613-6733</t>
  </si>
  <si>
    <t>광주문화예술회관 무대조명기구 구입</t>
  </si>
  <si>
    <t>LED무빙라이트 외 3종</t>
  </si>
  <si>
    <t>LED 650W</t>
  </si>
  <si>
    <t>공연장 무대조명 
효과</t>
  </si>
  <si>
    <t>문화예술회관 공연지원과 무대팀</t>
  </si>
  <si>
    <t>박 성 준</t>
  </si>
  <si>
    <t>062-613-8391</t>
  </si>
  <si>
    <t>소극장 그랜드 피아노 구입</t>
  </si>
  <si>
    <t>그랜드 피아노 및 부속품</t>
  </si>
  <si>
    <t>D274</t>
  </si>
  <si>
    <t>피아노 공연</t>
  </si>
  <si>
    <t>SET</t>
  </si>
  <si>
    <t>손 현 우</t>
  </si>
  <si>
    <t>062-613-8376</t>
  </si>
  <si>
    <t>방역차량및질병검사장비등지원(보조)</t>
  </si>
  <si>
    <t>마이크로톰</t>
  </si>
  <si>
    <t xml:space="preserve">단면절단두께범위 0.5~100 μm 
두께조절범위 0.5~600 μm 
수직전진거리 70 mm 
수평전진거리 24±1 mm 
시편최대크기(길이) 50 mm 
시편최대크기(높이) 60×40 mm 
최대전진속도 1.8 mm/s </t>
  </si>
  <si>
    <t>병리조직제작</t>
  </si>
  <si>
    <t>세트</t>
  </si>
  <si>
    <t>동물방역과</t>
  </si>
  <si>
    <t>김지연</t>
  </si>
  <si>
    <t>062-613-7651</t>
  </si>
  <si>
    <t>식품분석과 단백질분석기 구매</t>
  </si>
  <si>
    <t>단백질분석기</t>
  </si>
  <si>
    <t>펌프 3개, 0.1~200mg N 이상, 전위차, RSD 1% 이하, 스팀범위 30~100 %, 3.3 붕규산 유리 1.8 mm 이상 샘플튜브</t>
  </si>
  <si>
    <t>식품, 음료, 사료 등의 시료 내 단백질 함량을 측정하기 위한 시스템</t>
  </si>
  <si>
    <t>set</t>
  </si>
  <si>
    <t>식품분석과</t>
  </si>
  <si>
    <t>박혜민</t>
  </si>
  <si>
    <t>062-613-7563</t>
  </si>
  <si>
    <r>
      <t>시약</t>
    </r>
    <r>
      <rPr>
        <b/>
        <sz val="11"/>
        <rFont val="HY중고딕"/>
        <family val="1"/>
        <charset val="129"/>
      </rPr>
      <t>·</t>
    </r>
    <r>
      <rPr>
        <b/>
        <sz val="9.35"/>
        <rFont val="굴림"/>
        <family val="3"/>
        <charset val="129"/>
      </rPr>
      <t>초자류</t>
    </r>
  </si>
  <si>
    <t>일반시약, 유해화학물질 포함 시약, 초자류 등</t>
  </si>
  <si>
    <t>식품의약품연구부 시험 검사업무 수행</t>
  </si>
  <si>
    <t>류근영</t>
  </si>
  <si>
    <t>062-613-7562</t>
  </si>
  <si>
    <t>수의견적공고</t>
  </si>
  <si>
    <t>코로나19 변이바이러스 실시간유전자검출시약 계약 요청</t>
  </si>
  <si>
    <t>PowerChek™ SARS-CoV-2 S-gene Mutation Detection Kit Ver. 3.0</t>
  </si>
  <si>
    <t>변이바이러스 유전자 검출</t>
  </si>
  <si>
    <t>100T/kit</t>
  </si>
  <si>
    <t>신종감염병과</t>
  </si>
  <si>
    <t>이광호</t>
  </si>
  <si>
    <t>062-613-6966</t>
  </si>
  <si>
    <t>코로나19 실시간유전자검사용 체외진단의료기기 계약</t>
  </si>
  <si>
    <t>코로나19 유전자 검출</t>
  </si>
  <si>
    <t>kit</t>
  </si>
  <si>
    <t>정진</t>
  </si>
  <si>
    <t>062-613-6961</t>
  </si>
  <si>
    <t>코로나19 유전자추출시약 계약</t>
  </si>
  <si>
    <t>코로나19 유전자 추출</t>
  </si>
  <si>
    <t>축산물위생검사기관검사장비구입지원(보조)</t>
  </si>
  <si>
    <t>단가</t>
  </si>
  <si>
    <t>실험용추출기(자동고상추출시스템)</t>
  </si>
  <si>
    <t>○ 샘플처리: 최대 24개/ 1,3,6mL칼럼사용
○ 파이펫 팁을 사용하여 교차오염도 감소
○ 10개의 다양한 용매 사용가능</t>
  </si>
  <si>
    <t>축산물 잔류물질 검사</t>
  </si>
  <si>
    <t>축산물검사과</t>
  </si>
  <si>
    <t>곽진주</t>
  </si>
  <si>
    <t>062-613-7676</t>
  </si>
  <si>
    <t>진공또는원심농축기(질소농축기)</t>
  </si>
  <si>
    <t>○ 샘플처리 : 최대 48개(용량: 70mL)
○ 가스 : 6개 독립 manifold구성, 0.7L ~ 2.9 L/min
○ 3단계 자동 가스 분사방식</t>
  </si>
  <si>
    <t>연구지원및역량강화</t>
  </si>
  <si>
    <t>고성능액체크로마토그래프</t>
  </si>
  <si>
    <t>용매펌프
자동시료주입기
컬럼온도조절기
다이오드 어레이 검출기</t>
  </si>
  <si>
    <t>폐수 및 골프장 잔류농약 분석</t>
  </si>
  <si>
    <t>산업폐수과</t>
  </si>
  <si>
    <t>임민화</t>
  </si>
  <si>
    <t>062-613-7613</t>
  </si>
  <si>
    <t>수질자동분석기</t>
  </si>
  <si>
    <t>시료 자동 주입기                    1set
분석 콘솔 메인 시스템             1set
증류 장치                              1set
전자동 분석 제어 시스템 모듈   1set
냉각 모듈                              1set</t>
  </si>
  <si>
    <t>먹는물 중 시안, 페놀등 검사</t>
  </si>
  <si>
    <t>먹는물검사과</t>
  </si>
  <si>
    <t>황호연</t>
  </si>
  <si>
    <t>062-613-7606</t>
  </si>
  <si>
    <t>액체크로마토그래프 질량분석기</t>
  </si>
  <si>
    <t xml:space="preserve">1. Ultra high performance LC-MS/MS System (주장비)  1Sys
 1) Mass analyzer           2) Ion Source
2. Ultra high Performance LC 시스템 (주장비)                1Set
3. Data System
 1) Hardware                                                             1Set
 2) Software                                                              1Set
4.Accessories(부속장비)                                            1Set                                    </t>
  </si>
  <si>
    <t>잔류농약 분석</t>
  </si>
  <si>
    <t>서부
농수산물검사소</t>
  </si>
  <si>
    <t>조선주</t>
  </si>
  <si>
    <t>062-613-7693</t>
  </si>
  <si>
    <t>식품미생물과 미생물분석기 구매</t>
  </si>
  <si>
    <t>미생물분석기</t>
  </si>
  <si>
    <t>주장비, 탁도계, UPS 데이터관리시스템 등</t>
  </si>
  <si>
    <t>식품미생물 생화학적시험</t>
  </si>
  <si>
    <t>식품미생물과</t>
  </si>
  <si>
    <t>이향희</t>
  </si>
  <si>
    <t>062-613-6661</t>
  </si>
  <si>
    <t>열탈착 기체크로마토그래프</t>
  </si>
  <si>
    <t>- 기체크로마토그래프(본체) 1 set
- 분리/비분리 시료주입기  1 set 
- 펄스형 불꽃광도검출기 1 set
- 자동열탈착기(TD) 1 set 
- 데이터 관리시스템 1 set</t>
  </si>
  <si>
    <t>악취물질 중
황화합물 분석</t>
  </si>
  <si>
    <t>대기환경과</t>
  </si>
  <si>
    <t>안상수</t>
  </si>
  <si>
    <t>062-613-7591</t>
  </si>
  <si>
    <t>농기계임대사업 관리장비 구입</t>
  </si>
  <si>
    <t>레이저용접기</t>
  </si>
  <si>
    <t>2000W</t>
  </si>
  <si>
    <t>임대농기계 관리</t>
  </si>
  <si>
    <t>미래농업과</t>
  </si>
  <si>
    <t>정주원</t>
  </si>
  <si>
    <t>062-613-5032</t>
  </si>
  <si>
    <t>레이저클리너</t>
  </si>
  <si>
    <t>062-613-5302</t>
  </si>
  <si>
    <t>농기계 세척장비</t>
  </si>
  <si>
    <t>-</t>
    <phoneticPr fontId="4" type="noConversion"/>
  </si>
  <si>
    <t>농기계교육훈련용 장비 구입</t>
  </si>
  <si>
    <t>농기계 절단모형</t>
  </si>
  <si>
    <t>농기계 교육용</t>
  </si>
  <si>
    <t>ICT 스마트팜 통합관제시스템 VPN 장비 도입</t>
    <phoneticPr fontId="4" type="noConversion"/>
  </si>
  <si>
    <t>가상사설망(VPN)</t>
  </si>
  <si>
    <t>보안강화</t>
  </si>
  <si>
    <t>식</t>
    <phoneticPr fontId="4" type="noConversion"/>
  </si>
  <si>
    <t>기술개발과</t>
  </si>
  <si>
    <t>김빛나</t>
  </si>
  <si>
    <t>062-613-5312</t>
    <phoneticPr fontId="4" type="noConversion"/>
  </si>
  <si>
    <t>조달</t>
  </si>
  <si>
    <t>광주시립수목원 조성사업 통신공사CCTV 구매설치</t>
  </si>
  <si>
    <t>푸른도시사업소</t>
  </si>
  <si>
    <t>위지선</t>
  </si>
  <si>
    <t>062-613-7847</t>
  </si>
  <si>
    <t>광주시립수목원 조성사업 통신공사 전관방송 구매설치</t>
  </si>
  <si>
    <t>062-613-7848</t>
  </si>
  <si>
    <r>
      <t xml:space="preserve">발주년도 </t>
    </r>
    <r>
      <rPr>
        <sz val="11"/>
        <color indexed="10"/>
        <rFont val="굴림"/>
        <family val="3"/>
        <charset val="129"/>
      </rPr>
      <t>*</t>
    </r>
    <phoneticPr fontId="4" type="noConversion"/>
  </si>
  <si>
    <r>
      <t xml:space="preserve">발주월 </t>
    </r>
    <r>
      <rPr>
        <sz val="11"/>
        <color indexed="10"/>
        <rFont val="굴림"/>
        <family val="3"/>
        <charset val="129"/>
      </rPr>
      <t>*</t>
    </r>
    <phoneticPr fontId="4" type="noConversion"/>
  </si>
  <si>
    <r>
      <t>조달방식</t>
    </r>
    <r>
      <rPr>
        <sz val="11"/>
        <color indexed="10"/>
        <rFont val="굴림"/>
        <family val="3"/>
        <charset val="129"/>
      </rPr>
      <t xml:space="preserve"> *</t>
    </r>
    <phoneticPr fontId="4" type="noConversion"/>
  </si>
  <si>
    <r>
      <t xml:space="preserve">사업명 </t>
    </r>
    <r>
      <rPr>
        <sz val="11"/>
        <color indexed="10"/>
        <rFont val="굴림"/>
        <family val="3"/>
        <charset val="129"/>
      </rPr>
      <t>*</t>
    </r>
    <phoneticPr fontId="4" type="noConversion"/>
  </si>
  <si>
    <r>
      <t xml:space="preserve">세부품명번호 </t>
    </r>
    <r>
      <rPr>
        <sz val="11"/>
        <color indexed="10"/>
        <rFont val="굴림"/>
        <family val="3"/>
        <charset val="129"/>
      </rPr>
      <t xml:space="preserve">* </t>
    </r>
    <phoneticPr fontId="4" type="noConversion"/>
  </si>
  <si>
    <r>
      <t>식품의약품연구부 비단가 시약</t>
    </r>
    <r>
      <rPr>
        <sz val="11"/>
        <rFont val="HY중고딕"/>
        <family val="1"/>
        <charset val="129"/>
      </rPr>
      <t>·</t>
    </r>
    <r>
      <rPr>
        <sz val="11"/>
        <rFont val="굴림"/>
        <family val="3"/>
        <charset val="129"/>
      </rPr>
      <t>초자류 구매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</si>
</sst>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 "/>
    <numFmt numFmtId="177" formatCode="#,##0,"/>
    <numFmt numFmtId="178" formatCode="0_);[Red]\(0\)"/>
    <numFmt numFmtId="179" formatCode="#,##0_ ;[Red]\-#,##0\ "/>
    <numFmt numFmtId="180" formatCode="0.0%"/>
    <numFmt numFmtId="181" formatCode="#,###,"/>
    <numFmt numFmtId="182" formatCode="_-* #,##0.000_-;\-* #,##0.000_-;_-* &quot;-&quot;_-;_-@_-"/>
    <numFmt numFmtId="183" formatCode="mm&quot;월&quot;\ dd&quot;일&quot;"/>
  </numFmts>
  <fonts count="46" x14ac:knownFonts="1"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b/>
      <sz val="24"/>
      <name val="나눔고딕 ExtraBold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돋움"/>
      <family val="3"/>
      <charset val="129"/>
    </font>
    <font>
      <b/>
      <sz val="24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sz val="11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1"/>
      <color rgb="FFFF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굴림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name val="HY중고딕"/>
      <family val="1"/>
      <charset val="129"/>
    </font>
    <font>
      <b/>
      <sz val="9.35"/>
      <name val="굴림"/>
      <family val="3"/>
      <charset val="129"/>
    </font>
    <font>
      <sz val="24"/>
      <name val="돋움"/>
      <family val="3"/>
      <charset val="129"/>
    </font>
    <font>
      <sz val="11"/>
      <color indexed="10"/>
      <name val="굴림"/>
      <family val="3"/>
      <charset val="129"/>
    </font>
    <font>
      <sz val="11"/>
      <color rgb="FF111111"/>
      <name val="굴림"/>
      <family val="3"/>
      <charset val="129"/>
    </font>
    <font>
      <sz val="11"/>
      <color theme="1"/>
      <name val="굴림체"/>
      <family val="3"/>
      <charset val="129"/>
    </font>
    <font>
      <sz val="11"/>
      <name val="HY중고딕"/>
      <family val="1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</borders>
  <cellStyleXfs count="65">
    <xf numFmtId="0" fontId="0" fillId="0" borderId="0"/>
    <xf numFmtId="0" fontId="1" fillId="0" borderId="0">
      <alignment vertical="center"/>
    </xf>
    <xf numFmtId="0" fontId="1" fillId="0" borderId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/>
    <xf numFmtId="0" fontId="19" fillId="0" borderId="0">
      <alignment vertical="center"/>
    </xf>
    <xf numFmtId="0" fontId="22" fillId="5" borderId="0">
      <alignment vertical="center"/>
    </xf>
    <xf numFmtId="0" fontId="22" fillId="6" borderId="0">
      <alignment vertical="center"/>
    </xf>
    <xf numFmtId="0" fontId="22" fillId="7" borderId="0">
      <alignment vertical="center"/>
    </xf>
    <xf numFmtId="0" fontId="22" fillId="8" borderId="0">
      <alignment vertical="center"/>
    </xf>
    <xf numFmtId="0" fontId="22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0" borderId="0">
      <alignment vertical="center"/>
    </xf>
    <xf numFmtId="0" fontId="25" fillId="29" borderId="8">
      <alignment vertical="center"/>
    </xf>
    <xf numFmtId="0" fontId="26" fillId="30" borderId="0">
      <alignment vertical="center"/>
    </xf>
    <xf numFmtId="0" fontId="11" fillId="31" borderId="12">
      <alignment vertical="center"/>
    </xf>
    <xf numFmtId="0" fontId="27" fillId="32" borderId="0">
      <alignment vertical="center"/>
    </xf>
    <xf numFmtId="0" fontId="28" fillId="0" borderId="0">
      <alignment vertical="center"/>
    </xf>
    <xf numFmtId="0" fontId="29" fillId="33" borderId="11">
      <alignment vertical="center"/>
    </xf>
    <xf numFmtId="0" fontId="30" fillId="0" borderId="10">
      <alignment vertical="center"/>
    </xf>
    <xf numFmtId="0" fontId="31" fillId="0" borderId="13">
      <alignment vertical="center"/>
    </xf>
    <xf numFmtId="0" fontId="32" fillId="34" borderId="8">
      <alignment vertical="center"/>
    </xf>
    <xf numFmtId="0" fontId="33" fillId="0" borderId="0">
      <alignment vertical="center"/>
    </xf>
    <xf numFmtId="0" fontId="34" fillId="0" borderId="14">
      <alignment vertical="center"/>
    </xf>
    <xf numFmtId="0" fontId="35" fillId="0" borderId="15">
      <alignment vertical="center"/>
    </xf>
    <xf numFmtId="0" fontId="36" fillId="0" borderId="16">
      <alignment vertical="center"/>
    </xf>
    <xf numFmtId="0" fontId="36" fillId="0" borderId="0">
      <alignment vertical="center"/>
    </xf>
    <xf numFmtId="0" fontId="37" fillId="35" borderId="0">
      <alignment vertical="center"/>
    </xf>
    <xf numFmtId="0" fontId="38" fillId="29" borderId="9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31" borderId="12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right" vertical="center" wrapText="1"/>
    </xf>
    <xf numFmtId="0" fontId="9" fillId="3" borderId="4" xfId="2" applyFont="1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4" borderId="5" xfId="2" applyFont="1" applyFill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shrinkToFit="1"/>
    </xf>
    <xf numFmtId="0" fontId="9" fillId="4" borderId="5" xfId="2" applyFont="1" applyFill="1" applyBorder="1" applyAlignment="1">
      <alignment horizontal="center" vertical="center"/>
    </xf>
    <xf numFmtId="0" fontId="1" fillId="4" borderId="0" xfId="2" applyFill="1" applyAlignment="1">
      <alignment vertical="center"/>
    </xf>
    <xf numFmtId="0" fontId="12" fillId="4" borderId="5" xfId="2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9" fillId="0" borderId="5" xfId="3" applyNumberFormat="1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177" fontId="9" fillId="4" borderId="5" xfId="4" applyNumberFormat="1" applyFont="1" applyFill="1" applyBorder="1" applyAlignment="1">
      <alignment horizontal="right" vertical="center" wrapText="1"/>
    </xf>
    <xf numFmtId="0" fontId="9" fillId="4" borderId="5" xfId="1" applyFont="1" applyFill="1" applyBorder="1" applyAlignment="1">
      <alignment horizontal="center" vertical="center"/>
    </xf>
    <xf numFmtId="0" fontId="16" fillId="4" borderId="5" xfId="2" applyFont="1" applyFill="1" applyBorder="1" applyAlignment="1">
      <alignment horizontal="center" vertical="center" wrapText="1"/>
    </xf>
    <xf numFmtId="178" fontId="16" fillId="4" borderId="5" xfId="5" applyNumberFormat="1" applyFont="1" applyFill="1" applyBorder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/>
    </xf>
    <xf numFmtId="0" fontId="16" fillId="4" borderId="0" xfId="2" applyFont="1" applyFill="1" applyAlignment="1">
      <alignment vertical="center"/>
    </xf>
    <xf numFmtId="9" fontId="16" fillId="4" borderId="5" xfId="2" applyNumberFormat="1" applyFont="1" applyFill="1" applyBorder="1" applyAlignment="1">
      <alignment horizontal="center" vertical="center" wrapText="1"/>
    </xf>
    <xf numFmtId="176" fontId="16" fillId="4" borderId="5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5" xfId="2" quotePrefix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41" fontId="16" fillId="4" borderId="5" xfId="7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vertical="center"/>
    </xf>
    <xf numFmtId="0" fontId="16" fillId="4" borderId="6" xfId="2" applyFont="1" applyFill="1" applyBorder="1" applyAlignment="1">
      <alignment horizontal="center" vertical="center" wrapText="1"/>
    </xf>
    <xf numFmtId="0" fontId="16" fillId="4" borderId="6" xfId="2" applyFont="1" applyFill="1" applyBorder="1" applyAlignment="1">
      <alignment horizontal="center" vertical="center"/>
    </xf>
    <xf numFmtId="180" fontId="16" fillId="4" borderId="5" xfId="2" applyNumberFormat="1" applyFont="1" applyFill="1" applyBorder="1" applyAlignment="1">
      <alignment horizontal="center" vertical="center" wrapText="1"/>
    </xf>
    <xf numFmtId="178" fontId="16" fillId="4" borderId="5" xfId="6" applyNumberFormat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178" fontId="16" fillId="4" borderId="5" xfId="2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/>
    </xf>
    <xf numFmtId="3" fontId="16" fillId="4" borderId="5" xfId="2" applyNumberFormat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8" fillId="0" borderId="5" xfId="8" applyNumberFormat="1" applyFont="1" applyFill="1" applyBorder="1" applyAlignment="1">
      <alignment horizontal="center" vertical="center" wrapText="1"/>
    </xf>
    <xf numFmtId="0" fontId="18" fillId="0" borderId="5" xfId="8" applyNumberFormat="1" applyFont="1" applyFill="1" applyBorder="1" applyAlignment="1">
      <alignment horizontal="center" vertical="center"/>
    </xf>
    <xf numFmtId="0" fontId="9" fillId="4" borderId="5" xfId="8" applyFont="1" applyFill="1" applyBorder="1" applyAlignment="1">
      <alignment horizontal="center" vertical="center" wrapText="1"/>
    </xf>
    <xf numFmtId="0" fontId="9" fillId="4" borderId="5" xfId="8" applyFont="1" applyFill="1" applyBorder="1" applyAlignment="1">
      <alignment horizontal="center" vertical="center"/>
    </xf>
    <xf numFmtId="0" fontId="19" fillId="0" borderId="5" xfId="9" applyBorder="1" applyAlignment="1">
      <alignment horizontal="center" vertical="center"/>
    </xf>
    <xf numFmtId="0" fontId="9" fillId="4" borderId="5" xfId="9" applyFont="1" applyFill="1" applyBorder="1" applyAlignment="1">
      <alignment horizontal="center" vertical="center" wrapText="1"/>
    </xf>
    <xf numFmtId="0" fontId="9" fillId="4" borderId="4" xfId="8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4" xfId="9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/>
    </xf>
    <xf numFmtId="0" fontId="9" fillId="4" borderId="4" xfId="8" applyFont="1" applyFill="1" applyBorder="1" applyAlignment="1">
      <alignment horizontal="center" vertical="center"/>
    </xf>
    <xf numFmtId="3" fontId="20" fillId="0" borderId="5" xfId="1" applyNumberFormat="1" applyFont="1" applyBorder="1" applyAlignment="1">
      <alignment horizontal="center" vertical="center"/>
    </xf>
    <xf numFmtId="0" fontId="9" fillId="4" borderId="5" xfId="9" applyFont="1" applyFill="1" applyBorder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 wrapText="1"/>
    </xf>
    <xf numFmtId="0" fontId="21" fillId="0" borderId="5" xfId="8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right" vertical="center"/>
    </xf>
    <xf numFmtId="3" fontId="16" fillId="4" borderId="5" xfId="5" applyNumberFormat="1" applyFont="1" applyFill="1" applyBorder="1" applyAlignment="1">
      <alignment horizontal="center" vertical="center" wrapText="1"/>
    </xf>
    <xf numFmtId="41" fontId="9" fillId="4" borderId="5" xfId="6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 wrapText="1"/>
    </xf>
    <xf numFmtId="41" fontId="9" fillId="4" borderId="4" xfId="6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shrinkToFit="1"/>
    </xf>
    <xf numFmtId="182" fontId="9" fillId="4" borderId="4" xfId="6" applyNumberFormat="1" applyFont="1" applyFill="1" applyBorder="1" applyAlignment="1">
      <alignment horizontal="center" vertical="center" wrapText="1"/>
    </xf>
    <xf numFmtId="0" fontId="1" fillId="4" borderId="5" xfId="2" applyFont="1" applyFill="1" applyBorder="1" applyAlignment="1">
      <alignment horizontal="center" vertical="center"/>
    </xf>
    <xf numFmtId="0" fontId="21" fillId="0" borderId="5" xfId="8" applyNumberFormat="1" applyFont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right" vertical="center" wrapText="1"/>
    </xf>
    <xf numFmtId="3" fontId="9" fillId="4" borderId="5" xfId="2" applyNumberFormat="1" applyFont="1" applyFill="1" applyBorder="1" applyAlignment="1">
      <alignment horizontal="right" vertical="center" wrapText="1"/>
    </xf>
    <xf numFmtId="41" fontId="9" fillId="4" borderId="5" xfId="3" applyFont="1" applyFill="1" applyBorder="1" applyAlignment="1">
      <alignment horizontal="right" vertical="center" wrapText="1"/>
    </xf>
    <xf numFmtId="41" fontId="9" fillId="4" borderId="6" xfId="3" applyFont="1" applyFill="1" applyBorder="1" applyAlignment="1">
      <alignment horizontal="right" vertical="center" wrapText="1"/>
    </xf>
    <xf numFmtId="41" fontId="9" fillId="4" borderId="5" xfId="2" applyNumberFormat="1" applyFont="1" applyFill="1" applyBorder="1" applyAlignment="1">
      <alignment horizontal="right" vertical="center" wrapText="1"/>
    </xf>
    <xf numFmtId="41" fontId="9" fillId="0" borderId="5" xfId="3" applyFont="1" applyFill="1" applyBorder="1" applyAlignment="1">
      <alignment horizontal="right" vertical="center" wrapText="1"/>
    </xf>
    <xf numFmtId="176" fontId="9" fillId="0" borderId="5" xfId="2" applyNumberFormat="1" applyFont="1" applyFill="1" applyBorder="1" applyAlignment="1">
      <alignment horizontal="right" vertical="center" wrapText="1"/>
    </xf>
    <xf numFmtId="37" fontId="9" fillId="0" borderId="5" xfId="2" applyNumberFormat="1" applyFont="1" applyFill="1" applyBorder="1" applyAlignment="1">
      <alignment horizontal="right" vertical="center" wrapText="1"/>
    </xf>
    <xf numFmtId="37" fontId="9" fillId="4" borderId="5" xfId="2" applyNumberFormat="1" applyFont="1" applyFill="1" applyBorder="1" applyAlignment="1">
      <alignment horizontal="right" vertical="center" wrapText="1"/>
    </xf>
    <xf numFmtId="3" fontId="9" fillId="0" borderId="5" xfId="2" applyNumberFormat="1" applyFont="1" applyFill="1" applyBorder="1" applyAlignment="1">
      <alignment horizontal="right" vertical="center" wrapText="1"/>
    </xf>
    <xf numFmtId="176" fontId="9" fillId="4" borderId="5" xfId="2" applyNumberFormat="1" applyFont="1" applyFill="1" applyBorder="1" applyAlignment="1">
      <alignment horizontal="right" vertical="center" wrapText="1"/>
    </xf>
    <xf numFmtId="0" fontId="9" fillId="4" borderId="5" xfId="2" applyFont="1" applyFill="1" applyBorder="1" applyAlignment="1">
      <alignment horizontal="right" vertical="center" wrapText="1"/>
    </xf>
    <xf numFmtId="176" fontId="16" fillId="4" borderId="5" xfId="2" applyNumberFormat="1" applyFont="1" applyFill="1" applyBorder="1" applyAlignment="1">
      <alignment horizontal="right" vertical="center" wrapText="1"/>
    </xf>
    <xf numFmtId="179" fontId="16" fillId="4" borderId="5" xfId="2" applyNumberFormat="1" applyFont="1" applyFill="1" applyBorder="1" applyAlignment="1">
      <alignment horizontal="right" vertical="center" wrapText="1"/>
    </xf>
    <xf numFmtId="179" fontId="16" fillId="4" borderId="5" xfId="5" applyNumberFormat="1" applyFont="1" applyFill="1" applyBorder="1" applyAlignment="1">
      <alignment horizontal="right" vertical="center" wrapText="1"/>
    </xf>
    <xf numFmtId="176" fontId="16" fillId="0" borderId="5" xfId="5" applyNumberFormat="1" applyFont="1" applyFill="1" applyBorder="1" applyAlignment="1">
      <alignment horizontal="right" vertical="center" wrapText="1"/>
    </xf>
    <xf numFmtId="3" fontId="16" fillId="4" borderId="5" xfId="2" applyNumberFormat="1" applyFont="1" applyFill="1" applyBorder="1" applyAlignment="1">
      <alignment horizontal="right" vertical="center" wrapText="1"/>
    </xf>
    <xf numFmtId="41" fontId="16" fillId="4" borderId="5" xfId="5" applyFont="1" applyFill="1" applyBorder="1" applyAlignment="1">
      <alignment horizontal="right" vertical="center" wrapText="1"/>
    </xf>
    <xf numFmtId="41" fontId="16" fillId="4" borderId="5" xfId="6" applyFont="1" applyFill="1" applyBorder="1" applyAlignment="1">
      <alignment horizontal="right" vertical="center" wrapText="1"/>
    </xf>
    <xf numFmtId="41" fontId="16" fillId="4" borderId="5" xfId="7" applyFont="1" applyFill="1" applyBorder="1" applyAlignment="1">
      <alignment horizontal="right" vertical="center" wrapText="1"/>
    </xf>
    <xf numFmtId="41" fontId="9" fillId="0" borderId="5" xfId="5" applyFont="1" applyBorder="1" applyAlignment="1">
      <alignment horizontal="right" vertical="center"/>
    </xf>
    <xf numFmtId="3" fontId="16" fillId="4" borderId="6" xfId="2" applyNumberFormat="1" applyFont="1" applyFill="1" applyBorder="1" applyAlignment="1">
      <alignment horizontal="right" vertical="center" wrapText="1"/>
    </xf>
    <xf numFmtId="41" fontId="16" fillId="4" borderId="5" xfId="6" applyNumberFormat="1" applyFont="1" applyFill="1" applyBorder="1" applyAlignment="1">
      <alignment horizontal="right" vertical="center" wrapText="1"/>
    </xf>
    <xf numFmtId="41" fontId="16" fillId="4" borderId="5" xfId="2" applyNumberFormat="1" applyFont="1" applyFill="1" applyBorder="1" applyAlignment="1">
      <alignment horizontal="right" vertical="center" wrapText="1"/>
    </xf>
    <xf numFmtId="41" fontId="9" fillId="4" borderId="5" xfId="4" applyFont="1" applyFill="1" applyBorder="1" applyAlignment="1">
      <alignment horizontal="right" vertical="center" wrapText="1"/>
    </xf>
    <xf numFmtId="3" fontId="9" fillId="4" borderId="5" xfId="8" applyNumberFormat="1" applyFont="1" applyFill="1" applyBorder="1" applyAlignment="1">
      <alignment horizontal="right" vertical="center" wrapText="1"/>
    </xf>
    <xf numFmtId="41" fontId="9" fillId="4" borderId="4" xfId="4" applyFont="1" applyFill="1" applyBorder="1" applyAlignment="1">
      <alignment horizontal="right" vertical="center" wrapText="1"/>
    </xf>
    <xf numFmtId="41" fontId="9" fillId="4" borderId="5" xfId="6" applyFont="1" applyFill="1" applyBorder="1" applyAlignment="1">
      <alignment horizontal="right" vertical="center" wrapText="1"/>
    </xf>
    <xf numFmtId="181" fontId="9" fillId="4" borderId="5" xfId="3" applyNumberFormat="1" applyFont="1" applyFill="1" applyBorder="1" applyAlignment="1">
      <alignment horizontal="right" vertical="center" wrapText="1"/>
    </xf>
    <xf numFmtId="181" fontId="9" fillId="4" borderId="4" xfId="3" applyNumberFormat="1" applyFont="1" applyFill="1" applyBorder="1" applyAlignment="1">
      <alignment horizontal="right" vertical="center" wrapText="1"/>
    </xf>
    <xf numFmtId="41" fontId="9" fillId="4" borderId="4" xfId="6" applyFont="1" applyFill="1" applyBorder="1" applyAlignment="1">
      <alignment horizontal="right" vertical="center" wrapText="1"/>
    </xf>
    <xf numFmtId="3" fontId="9" fillId="4" borderId="5" xfId="2" applyNumberFormat="1" applyFont="1" applyFill="1" applyBorder="1" applyAlignment="1">
      <alignment horizontal="right" vertical="center"/>
    </xf>
    <xf numFmtId="3" fontId="9" fillId="4" borderId="0" xfId="2" applyNumberFormat="1" applyFont="1" applyFill="1" applyAlignment="1">
      <alignment horizontal="right" vertical="center"/>
    </xf>
    <xf numFmtId="0" fontId="9" fillId="4" borderId="5" xfId="2" applyFont="1" applyFill="1" applyBorder="1" applyAlignment="1">
      <alignment horizontal="center" vertical="center"/>
    </xf>
    <xf numFmtId="3" fontId="7" fillId="4" borderId="5" xfId="2" applyNumberFormat="1" applyFont="1" applyFill="1" applyBorder="1" applyAlignment="1">
      <alignment horizontal="right" vertical="center" wrapText="1"/>
    </xf>
    <xf numFmtId="41" fontId="9" fillId="4" borderId="5" xfId="54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right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 wrapText="1"/>
    </xf>
    <xf numFmtId="0" fontId="7" fillId="4" borderId="5" xfId="2" quotePrefix="1" applyFont="1" applyFill="1" applyBorder="1" applyAlignment="1">
      <alignment horizontal="left" vertical="center" wrapText="1"/>
    </xf>
    <xf numFmtId="3" fontId="9" fillId="4" borderId="5" xfId="59" applyNumberFormat="1" applyFont="1" applyFill="1" applyBorder="1" applyAlignment="1">
      <alignment horizontal="right" vertical="center" wrapText="1"/>
    </xf>
    <xf numFmtId="41" fontId="9" fillId="4" borderId="5" xfId="6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43" fillId="0" borderId="5" xfId="0" applyNumberFormat="1" applyFont="1" applyBorder="1" applyAlignment="1">
      <alignment horizontal="center" vertical="center"/>
    </xf>
    <xf numFmtId="0" fontId="15" fillId="4" borderId="5" xfId="2" applyFont="1" applyFill="1" applyBorder="1" applyAlignment="1">
      <alignment horizontal="center" vertical="center" wrapText="1"/>
    </xf>
    <xf numFmtId="0" fontId="44" fillId="4" borderId="5" xfId="2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43" fillId="0" borderId="5" xfId="8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9" fillId="4" borderId="5" xfId="8" quotePrefix="1" applyNumberFormat="1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 vertical="center" wrapText="1"/>
    </xf>
    <xf numFmtId="0" fontId="9" fillId="4" borderId="5" xfId="1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shrinkToFit="1"/>
    </xf>
    <xf numFmtId="0" fontId="9" fillId="4" borderId="0" xfId="2" applyFont="1" applyFill="1" applyAlignment="1">
      <alignment horizontal="center" vertical="center"/>
    </xf>
    <xf numFmtId="0" fontId="43" fillId="0" borderId="5" xfId="0" applyNumberFormat="1" applyFont="1" applyBorder="1" applyAlignment="1">
      <alignment horizontal="center" vertical="center" wrapText="1"/>
    </xf>
    <xf numFmtId="0" fontId="43" fillId="0" borderId="0" xfId="0" applyNumberFormat="1" applyFont="1" applyAlignment="1">
      <alignment horizontal="center" vertical="center"/>
    </xf>
    <xf numFmtId="183" fontId="9" fillId="4" borderId="5" xfId="2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</cellXfs>
  <cellStyles count="65">
    <cellStyle name="20% - 강조색1 2" xfId="10"/>
    <cellStyle name="20% - 강조색2 2" xfId="11"/>
    <cellStyle name="20% - 강조색3 2" xfId="12"/>
    <cellStyle name="20% - 강조색4 2" xfId="13"/>
    <cellStyle name="20% - 강조색5 2" xfId="14"/>
    <cellStyle name="20% - 강조색6 2" xfId="15"/>
    <cellStyle name="40% - 강조색1 2" xfId="16"/>
    <cellStyle name="40% - 강조색2 2" xfId="17"/>
    <cellStyle name="40% - 강조색3 2" xfId="18"/>
    <cellStyle name="40% - 강조색4 2" xfId="19"/>
    <cellStyle name="40% - 강조색5 2" xfId="20"/>
    <cellStyle name="40% - 강조색6 2" xfId="21"/>
    <cellStyle name="60% - 강조색1 2" xfId="22"/>
    <cellStyle name="60% - 강조색2 2" xfId="23"/>
    <cellStyle name="60% - 강조색3 2" xfId="24"/>
    <cellStyle name="60% - 강조색4 2" xfId="25"/>
    <cellStyle name="60% - 강조색5 2" xfId="26"/>
    <cellStyle name="60% - 강조색6 2" xfId="27"/>
    <cellStyle name="강조색1 2" xfId="28"/>
    <cellStyle name="강조색2 2" xfId="29"/>
    <cellStyle name="강조색3 2" xfId="30"/>
    <cellStyle name="강조색4 2" xfId="31"/>
    <cellStyle name="강조색5 2" xfId="32"/>
    <cellStyle name="강조색6 2" xfId="33"/>
    <cellStyle name="경고문 2" xfId="34"/>
    <cellStyle name="계산 2" xfId="35"/>
    <cellStyle name="나쁨 2" xfId="36"/>
    <cellStyle name="메모 2" xfId="37"/>
    <cellStyle name="메모 3" xfId="58"/>
    <cellStyle name="보통 2" xfId="38"/>
    <cellStyle name="설명 텍스트 2" xfId="39"/>
    <cellStyle name="셀 확인 2" xfId="40"/>
    <cellStyle name="쉼표 [0]" xfId="59" builtinId="6"/>
    <cellStyle name="쉼표 [0] 11" xfId="5"/>
    <cellStyle name="쉼표 [0] 2" xfId="4"/>
    <cellStyle name="쉼표 [0] 2 2" xfId="53"/>
    <cellStyle name="쉼표 [0] 2 2 2" xfId="64"/>
    <cellStyle name="쉼표 [0] 2 3" xfId="56"/>
    <cellStyle name="쉼표 [0] 2 4" xfId="51"/>
    <cellStyle name="쉼표 [0] 2 5" xfId="60"/>
    <cellStyle name="쉼표 [0] 3" xfId="3"/>
    <cellStyle name="쉼표 [0] 3 2" xfId="54"/>
    <cellStyle name="쉼표 [0] 4" xfId="55"/>
    <cellStyle name="쉼표 [0] 4 2" xfId="6"/>
    <cellStyle name="쉼표 [0] 4 3" xfId="61"/>
    <cellStyle name="쉼표 [0] 5" xfId="52"/>
    <cellStyle name="쉼표 [0] 8" xfId="7"/>
    <cellStyle name="연결된 셀 2" xfId="41"/>
    <cellStyle name="요약 2" xfId="42"/>
    <cellStyle name="입력 2" xfId="43"/>
    <cellStyle name="제목 1 2" xfId="45"/>
    <cellStyle name="제목 2 2" xfId="46"/>
    <cellStyle name="제목 3 2" xfId="47"/>
    <cellStyle name="제목 4 2" xfId="48"/>
    <cellStyle name="제목 5" xfId="44"/>
    <cellStyle name="좋음 2" xfId="49"/>
    <cellStyle name="출력 2" xfId="50"/>
    <cellStyle name="표준" xfId="0" builtinId="0"/>
    <cellStyle name="표준 2" xfId="1"/>
    <cellStyle name="표준 2 2" xfId="9"/>
    <cellStyle name="표준 2 2 2" xfId="63"/>
    <cellStyle name="표준 2 2 3" xfId="62"/>
    <cellStyle name="표준 3" xfId="2"/>
    <cellStyle name="표준 4" xfId="8"/>
    <cellStyle name="표준 5" xfId="57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7"/>
  <sheetViews>
    <sheetView tabSelected="1" zoomScale="85" zoomScaleNormal="85" workbookViewId="0">
      <selection sqref="A1:M1"/>
    </sheetView>
  </sheetViews>
  <sheetFormatPr defaultRowHeight="13.5" x14ac:dyDescent="0.15"/>
  <cols>
    <col min="1" max="1" width="9.5546875" style="147" customWidth="1"/>
    <col min="2" max="2" width="8.88671875" style="147"/>
    <col min="3" max="3" width="11.33203125" style="147" customWidth="1"/>
    <col min="4" max="4" width="15.44140625" style="147" customWidth="1"/>
    <col min="5" max="5" width="9" style="147" customWidth="1"/>
    <col min="6" max="6" width="17.33203125" style="147" customWidth="1"/>
    <col min="7" max="7" width="28.33203125" style="64" customWidth="1"/>
    <col min="8" max="8" width="8.88671875" style="64"/>
    <col min="9" max="9" width="14.33203125" style="64" customWidth="1"/>
    <col min="10" max="11" width="10.77734375" style="64" customWidth="1"/>
    <col min="12" max="12" width="19.88671875" style="65" bestFit="1" customWidth="1"/>
    <col min="13" max="13" width="26.6640625" style="64" bestFit="1" customWidth="1"/>
    <col min="14" max="14" width="8.88671875" style="64"/>
    <col min="15" max="16" width="13.33203125" style="64" customWidth="1"/>
    <col min="17" max="17" width="8.88671875" style="64"/>
    <col min="18" max="18" width="15.6640625" style="64" customWidth="1"/>
    <col min="19" max="256" width="8.88671875" style="8"/>
    <col min="257" max="257" width="9.5546875" style="8" customWidth="1"/>
    <col min="258" max="258" width="8.88671875" style="8"/>
    <col min="259" max="259" width="11.33203125" style="8" customWidth="1"/>
    <col min="260" max="260" width="15.44140625" style="8" customWidth="1"/>
    <col min="261" max="261" width="9" style="8" customWidth="1"/>
    <col min="262" max="262" width="17.33203125" style="8" customWidth="1"/>
    <col min="263" max="263" width="28.33203125" style="8" customWidth="1"/>
    <col min="264" max="264" width="8.88671875" style="8"/>
    <col min="265" max="265" width="14.33203125" style="8" customWidth="1"/>
    <col min="266" max="267" width="10.77734375" style="8" customWidth="1"/>
    <col min="268" max="268" width="19.88671875" style="8" bestFit="1" customWidth="1"/>
    <col min="269" max="270" width="8.88671875" style="8"/>
    <col min="271" max="272" width="13.33203125" style="8" customWidth="1"/>
    <col min="273" max="273" width="8.88671875" style="8"/>
    <col min="274" max="274" width="15.6640625" style="8" customWidth="1"/>
    <col min="275" max="512" width="8.88671875" style="8"/>
    <col min="513" max="513" width="9.5546875" style="8" customWidth="1"/>
    <col min="514" max="514" width="8.88671875" style="8"/>
    <col min="515" max="515" width="11.33203125" style="8" customWidth="1"/>
    <col min="516" max="516" width="15.44140625" style="8" customWidth="1"/>
    <col min="517" max="517" width="9" style="8" customWidth="1"/>
    <col min="518" max="518" width="17.33203125" style="8" customWidth="1"/>
    <col min="519" max="519" width="28.33203125" style="8" customWidth="1"/>
    <col min="520" max="520" width="8.88671875" style="8"/>
    <col min="521" max="521" width="14.33203125" style="8" customWidth="1"/>
    <col min="522" max="523" width="10.77734375" style="8" customWidth="1"/>
    <col min="524" max="524" width="19.88671875" style="8" bestFit="1" customWidth="1"/>
    <col min="525" max="526" width="8.88671875" style="8"/>
    <col min="527" max="528" width="13.33203125" style="8" customWidth="1"/>
    <col min="529" max="529" width="8.88671875" style="8"/>
    <col min="530" max="530" width="15.6640625" style="8" customWidth="1"/>
    <col min="531" max="768" width="8.88671875" style="8"/>
    <col min="769" max="769" width="9.5546875" style="8" customWidth="1"/>
    <col min="770" max="770" width="8.88671875" style="8"/>
    <col min="771" max="771" width="11.33203125" style="8" customWidth="1"/>
    <col min="772" max="772" width="15.44140625" style="8" customWidth="1"/>
    <col min="773" max="773" width="9" style="8" customWidth="1"/>
    <col min="774" max="774" width="17.33203125" style="8" customWidth="1"/>
    <col min="775" max="775" width="28.33203125" style="8" customWidth="1"/>
    <col min="776" max="776" width="8.88671875" style="8"/>
    <col min="777" max="777" width="14.33203125" style="8" customWidth="1"/>
    <col min="778" max="779" width="10.77734375" style="8" customWidth="1"/>
    <col min="780" max="780" width="19.88671875" style="8" bestFit="1" customWidth="1"/>
    <col min="781" max="782" width="8.88671875" style="8"/>
    <col min="783" max="784" width="13.33203125" style="8" customWidth="1"/>
    <col min="785" max="785" width="8.88671875" style="8"/>
    <col min="786" max="786" width="15.6640625" style="8" customWidth="1"/>
    <col min="787" max="1024" width="8.88671875" style="8"/>
    <col min="1025" max="1025" width="9.5546875" style="8" customWidth="1"/>
    <col min="1026" max="1026" width="8.88671875" style="8"/>
    <col min="1027" max="1027" width="11.33203125" style="8" customWidth="1"/>
    <col min="1028" max="1028" width="15.44140625" style="8" customWidth="1"/>
    <col min="1029" max="1029" width="9" style="8" customWidth="1"/>
    <col min="1030" max="1030" width="17.33203125" style="8" customWidth="1"/>
    <col min="1031" max="1031" width="28.33203125" style="8" customWidth="1"/>
    <col min="1032" max="1032" width="8.88671875" style="8"/>
    <col min="1033" max="1033" width="14.33203125" style="8" customWidth="1"/>
    <col min="1034" max="1035" width="10.77734375" style="8" customWidth="1"/>
    <col min="1036" max="1036" width="19.88671875" style="8" bestFit="1" customWidth="1"/>
    <col min="1037" max="1038" width="8.88671875" style="8"/>
    <col min="1039" max="1040" width="13.33203125" style="8" customWidth="1"/>
    <col min="1041" max="1041" width="8.88671875" style="8"/>
    <col min="1042" max="1042" width="15.6640625" style="8" customWidth="1"/>
    <col min="1043" max="1280" width="8.88671875" style="8"/>
    <col min="1281" max="1281" width="9.5546875" style="8" customWidth="1"/>
    <col min="1282" max="1282" width="8.88671875" style="8"/>
    <col min="1283" max="1283" width="11.33203125" style="8" customWidth="1"/>
    <col min="1284" max="1284" width="15.44140625" style="8" customWidth="1"/>
    <col min="1285" max="1285" width="9" style="8" customWidth="1"/>
    <col min="1286" max="1286" width="17.33203125" style="8" customWidth="1"/>
    <col min="1287" max="1287" width="28.33203125" style="8" customWidth="1"/>
    <col min="1288" max="1288" width="8.88671875" style="8"/>
    <col min="1289" max="1289" width="14.33203125" style="8" customWidth="1"/>
    <col min="1290" max="1291" width="10.77734375" style="8" customWidth="1"/>
    <col min="1292" max="1292" width="19.88671875" style="8" bestFit="1" customWidth="1"/>
    <col min="1293" max="1294" width="8.88671875" style="8"/>
    <col min="1295" max="1296" width="13.33203125" style="8" customWidth="1"/>
    <col min="1297" max="1297" width="8.88671875" style="8"/>
    <col min="1298" max="1298" width="15.6640625" style="8" customWidth="1"/>
    <col min="1299" max="1536" width="8.88671875" style="8"/>
    <col min="1537" max="1537" width="9.5546875" style="8" customWidth="1"/>
    <col min="1538" max="1538" width="8.88671875" style="8"/>
    <col min="1539" max="1539" width="11.33203125" style="8" customWidth="1"/>
    <col min="1540" max="1540" width="15.44140625" style="8" customWidth="1"/>
    <col min="1541" max="1541" width="9" style="8" customWidth="1"/>
    <col min="1542" max="1542" width="17.33203125" style="8" customWidth="1"/>
    <col min="1543" max="1543" width="28.33203125" style="8" customWidth="1"/>
    <col min="1544" max="1544" width="8.88671875" style="8"/>
    <col min="1545" max="1545" width="14.33203125" style="8" customWidth="1"/>
    <col min="1546" max="1547" width="10.77734375" style="8" customWidth="1"/>
    <col min="1548" max="1548" width="19.88671875" style="8" bestFit="1" customWidth="1"/>
    <col min="1549" max="1550" width="8.88671875" style="8"/>
    <col min="1551" max="1552" width="13.33203125" style="8" customWidth="1"/>
    <col min="1553" max="1553" width="8.88671875" style="8"/>
    <col min="1554" max="1554" width="15.6640625" style="8" customWidth="1"/>
    <col min="1555" max="1792" width="8.88671875" style="8"/>
    <col min="1793" max="1793" width="9.5546875" style="8" customWidth="1"/>
    <col min="1794" max="1794" width="8.88671875" style="8"/>
    <col min="1795" max="1795" width="11.33203125" style="8" customWidth="1"/>
    <col min="1796" max="1796" width="15.44140625" style="8" customWidth="1"/>
    <col min="1797" max="1797" width="9" style="8" customWidth="1"/>
    <col min="1798" max="1798" width="17.33203125" style="8" customWidth="1"/>
    <col min="1799" max="1799" width="28.33203125" style="8" customWidth="1"/>
    <col min="1800" max="1800" width="8.88671875" style="8"/>
    <col min="1801" max="1801" width="14.33203125" style="8" customWidth="1"/>
    <col min="1802" max="1803" width="10.77734375" style="8" customWidth="1"/>
    <col min="1804" max="1804" width="19.88671875" style="8" bestFit="1" customWidth="1"/>
    <col min="1805" max="1806" width="8.88671875" style="8"/>
    <col min="1807" max="1808" width="13.33203125" style="8" customWidth="1"/>
    <col min="1809" max="1809" width="8.88671875" style="8"/>
    <col min="1810" max="1810" width="15.6640625" style="8" customWidth="1"/>
    <col min="1811" max="2048" width="8.88671875" style="8"/>
    <col min="2049" max="2049" width="9.5546875" style="8" customWidth="1"/>
    <col min="2050" max="2050" width="8.88671875" style="8"/>
    <col min="2051" max="2051" width="11.33203125" style="8" customWidth="1"/>
    <col min="2052" max="2052" width="15.44140625" style="8" customWidth="1"/>
    <col min="2053" max="2053" width="9" style="8" customWidth="1"/>
    <col min="2054" max="2054" width="17.33203125" style="8" customWidth="1"/>
    <col min="2055" max="2055" width="28.33203125" style="8" customWidth="1"/>
    <col min="2056" max="2056" width="8.88671875" style="8"/>
    <col min="2057" max="2057" width="14.33203125" style="8" customWidth="1"/>
    <col min="2058" max="2059" width="10.77734375" style="8" customWidth="1"/>
    <col min="2060" max="2060" width="19.88671875" style="8" bestFit="1" customWidth="1"/>
    <col min="2061" max="2062" width="8.88671875" style="8"/>
    <col min="2063" max="2064" width="13.33203125" style="8" customWidth="1"/>
    <col min="2065" max="2065" width="8.88671875" style="8"/>
    <col min="2066" max="2066" width="15.6640625" style="8" customWidth="1"/>
    <col min="2067" max="2304" width="8.88671875" style="8"/>
    <col min="2305" max="2305" width="9.5546875" style="8" customWidth="1"/>
    <col min="2306" max="2306" width="8.88671875" style="8"/>
    <col min="2307" max="2307" width="11.33203125" style="8" customWidth="1"/>
    <col min="2308" max="2308" width="15.44140625" style="8" customWidth="1"/>
    <col min="2309" max="2309" width="9" style="8" customWidth="1"/>
    <col min="2310" max="2310" width="17.33203125" style="8" customWidth="1"/>
    <col min="2311" max="2311" width="28.33203125" style="8" customWidth="1"/>
    <col min="2312" max="2312" width="8.88671875" style="8"/>
    <col min="2313" max="2313" width="14.33203125" style="8" customWidth="1"/>
    <col min="2314" max="2315" width="10.77734375" style="8" customWidth="1"/>
    <col min="2316" max="2316" width="19.88671875" style="8" bestFit="1" customWidth="1"/>
    <col min="2317" max="2318" width="8.88671875" style="8"/>
    <col min="2319" max="2320" width="13.33203125" style="8" customWidth="1"/>
    <col min="2321" max="2321" width="8.88671875" style="8"/>
    <col min="2322" max="2322" width="15.6640625" style="8" customWidth="1"/>
    <col min="2323" max="2560" width="8.88671875" style="8"/>
    <col min="2561" max="2561" width="9.5546875" style="8" customWidth="1"/>
    <col min="2562" max="2562" width="8.88671875" style="8"/>
    <col min="2563" max="2563" width="11.33203125" style="8" customWidth="1"/>
    <col min="2564" max="2564" width="15.44140625" style="8" customWidth="1"/>
    <col min="2565" max="2565" width="9" style="8" customWidth="1"/>
    <col min="2566" max="2566" width="17.33203125" style="8" customWidth="1"/>
    <col min="2567" max="2567" width="28.33203125" style="8" customWidth="1"/>
    <col min="2568" max="2568" width="8.88671875" style="8"/>
    <col min="2569" max="2569" width="14.33203125" style="8" customWidth="1"/>
    <col min="2570" max="2571" width="10.77734375" style="8" customWidth="1"/>
    <col min="2572" max="2572" width="19.88671875" style="8" bestFit="1" customWidth="1"/>
    <col min="2573" max="2574" width="8.88671875" style="8"/>
    <col min="2575" max="2576" width="13.33203125" style="8" customWidth="1"/>
    <col min="2577" max="2577" width="8.88671875" style="8"/>
    <col min="2578" max="2578" width="15.6640625" style="8" customWidth="1"/>
    <col min="2579" max="2816" width="8.88671875" style="8"/>
    <col min="2817" max="2817" width="9.5546875" style="8" customWidth="1"/>
    <col min="2818" max="2818" width="8.88671875" style="8"/>
    <col min="2819" max="2819" width="11.33203125" style="8" customWidth="1"/>
    <col min="2820" max="2820" width="15.44140625" style="8" customWidth="1"/>
    <col min="2821" max="2821" width="9" style="8" customWidth="1"/>
    <col min="2822" max="2822" width="17.33203125" style="8" customWidth="1"/>
    <col min="2823" max="2823" width="28.33203125" style="8" customWidth="1"/>
    <col min="2824" max="2824" width="8.88671875" style="8"/>
    <col min="2825" max="2825" width="14.33203125" style="8" customWidth="1"/>
    <col min="2826" max="2827" width="10.77734375" style="8" customWidth="1"/>
    <col min="2828" max="2828" width="19.88671875" style="8" bestFit="1" customWidth="1"/>
    <col min="2829" max="2830" width="8.88671875" style="8"/>
    <col min="2831" max="2832" width="13.33203125" style="8" customWidth="1"/>
    <col min="2833" max="2833" width="8.88671875" style="8"/>
    <col min="2834" max="2834" width="15.6640625" style="8" customWidth="1"/>
    <col min="2835" max="3072" width="8.88671875" style="8"/>
    <col min="3073" max="3073" width="9.5546875" style="8" customWidth="1"/>
    <col min="3074" max="3074" width="8.88671875" style="8"/>
    <col min="3075" max="3075" width="11.33203125" style="8" customWidth="1"/>
    <col min="3076" max="3076" width="15.44140625" style="8" customWidth="1"/>
    <col min="3077" max="3077" width="9" style="8" customWidth="1"/>
    <col min="3078" max="3078" width="17.33203125" style="8" customWidth="1"/>
    <col min="3079" max="3079" width="28.33203125" style="8" customWidth="1"/>
    <col min="3080" max="3080" width="8.88671875" style="8"/>
    <col min="3081" max="3081" width="14.33203125" style="8" customWidth="1"/>
    <col min="3082" max="3083" width="10.77734375" style="8" customWidth="1"/>
    <col min="3084" max="3084" width="19.88671875" style="8" bestFit="1" customWidth="1"/>
    <col min="3085" max="3086" width="8.88671875" style="8"/>
    <col min="3087" max="3088" width="13.33203125" style="8" customWidth="1"/>
    <col min="3089" max="3089" width="8.88671875" style="8"/>
    <col min="3090" max="3090" width="15.6640625" style="8" customWidth="1"/>
    <col min="3091" max="3328" width="8.88671875" style="8"/>
    <col min="3329" max="3329" width="9.5546875" style="8" customWidth="1"/>
    <col min="3330" max="3330" width="8.88671875" style="8"/>
    <col min="3331" max="3331" width="11.33203125" style="8" customWidth="1"/>
    <col min="3332" max="3332" width="15.44140625" style="8" customWidth="1"/>
    <col min="3333" max="3333" width="9" style="8" customWidth="1"/>
    <col min="3334" max="3334" width="17.33203125" style="8" customWidth="1"/>
    <col min="3335" max="3335" width="28.33203125" style="8" customWidth="1"/>
    <col min="3336" max="3336" width="8.88671875" style="8"/>
    <col min="3337" max="3337" width="14.33203125" style="8" customWidth="1"/>
    <col min="3338" max="3339" width="10.77734375" style="8" customWidth="1"/>
    <col min="3340" max="3340" width="19.88671875" style="8" bestFit="1" customWidth="1"/>
    <col min="3341" max="3342" width="8.88671875" style="8"/>
    <col min="3343" max="3344" width="13.33203125" style="8" customWidth="1"/>
    <col min="3345" max="3345" width="8.88671875" style="8"/>
    <col min="3346" max="3346" width="15.6640625" style="8" customWidth="1"/>
    <col min="3347" max="3584" width="8.88671875" style="8"/>
    <col min="3585" max="3585" width="9.5546875" style="8" customWidth="1"/>
    <col min="3586" max="3586" width="8.88671875" style="8"/>
    <col min="3587" max="3587" width="11.33203125" style="8" customWidth="1"/>
    <col min="3588" max="3588" width="15.44140625" style="8" customWidth="1"/>
    <col min="3589" max="3589" width="9" style="8" customWidth="1"/>
    <col min="3590" max="3590" width="17.33203125" style="8" customWidth="1"/>
    <col min="3591" max="3591" width="28.33203125" style="8" customWidth="1"/>
    <col min="3592" max="3592" width="8.88671875" style="8"/>
    <col min="3593" max="3593" width="14.33203125" style="8" customWidth="1"/>
    <col min="3594" max="3595" width="10.77734375" style="8" customWidth="1"/>
    <col min="3596" max="3596" width="19.88671875" style="8" bestFit="1" customWidth="1"/>
    <col min="3597" max="3598" width="8.88671875" style="8"/>
    <col min="3599" max="3600" width="13.33203125" style="8" customWidth="1"/>
    <col min="3601" max="3601" width="8.88671875" style="8"/>
    <col min="3602" max="3602" width="15.6640625" style="8" customWidth="1"/>
    <col min="3603" max="3840" width="8.88671875" style="8"/>
    <col min="3841" max="3841" width="9.5546875" style="8" customWidth="1"/>
    <col min="3842" max="3842" width="8.88671875" style="8"/>
    <col min="3843" max="3843" width="11.33203125" style="8" customWidth="1"/>
    <col min="3844" max="3844" width="15.44140625" style="8" customWidth="1"/>
    <col min="3845" max="3845" width="9" style="8" customWidth="1"/>
    <col min="3846" max="3846" width="17.33203125" style="8" customWidth="1"/>
    <col min="3847" max="3847" width="28.33203125" style="8" customWidth="1"/>
    <col min="3848" max="3848" width="8.88671875" style="8"/>
    <col min="3849" max="3849" width="14.33203125" style="8" customWidth="1"/>
    <col min="3850" max="3851" width="10.77734375" style="8" customWidth="1"/>
    <col min="3852" max="3852" width="19.88671875" style="8" bestFit="1" customWidth="1"/>
    <col min="3853" max="3854" width="8.88671875" style="8"/>
    <col min="3855" max="3856" width="13.33203125" style="8" customWidth="1"/>
    <col min="3857" max="3857" width="8.88671875" style="8"/>
    <col min="3858" max="3858" width="15.6640625" style="8" customWidth="1"/>
    <col min="3859" max="4096" width="8.88671875" style="8"/>
    <col min="4097" max="4097" width="9.5546875" style="8" customWidth="1"/>
    <col min="4098" max="4098" width="8.88671875" style="8"/>
    <col min="4099" max="4099" width="11.33203125" style="8" customWidth="1"/>
    <col min="4100" max="4100" width="15.44140625" style="8" customWidth="1"/>
    <col min="4101" max="4101" width="9" style="8" customWidth="1"/>
    <col min="4102" max="4102" width="17.33203125" style="8" customWidth="1"/>
    <col min="4103" max="4103" width="28.33203125" style="8" customWidth="1"/>
    <col min="4104" max="4104" width="8.88671875" style="8"/>
    <col min="4105" max="4105" width="14.33203125" style="8" customWidth="1"/>
    <col min="4106" max="4107" width="10.77734375" style="8" customWidth="1"/>
    <col min="4108" max="4108" width="19.88671875" style="8" bestFit="1" customWidth="1"/>
    <col min="4109" max="4110" width="8.88671875" style="8"/>
    <col min="4111" max="4112" width="13.33203125" style="8" customWidth="1"/>
    <col min="4113" max="4113" width="8.88671875" style="8"/>
    <col min="4114" max="4114" width="15.6640625" style="8" customWidth="1"/>
    <col min="4115" max="4352" width="8.88671875" style="8"/>
    <col min="4353" max="4353" width="9.5546875" style="8" customWidth="1"/>
    <col min="4354" max="4354" width="8.88671875" style="8"/>
    <col min="4355" max="4355" width="11.33203125" style="8" customWidth="1"/>
    <col min="4356" max="4356" width="15.44140625" style="8" customWidth="1"/>
    <col min="4357" max="4357" width="9" style="8" customWidth="1"/>
    <col min="4358" max="4358" width="17.33203125" style="8" customWidth="1"/>
    <col min="4359" max="4359" width="28.33203125" style="8" customWidth="1"/>
    <col min="4360" max="4360" width="8.88671875" style="8"/>
    <col min="4361" max="4361" width="14.33203125" style="8" customWidth="1"/>
    <col min="4362" max="4363" width="10.77734375" style="8" customWidth="1"/>
    <col min="4364" max="4364" width="19.88671875" style="8" bestFit="1" customWidth="1"/>
    <col min="4365" max="4366" width="8.88671875" style="8"/>
    <col min="4367" max="4368" width="13.33203125" style="8" customWidth="1"/>
    <col min="4369" max="4369" width="8.88671875" style="8"/>
    <col min="4370" max="4370" width="15.6640625" style="8" customWidth="1"/>
    <col min="4371" max="4608" width="8.88671875" style="8"/>
    <col min="4609" max="4609" width="9.5546875" style="8" customWidth="1"/>
    <col min="4610" max="4610" width="8.88671875" style="8"/>
    <col min="4611" max="4611" width="11.33203125" style="8" customWidth="1"/>
    <col min="4612" max="4612" width="15.44140625" style="8" customWidth="1"/>
    <col min="4613" max="4613" width="9" style="8" customWidth="1"/>
    <col min="4614" max="4614" width="17.33203125" style="8" customWidth="1"/>
    <col min="4615" max="4615" width="28.33203125" style="8" customWidth="1"/>
    <col min="4616" max="4616" width="8.88671875" style="8"/>
    <col min="4617" max="4617" width="14.33203125" style="8" customWidth="1"/>
    <col min="4618" max="4619" width="10.77734375" style="8" customWidth="1"/>
    <col min="4620" max="4620" width="19.88671875" style="8" bestFit="1" customWidth="1"/>
    <col min="4621" max="4622" width="8.88671875" style="8"/>
    <col min="4623" max="4624" width="13.33203125" style="8" customWidth="1"/>
    <col min="4625" max="4625" width="8.88671875" style="8"/>
    <col min="4626" max="4626" width="15.6640625" style="8" customWidth="1"/>
    <col min="4627" max="4864" width="8.88671875" style="8"/>
    <col min="4865" max="4865" width="9.5546875" style="8" customWidth="1"/>
    <col min="4866" max="4866" width="8.88671875" style="8"/>
    <col min="4867" max="4867" width="11.33203125" style="8" customWidth="1"/>
    <col min="4868" max="4868" width="15.44140625" style="8" customWidth="1"/>
    <col min="4869" max="4869" width="9" style="8" customWidth="1"/>
    <col min="4870" max="4870" width="17.33203125" style="8" customWidth="1"/>
    <col min="4871" max="4871" width="28.33203125" style="8" customWidth="1"/>
    <col min="4872" max="4872" width="8.88671875" style="8"/>
    <col min="4873" max="4873" width="14.33203125" style="8" customWidth="1"/>
    <col min="4874" max="4875" width="10.77734375" style="8" customWidth="1"/>
    <col min="4876" max="4876" width="19.88671875" style="8" bestFit="1" customWidth="1"/>
    <col min="4877" max="4878" width="8.88671875" style="8"/>
    <col min="4879" max="4880" width="13.33203125" style="8" customWidth="1"/>
    <col min="4881" max="4881" width="8.88671875" style="8"/>
    <col min="4882" max="4882" width="15.6640625" style="8" customWidth="1"/>
    <col min="4883" max="5120" width="8.88671875" style="8"/>
    <col min="5121" max="5121" width="9.5546875" style="8" customWidth="1"/>
    <col min="5122" max="5122" width="8.88671875" style="8"/>
    <col min="5123" max="5123" width="11.33203125" style="8" customWidth="1"/>
    <col min="5124" max="5124" width="15.44140625" style="8" customWidth="1"/>
    <col min="5125" max="5125" width="9" style="8" customWidth="1"/>
    <col min="5126" max="5126" width="17.33203125" style="8" customWidth="1"/>
    <col min="5127" max="5127" width="28.33203125" style="8" customWidth="1"/>
    <col min="5128" max="5128" width="8.88671875" style="8"/>
    <col min="5129" max="5129" width="14.33203125" style="8" customWidth="1"/>
    <col min="5130" max="5131" width="10.77734375" style="8" customWidth="1"/>
    <col min="5132" max="5132" width="19.88671875" style="8" bestFit="1" customWidth="1"/>
    <col min="5133" max="5134" width="8.88671875" style="8"/>
    <col min="5135" max="5136" width="13.33203125" style="8" customWidth="1"/>
    <col min="5137" max="5137" width="8.88671875" style="8"/>
    <col min="5138" max="5138" width="15.6640625" style="8" customWidth="1"/>
    <col min="5139" max="5376" width="8.88671875" style="8"/>
    <col min="5377" max="5377" width="9.5546875" style="8" customWidth="1"/>
    <col min="5378" max="5378" width="8.88671875" style="8"/>
    <col min="5379" max="5379" width="11.33203125" style="8" customWidth="1"/>
    <col min="5380" max="5380" width="15.44140625" style="8" customWidth="1"/>
    <col min="5381" max="5381" width="9" style="8" customWidth="1"/>
    <col min="5382" max="5382" width="17.33203125" style="8" customWidth="1"/>
    <col min="5383" max="5383" width="28.33203125" style="8" customWidth="1"/>
    <col min="5384" max="5384" width="8.88671875" style="8"/>
    <col min="5385" max="5385" width="14.33203125" style="8" customWidth="1"/>
    <col min="5386" max="5387" width="10.77734375" style="8" customWidth="1"/>
    <col min="5388" max="5388" width="19.88671875" style="8" bestFit="1" customWidth="1"/>
    <col min="5389" max="5390" width="8.88671875" style="8"/>
    <col min="5391" max="5392" width="13.33203125" style="8" customWidth="1"/>
    <col min="5393" max="5393" width="8.88671875" style="8"/>
    <col min="5394" max="5394" width="15.6640625" style="8" customWidth="1"/>
    <col min="5395" max="5632" width="8.88671875" style="8"/>
    <col min="5633" max="5633" width="9.5546875" style="8" customWidth="1"/>
    <col min="5634" max="5634" width="8.88671875" style="8"/>
    <col min="5635" max="5635" width="11.33203125" style="8" customWidth="1"/>
    <col min="5636" max="5636" width="15.44140625" style="8" customWidth="1"/>
    <col min="5637" max="5637" width="9" style="8" customWidth="1"/>
    <col min="5638" max="5638" width="17.33203125" style="8" customWidth="1"/>
    <col min="5639" max="5639" width="28.33203125" style="8" customWidth="1"/>
    <col min="5640" max="5640" width="8.88671875" style="8"/>
    <col min="5641" max="5641" width="14.33203125" style="8" customWidth="1"/>
    <col min="5642" max="5643" width="10.77734375" style="8" customWidth="1"/>
    <col min="5644" max="5644" width="19.88671875" style="8" bestFit="1" customWidth="1"/>
    <col min="5645" max="5646" width="8.88671875" style="8"/>
    <col min="5647" max="5648" width="13.33203125" style="8" customWidth="1"/>
    <col min="5649" max="5649" width="8.88671875" style="8"/>
    <col min="5650" max="5650" width="15.6640625" style="8" customWidth="1"/>
    <col min="5651" max="5888" width="8.88671875" style="8"/>
    <col min="5889" max="5889" width="9.5546875" style="8" customWidth="1"/>
    <col min="5890" max="5890" width="8.88671875" style="8"/>
    <col min="5891" max="5891" width="11.33203125" style="8" customWidth="1"/>
    <col min="5892" max="5892" width="15.44140625" style="8" customWidth="1"/>
    <col min="5893" max="5893" width="9" style="8" customWidth="1"/>
    <col min="5894" max="5894" width="17.33203125" style="8" customWidth="1"/>
    <col min="5895" max="5895" width="28.33203125" style="8" customWidth="1"/>
    <col min="5896" max="5896" width="8.88671875" style="8"/>
    <col min="5897" max="5897" width="14.33203125" style="8" customWidth="1"/>
    <col min="5898" max="5899" width="10.77734375" style="8" customWidth="1"/>
    <col min="5900" max="5900" width="19.88671875" style="8" bestFit="1" customWidth="1"/>
    <col min="5901" max="5902" width="8.88671875" style="8"/>
    <col min="5903" max="5904" width="13.33203125" style="8" customWidth="1"/>
    <col min="5905" max="5905" width="8.88671875" style="8"/>
    <col min="5906" max="5906" width="15.6640625" style="8" customWidth="1"/>
    <col min="5907" max="6144" width="8.88671875" style="8"/>
    <col min="6145" max="6145" width="9.5546875" style="8" customWidth="1"/>
    <col min="6146" max="6146" width="8.88671875" style="8"/>
    <col min="6147" max="6147" width="11.33203125" style="8" customWidth="1"/>
    <col min="6148" max="6148" width="15.44140625" style="8" customWidth="1"/>
    <col min="6149" max="6149" width="9" style="8" customWidth="1"/>
    <col min="6150" max="6150" width="17.33203125" style="8" customWidth="1"/>
    <col min="6151" max="6151" width="28.33203125" style="8" customWidth="1"/>
    <col min="6152" max="6152" width="8.88671875" style="8"/>
    <col min="6153" max="6153" width="14.33203125" style="8" customWidth="1"/>
    <col min="6154" max="6155" width="10.77734375" style="8" customWidth="1"/>
    <col min="6156" max="6156" width="19.88671875" style="8" bestFit="1" customWidth="1"/>
    <col min="6157" max="6158" width="8.88671875" style="8"/>
    <col min="6159" max="6160" width="13.33203125" style="8" customWidth="1"/>
    <col min="6161" max="6161" width="8.88671875" style="8"/>
    <col min="6162" max="6162" width="15.6640625" style="8" customWidth="1"/>
    <col min="6163" max="6400" width="8.88671875" style="8"/>
    <col min="6401" max="6401" width="9.5546875" style="8" customWidth="1"/>
    <col min="6402" max="6402" width="8.88671875" style="8"/>
    <col min="6403" max="6403" width="11.33203125" style="8" customWidth="1"/>
    <col min="6404" max="6404" width="15.44140625" style="8" customWidth="1"/>
    <col min="6405" max="6405" width="9" style="8" customWidth="1"/>
    <col min="6406" max="6406" width="17.33203125" style="8" customWidth="1"/>
    <col min="6407" max="6407" width="28.33203125" style="8" customWidth="1"/>
    <col min="6408" max="6408" width="8.88671875" style="8"/>
    <col min="6409" max="6409" width="14.33203125" style="8" customWidth="1"/>
    <col min="6410" max="6411" width="10.77734375" style="8" customWidth="1"/>
    <col min="6412" max="6412" width="19.88671875" style="8" bestFit="1" customWidth="1"/>
    <col min="6413" max="6414" width="8.88671875" style="8"/>
    <col min="6415" max="6416" width="13.33203125" style="8" customWidth="1"/>
    <col min="6417" max="6417" width="8.88671875" style="8"/>
    <col min="6418" max="6418" width="15.6640625" style="8" customWidth="1"/>
    <col min="6419" max="6656" width="8.88671875" style="8"/>
    <col min="6657" max="6657" width="9.5546875" style="8" customWidth="1"/>
    <col min="6658" max="6658" width="8.88671875" style="8"/>
    <col min="6659" max="6659" width="11.33203125" style="8" customWidth="1"/>
    <col min="6660" max="6660" width="15.44140625" style="8" customWidth="1"/>
    <col min="6661" max="6661" width="9" style="8" customWidth="1"/>
    <col min="6662" max="6662" width="17.33203125" style="8" customWidth="1"/>
    <col min="6663" max="6663" width="28.33203125" style="8" customWidth="1"/>
    <col min="6664" max="6664" width="8.88671875" style="8"/>
    <col min="6665" max="6665" width="14.33203125" style="8" customWidth="1"/>
    <col min="6666" max="6667" width="10.77734375" style="8" customWidth="1"/>
    <col min="6668" max="6668" width="19.88671875" style="8" bestFit="1" customWidth="1"/>
    <col min="6669" max="6670" width="8.88671875" style="8"/>
    <col min="6671" max="6672" width="13.33203125" style="8" customWidth="1"/>
    <col min="6673" max="6673" width="8.88671875" style="8"/>
    <col min="6674" max="6674" width="15.6640625" style="8" customWidth="1"/>
    <col min="6675" max="6912" width="8.88671875" style="8"/>
    <col min="6913" max="6913" width="9.5546875" style="8" customWidth="1"/>
    <col min="6914" max="6914" width="8.88671875" style="8"/>
    <col min="6915" max="6915" width="11.33203125" style="8" customWidth="1"/>
    <col min="6916" max="6916" width="15.44140625" style="8" customWidth="1"/>
    <col min="6917" max="6917" width="9" style="8" customWidth="1"/>
    <col min="6918" max="6918" width="17.33203125" style="8" customWidth="1"/>
    <col min="6919" max="6919" width="28.33203125" style="8" customWidth="1"/>
    <col min="6920" max="6920" width="8.88671875" style="8"/>
    <col min="6921" max="6921" width="14.33203125" style="8" customWidth="1"/>
    <col min="6922" max="6923" width="10.77734375" style="8" customWidth="1"/>
    <col min="6924" max="6924" width="19.88671875" style="8" bestFit="1" customWidth="1"/>
    <col min="6925" max="6926" width="8.88671875" style="8"/>
    <col min="6927" max="6928" width="13.33203125" style="8" customWidth="1"/>
    <col min="6929" max="6929" width="8.88671875" style="8"/>
    <col min="6930" max="6930" width="15.6640625" style="8" customWidth="1"/>
    <col min="6931" max="7168" width="8.88671875" style="8"/>
    <col min="7169" max="7169" width="9.5546875" style="8" customWidth="1"/>
    <col min="7170" max="7170" width="8.88671875" style="8"/>
    <col min="7171" max="7171" width="11.33203125" style="8" customWidth="1"/>
    <col min="7172" max="7172" width="15.44140625" style="8" customWidth="1"/>
    <col min="7173" max="7173" width="9" style="8" customWidth="1"/>
    <col min="7174" max="7174" width="17.33203125" style="8" customWidth="1"/>
    <col min="7175" max="7175" width="28.33203125" style="8" customWidth="1"/>
    <col min="7176" max="7176" width="8.88671875" style="8"/>
    <col min="7177" max="7177" width="14.33203125" style="8" customWidth="1"/>
    <col min="7178" max="7179" width="10.77734375" style="8" customWidth="1"/>
    <col min="7180" max="7180" width="19.88671875" style="8" bestFit="1" customWidth="1"/>
    <col min="7181" max="7182" width="8.88671875" style="8"/>
    <col min="7183" max="7184" width="13.33203125" style="8" customWidth="1"/>
    <col min="7185" max="7185" width="8.88671875" style="8"/>
    <col min="7186" max="7186" width="15.6640625" style="8" customWidth="1"/>
    <col min="7187" max="7424" width="8.88671875" style="8"/>
    <col min="7425" max="7425" width="9.5546875" style="8" customWidth="1"/>
    <col min="7426" max="7426" width="8.88671875" style="8"/>
    <col min="7427" max="7427" width="11.33203125" style="8" customWidth="1"/>
    <col min="7428" max="7428" width="15.44140625" style="8" customWidth="1"/>
    <col min="7429" max="7429" width="9" style="8" customWidth="1"/>
    <col min="7430" max="7430" width="17.33203125" style="8" customWidth="1"/>
    <col min="7431" max="7431" width="28.33203125" style="8" customWidth="1"/>
    <col min="7432" max="7432" width="8.88671875" style="8"/>
    <col min="7433" max="7433" width="14.33203125" style="8" customWidth="1"/>
    <col min="7434" max="7435" width="10.77734375" style="8" customWidth="1"/>
    <col min="7436" max="7436" width="19.88671875" style="8" bestFit="1" customWidth="1"/>
    <col min="7437" max="7438" width="8.88671875" style="8"/>
    <col min="7439" max="7440" width="13.33203125" style="8" customWidth="1"/>
    <col min="7441" max="7441" width="8.88671875" style="8"/>
    <col min="7442" max="7442" width="15.6640625" style="8" customWidth="1"/>
    <col min="7443" max="7680" width="8.88671875" style="8"/>
    <col min="7681" max="7681" width="9.5546875" style="8" customWidth="1"/>
    <col min="7682" max="7682" width="8.88671875" style="8"/>
    <col min="7683" max="7683" width="11.33203125" style="8" customWidth="1"/>
    <col min="7684" max="7684" width="15.44140625" style="8" customWidth="1"/>
    <col min="7685" max="7685" width="9" style="8" customWidth="1"/>
    <col min="7686" max="7686" width="17.33203125" style="8" customWidth="1"/>
    <col min="7687" max="7687" width="28.33203125" style="8" customWidth="1"/>
    <col min="7688" max="7688" width="8.88671875" style="8"/>
    <col min="7689" max="7689" width="14.33203125" style="8" customWidth="1"/>
    <col min="7690" max="7691" width="10.77734375" style="8" customWidth="1"/>
    <col min="7692" max="7692" width="19.88671875" style="8" bestFit="1" customWidth="1"/>
    <col min="7693" max="7694" width="8.88671875" style="8"/>
    <col min="7695" max="7696" width="13.33203125" style="8" customWidth="1"/>
    <col min="7697" max="7697" width="8.88671875" style="8"/>
    <col min="7698" max="7698" width="15.6640625" style="8" customWidth="1"/>
    <col min="7699" max="7936" width="8.88671875" style="8"/>
    <col min="7937" max="7937" width="9.5546875" style="8" customWidth="1"/>
    <col min="7938" max="7938" width="8.88671875" style="8"/>
    <col min="7939" max="7939" width="11.33203125" style="8" customWidth="1"/>
    <col min="7940" max="7940" width="15.44140625" style="8" customWidth="1"/>
    <col min="7941" max="7941" width="9" style="8" customWidth="1"/>
    <col min="7942" max="7942" width="17.33203125" style="8" customWidth="1"/>
    <col min="7943" max="7943" width="28.33203125" style="8" customWidth="1"/>
    <col min="7944" max="7944" width="8.88671875" style="8"/>
    <col min="7945" max="7945" width="14.33203125" style="8" customWidth="1"/>
    <col min="7946" max="7947" width="10.77734375" style="8" customWidth="1"/>
    <col min="7948" max="7948" width="19.88671875" style="8" bestFit="1" customWidth="1"/>
    <col min="7949" max="7950" width="8.88671875" style="8"/>
    <col min="7951" max="7952" width="13.33203125" style="8" customWidth="1"/>
    <col min="7953" max="7953" width="8.88671875" style="8"/>
    <col min="7954" max="7954" width="15.6640625" style="8" customWidth="1"/>
    <col min="7955" max="8192" width="8.88671875" style="8"/>
    <col min="8193" max="8193" width="9.5546875" style="8" customWidth="1"/>
    <col min="8194" max="8194" width="8.88671875" style="8"/>
    <col min="8195" max="8195" width="11.33203125" style="8" customWidth="1"/>
    <col min="8196" max="8196" width="15.44140625" style="8" customWidth="1"/>
    <col min="8197" max="8197" width="9" style="8" customWidth="1"/>
    <col min="8198" max="8198" width="17.33203125" style="8" customWidth="1"/>
    <col min="8199" max="8199" width="28.33203125" style="8" customWidth="1"/>
    <col min="8200" max="8200" width="8.88671875" style="8"/>
    <col min="8201" max="8201" width="14.33203125" style="8" customWidth="1"/>
    <col min="8202" max="8203" width="10.77734375" style="8" customWidth="1"/>
    <col min="8204" max="8204" width="19.88671875" style="8" bestFit="1" customWidth="1"/>
    <col min="8205" max="8206" width="8.88671875" style="8"/>
    <col min="8207" max="8208" width="13.33203125" style="8" customWidth="1"/>
    <col min="8209" max="8209" width="8.88671875" style="8"/>
    <col min="8210" max="8210" width="15.6640625" style="8" customWidth="1"/>
    <col min="8211" max="8448" width="8.88671875" style="8"/>
    <col min="8449" max="8449" width="9.5546875" style="8" customWidth="1"/>
    <col min="8450" max="8450" width="8.88671875" style="8"/>
    <col min="8451" max="8451" width="11.33203125" style="8" customWidth="1"/>
    <col min="8452" max="8452" width="15.44140625" style="8" customWidth="1"/>
    <col min="8453" max="8453" width="9" style="8" customWidth="1"/>
    <col min="8454" max="8454" width="17.33203125" style="8" customWidth="1"/>
    <col min="8455" max="8455" width="28.33203125" style="8" customWidth="1"/>
    <col min="8456" max="8456" width="8.88671875" style="8"/>
    <col min="8457" max="8457" width="14.33203125" style="8" customWidth="1"/>
    <col min="8458" max="8459" width="10.77734375" style="8" customWidth="1"/>
    <col min="8460" max="8460" width="19.88671875" style="8" bestFit="1" customWidth="1"/>
    <col min="8461" max="8462" width="8.88671875" style="8"/>
    <col min="8463" max="8464" width="13.33203125" style="8" customWidth="1"/>
    <col min="8465" max="8465" width="8.88671875" style="8"/>
    <col min="8466" max="8466" width="15.6640625" style="8" customWidth="1"/>
    <col min="8467" max="8704" width="8.88671875" style="8"/>
    <col min="8705" max="8705" width="9.5546875" style="8" customWidth="1"/>
    <col min="8706" max="8706" width="8.88671875" style="8"/>
    <col min="8707" max="8707" width="11.33203125" style="8" customWidth="1"/>
    <col min="8708" max="8708" width="15.44140625" style="8" customWidth="1"/>
    <col min="8709" max="8709" width="9" style="8" customWidth="1"/>
    <col min="8710" max="8710" width="17.33203125" style="8" customWidth="1"/>
    <col min="8711" max="8711" width="28.33203125" style="8" customWidth="1"/>
    <col min="8712" max="8712" width="8.88671875" style="8"/>
    <col min="8713" max="8713" width="14.33203125" style="8" customWidth="1"/>
    <col min="8714" max="8715" width="10.77734375" style="8" customWidth="1"/>
    <col min="8716" max="8716" width="19.88671875" style="8" bestFit="1" customWidth="1"/>
    <col min="8717" max="8718" width="8.88671875" style="8"/>
    <col min="8719" max="8720" width="13.33203125" style="8" customWidth="1"/>
    <col min="8721" max="8721" width="8.88671875" style="8"/>
    <col min="8722" max="8722" width="15.6640625" style="8" customWidth="1"/>
    <col min="8723" max="8960" width="8.88671875" style="8"/>
    <col min="8961" max="8961" width="9.5546875" style="8" customWidth="1"/>
    <col min="8962" max="8962" width="8.88671875" style="8"/>
    <col min="8963" max="8963" width="11.33203125" style="8" customWidth="1"/>
    <col min="8964" max="8964" width="15.44140625" style="8" customWidth="1"/>
    <col min="8965" max="8965" width="9" style="8" customWidth="1"/>
    <col min="8966" max="8966" width="17.33203125" style="8" customWidth="1"/>
    <col min="8967" max="8967" width="28.33203125" style="8" customWidth="1"/>
    <col min="8968" max="8968" width="8.88671875" style="8"/>
    <col min="8969" max="8969" width="14.33203125" style="8" customWidth="1"/>
    <col min="8970" max="8971" width="10.77734375" style="8" customWidth="1"/>
    <col min="8972" max="8972" width="19.88671875" style="8" bestFit="1" customWidth="1"/>
    <col min="8973" max="8974" width="8.88671875" style="8"/>
    <col min="8975" max="8976" width="13.33203125" style="8" customWidth="1"/>
    <col min="8977" max="8977" width="8.88671875" style="8"/>
    <col min="8978" max="8978" width="15.6640625" style="8" customWidth="1"/>
    <col min="8979" max="9216" width="8.88671875" style="8"/>
    <col min="9217" max="9217" width="9.5546875" style="8" customWidth="1"/>
    <col min="9218" max="9218" width="8.88671875" style="8"/>
    <col min="9219" max="9219" width="11.33203125" style="8" customWidth="1"/>
    <col min="9220" max="9220" width="15.44140625" style="8" customWidth="1"/>
    <col min="9221" max="9221" width="9" style="8" customWidth="1"/>
    <col min="9222" max="9222" width="17.33203125" style="8" customWidth="1"/>
    <col min="9223" max="9223" width="28.33203125" style="8" customWidth="1"/>
    <col min="9224" max="9224" width="8.88671875" style="8"/>
    <col min="9225" max="9225" width="14.33203125" style="8" customWidth="1"/>
    <col min="9226" max="9227" width="10.77734375" style="8" customWidth="1"/>
    <col min="9228" max="9228" width="19.88671875" style="8" bestFit="1" customWidth="1"/>
    <col min="9229" max="9230" width="8.88671875" style="8"/>
    <col min="9231" max="9232" width="13.33203125" style="8" customWidth="1"/>
    <col min="9233" max="9233" width="8.88671875" style="8"/>
    <col min="9234" max="9234" width="15.6640625" style="8" customWidth="1"/>
    <col min="9235" max="9472" width="8.88671875" style="8"/>
    <col min="9473" max="9473" width="9.5546875" style="8" customWidth="1"/>
    <col min="9474" max="9474" width="8.88671875" style="8"/>
    <col min="9475" max="9475" width="11.33203125" style="8" customWidth="1"/>
    <col min="9476" max="9476" width="15.44140625" style="8" customWidth="1"/>
    <col min="9477" max="9477" width="9" style="8" customWidth="1"/>
    <col min="9478" max="9478" width="17.33203125" style="8" customWidth="1"/>
    <col min="9479" max="9479" width="28.33203125" style="8" customWidth="1"/>
    <col min="9480" max="9480" width="8.88671875" style="8"/>
    <col min="9481" max="9481" width="14.33203125" style="8" customWidth="1"/>
    <col min="9482" max="9483" width="10.77734375" style="8" customWidth="1"/>
    <col min="9484" max="9484" width="19.88671875" style="8" bestFit="1" customWidth="1"/>
    <col min="9485" max="9486" width="8.88671875" style="8"/>
    <col min="9487" max="9488" width="13.33203125" style="8" customWidth="1"/>
    <col min="9489" max="9489" width="8.88671875" style="8"/>
    <col min="9490" max="9490" width="15.6640625" style="8" customWidth="1"/>
    <col min="9491" max="9728" width="8.88671875" style="8"/>
    <col min="9729" max="9729" width="9.5546875" style="8" customWidth="1"/>
    <col min="9730" max="9730" width="8.88671875" style="8"/>
    <col min="9731" max="9731" width="11.33203125" style="8" customWidth="1"/>
    <col min="9732" max="9732" width="15.44140625" style="8" customWidth="1"/>
    <col min="9733" max="9733" width="9" style="8" customWidth="1"/>
    <col min="9734" max="9734" width="17.33203125" style="8" customWidth="1"/>
    <col min="9735" max="9735" width="28.33203125" style="8" customWidth="1"/>
    <col min="9736" max="9736" width="8.88671875" style="8"/>
    <col min="9737" max="9737" width="14.33203125" style="8" customWidth="1"/>
    <col min="9738" max="9739" width="10.77734375" style="8" customWidth="1"/>
    <col min="9740" max="9740" width="19.88671875" style="8" bestFit="1" customWidth="1"/>
    <col min="9741" max="9742" width="8.88671875" style="8"/>
    <col min="9743" max="9744" width="13.33203125" style="8" customWidth="1"/>
    <col min="9745" max="9745" width="8.88671875" style="8"/>
    <col min="9746" max="9746" width="15.6640625" style="8" customWidth="1"/>
    <col min="9747" max="9984" width="8.88671875" style="8"/>
    <col min="9985" max="9985" width="9.5546875" style="8" customWidth="1"/>
    <col min="9986" max="9986" width="8.88671875" style="8"/>
    <col min="9987" max="9987" width="11.33203125" style="8" customWidth="1"/>
    <col min="9988" max="9988" width="15.44140625" style="8" customWidth="1"/>
    <col min="9989" max="9989" width="9" style="8" customWidth="1"/>
    <col min="9990" max="9990" width="17.33203125" style="8" customWidth="1"/>
    <col min="9991" max="9991" width="28.33203125" style="8" customWidth="1"/>
    <col min="9992" max="9992" width="8.88671875" style="8"/>
    <col min="9993" max="9993" width="14.33203125" style="8" customWidth="1"/>
    <col min="9994" max="9995" width="10.77734375" style="8" customWidth="1"/>
    <col min="9996" max="9996" width="19.88671875" style="8" bestFit="1" customWidth="1"/>
    <col min="9997" max="9998" width="8.88671875" style="8"/>
    <col min="9999" max="10000" width="13.33203125" style="8" customWidth="1"/>
    <col min="10001" max="10001" width="8.88671875" style="8"/>
    <col min="10002" max="10002" width="15.6640625" style="8" customWidth="1"/>
    <col min="10003" max="10240" width="8.88671875" style="8"/>
    <col min="10241" max="10241" width="9.5546875" style="8" customWidth="1"/>
    <col min="10242" max="10242" width="8.88671875" style="8"/>
    <col min="10243" max="10243" width="11.33203125" style="8" customWidth="1"/>
    <col min="10244" max="10244" width="15.44140625" style="8" customWidth="1"/>
    <col min="10245" max="10245" width="9" style="8" customWidth="1"/>
    <col min="10246" max="10246" width="17.33203125" style="8" customWidth="1"/>
    <col min="10247" max="10247" width="28.33203125" style="8" customWidth="1"/>
    <col min="10248" max="10248" width="8.88671875" style="8"/>
    <col min="10249" max="10249" width="14.33203125" style="8" customWidth="1"/>
    <col min="10250" max="10251" width="10.77734375" style="8" customWidth="1"/>
    <col min="10252" max="10252" width="19.88671875" style="8" bestFit="1" customWidth="1"/>
    <col min="10253" max="10254" width="8.88671875" style="8"/>
    <col min="10255" max="10256" width="13.33203125" style="8" customWidth="1"/>
    <col min="10257" max="10257" width="8.88671875" style="8"/>
    <col min="10258" max="10258" width="15.6640625" style="8" customWidth="1"/>
    <col min="10259" max="10496" width="8.88671875" style="8"/>
    <col min="10497" max="10497" width="9.5546875" style="8" customWidth="1"/>
    <col min="10498" max="10498" width="8.88671875" style="8"/>
    <col min="10499" max="10499" width="11.33203125" style="8" customWidth="1"/>
    <col min="10500" max="10500" width="15.44140625" style="8" customWidth="1"/>
    <col min="10501" max="10501" width="9" style="8" customWidth="1"/>
    <col min="10502" max="10502" width="17.33203125" style="8" customWidth="1"/>
    <col min="10503" max="10503" width="28.33203125" style="8" customWidth="1"/>
    <col min="10504" max="10504" width="8.88671875" style="8"/>
    <col min="10505" max="10505" width="14.33203125" style="8" customWidth="1"/>
    <col min="10506" max="10507" width="10.77734375" style="8" customWidth="1"/>
    <col min="10508" max="10508" width="19.88671875" style="8" bestFit="1" customWidth="1"/>
    <col min="10509" max="10510" width="8.88671875" style="8"/>
    <col min="10511" max="10512" width="13.33203125" style="8" customWidth="1"/>
    <col min="10513" max="10513" width="8.88671875" style="8"/>
    <col min="10514" max="10514" width="15.6640625" style="8" customWidth="1"/>
    <col min="10515" max="10752" width="8.88671875" style="8"/>
    <col min="10753" max="10753" width="9.5546875" style="8" customWidth="1"/>
    <col min="10754" max="10754" width="8.88671875" style="8"/>
    <col min="10755" max="10755" width="11.33203125" style="8" customWidth="1"/>
    <col min="10756" max="10756" width="15.44140625" style="8" customWidth="1"/>
    <col min="10757" max="10757" width="9" style="8" customWidth="1"/>
    <col min="10758" max="10758" width="17.33203125" style="8" customWidth="1"/>
    <col min="10759" max="10759" width="28.33203125" style="8" customWidth="1"/>
    <col min="10760" max="10760" width="8.88671875" style="8"/>
    <col min="10761" max="10761" width="14.33203125" style="8" customWidth="1"/>
    <col min="10762" max="10763" width="10.77734375" style="8" customWidth="1"/>
    <col min="10764" max="10764" width="19.88671875" style="8" bestFit="1" customWidth="1"/>
    <col min="10765" max="10766" width="8.88671875" style="8"/>
    <col min="10767" max="10768" width="13.33203125" style="8" customWidth="1"/>
    <col min="10769" max="10769" width="8.88671875" style="8"/>
    <col min="10770" max="10770" width="15.6640625" style="8" customWidth="1"/>
    <col min="10771" max="11008" width="8.88671875" style="8"/>
    <col min="11009" max="11009" width="9.5546875" style="8" customWidth="1"/>
    <col min="11010" max="11010" width="8.88671875" style="8"/>
    <col min="11011" max="11011" width="11.33203125" style="8" customWidth="1"/>
    <col min="11012" max="11012" width="15.44140625" style="8" customWidth="1"/>
    <col min="11013" max="11013" width="9" style="8" customWidth="1"/>
    <col min="11014" max="11014" width="17.33203125" style="8" customWidth="1"/>
    <col min="11015" max="11015" width="28.33203125" style="8" customWidth="1"/>
    <col min="11016" max="11016" width="8.88671875" style="8"/>
    <col min="11017" max="11017" width="14.33203125" style="8" customWidth="1"/>
    <col min="11018" max="11019" width="10.77734375" style="8" customWidth="1"/>
    <col min="11020" max="11020" width="19.88671875" style="8" bestFit="1" customWidth="1"/>
    <col min="11021" max="11022" width="8.88671875" style="8"/>
    <col min="11023" max="11024" width="13.33203125" style="8" customWidth="1"/>
    <col min="11025" max="11025" width="8.88671875" style="8"/>
    <col min="11026" max="11026" width="15.6640625" style="8" customWidth="1"/>
    <col min="11027" max="11264" width="8.88671875" style="8"/>
    <col min="11265" max="11265" width="9.5546875" style="8" customWidth="1"/>
    <col min="11266" max="11266" width="8.88671875" style="8"/>
    <col min="11267" max="11267" width="11.33203125" style="8" customWidth="1"/>
    <col min="11268" max="11268" width="15.44140625" style="8" customWidth="1"/>
    <col min="11269" max="11269" width="9" style="8" customWidth="1"/>
    <col min="11270" max="11270" width="17.33203125" style="8" customWidth="1"/>
    <col min="11271" max="11271" width="28.33203125" style="8" customWidth="1"/>
    <col min="11272" max="11272" width="8.88671875" style="8"/>
    <col min="11273" max="11273" width="14.33203125" style="8" customWidth="1"/>
    <col min="11274" max="11275" width="10.77734375" style="8" customWidth="1"/>
    <col min="11276" max="11276" width="19.88671875" style="8" bestFit="1" customWidth="1"/>
    <col min="11277" max="11278" width="8.88671875" style="8"/>
    <col min="11279" max="11280" width="13.33203125" style="8" customWidth="1"/>
    <col min="11281" max="11281" width="8.88671875" style="8"/>
    <col min="11282" max="11282" width="15.6640625" style="8" customWidth="1"/>
    <col min="11283" max="11520" width="8.88671875" style="8"/>
    <col min="11521" max="11521" width="9.5546875" style="8" customWidth="1"/>
    <col min="11522" max="11522" width="8.88671875" style="8"/>
    <col min="11523" max="11523" width="11.33203125" style="8" customWidth="1"/>
    <col min="11524" max="11524" width="15.44140625" style="8" customWidth="1"/>
    <col min="11525" max="11525" width="9" style="8" customWidth="1"/>
    <col min="11526" max="11526" width="17.33203125" style="8" customWidth="1"/>
    <col min="11527" max="11527" width="28.33203125" style="8" customWidth="1"/>
    <col min="11528" max="11528" width="8.88671875" style="8"/>
    <col min="11529" max="11529" width="14.33203125" style="8" customWidth="1"/>
    <col min="11530" max="11531" width="10.77734375" style="8" customWidth="1"/>
    <col min="11532" max="11532" width="19.88671875" style="8" bestFit="1" customWidth="1"/>
    <col min="11533" max="11534" width="8.88671875" style="8"/>
    <col min="11535" max="11536" width="13.33203125" style="8" customWidth="1"/>
    <col min="11537" max="11537" width="8.88671875" style="8"/>
    <col min="11538" max="11538" width="15.6640625" style="8" customWidth="1"/>
    <col min="11539" max="11776" width="8.88671875" style="8"/>
    <col min="11777" max="11777" width="9.5546875" style="8" customWidth="1"/>
    <col min="11778" max="11778" width="8.88671875" style="8"/>
    <col min="11779" max="11779" width="11.33203125" style="8" customWidth="1"/>
    <col min="11780" max="11780" width="15.44140625" style="8" customWidth="1"/>
    <col min="11781" max="11781" width="9" style="8" customWidth="1"/>
    <col min="11782" max="11782" width="17.33203125" style="8" customWidth="1"/>
    <col min="11783" max="11783" width="28.33203125" style="8" customWidth="1"/>
    <col min="11784" max="11784" width="8.88671875" style="8"/>
    <col min="11785" max="11785" width="14.33203125" style="8" customWidth="1"/>
    <col min="11786" max="11787" width="10.77734375" style="8" customWidth="1"/>
    <col min="11788" max="11788" width="19.88671875" style="8" bestFit="1" customWidth="1"/>
    <col min="11789" max="11790" width="8.88671875" style="8"/>
    <col min="11791" max="11792" width="13.33203125" style="8" customWidth="1"/>
    <col min="11793" max="11793" width="8.88671875" style="8"/>
    <col min="11794" max="11794" width="15.6640625" style="8" customWidth="1"/>
    <col min="11795" max="12032" width="8.88671875" style="8"/>
    <col min="12033" max="12033" width="9.5546875" style="8" customWidth="1"/>
    <col min="12034" max="12034" width="8.88671875" style="8"/>
    <col min="12035" max="12035" width="11.33203125" style="8" customWidth="1"/>
    <col min="12036" max="12036" width="15.44140625" style="8" customWidth="1"/>
    <col min="12037" max="12037" width="9" style="8" customWidth="1"/>
    <col min="12038" max="12038" width="17.33203125" style="8" customWidth="1"/>
    <col min="12039" max="12039" width="28.33203125" style="8" customWidth="1"/>
    <col min="12040" max="12040" width="8.88671875" style="8"/>
    <col min="12041" max="12041" width="14.33203125" style="8" customWidth="1"/>
    <col min="12042" max="12043" width="10.77734375" style="8" customWidth="1"/>
    <col min="12044" max="12044" width="19.88671875" style="8" bestFit="1" customWidth="1"/>
    <col min="12045" max="12046" width="8.88671875" style="8"/>
    <col min="12047" max="12048" width="13.33203125" style="8" customWidth="1"/>
    <col min="12049" max="12049" width="8.88671875" style="8"/>
    <col min="12050" max="12050" width="15.6640625" style="8" customWidth="1"/>
    <col min="12051" max="12288" width="8.88671875" style="8"/>
    <col min="12289" max="12289" width="9.5546875" style="8" customWidth="1"/>
    <col min="12290" max="12290" width="8.88671875" style="8"/>
    <col min="12291" max="12291" width="11.33203125" style="8" customWidth="1"/>
    <col min="12292" max="12292" width="15.44140625" style="8" customWidth="1"/>
    <col min="12293" max="12293" width="9" style="8" customWidth="1"/>
    <col min="12294" max="12294" width="17.33203125" style="8" customWidth="1"/>
    <col min="12295" max="12295" width="28.33203125" style="8" customWidth="1"/>
    <col min="12296" max="12296" width="8.88671875" style="8"/>
    <col min="12297" max="12297" width="14.33203125" style="8" customWidth="1"/>
    <col min="12298" max="12299" width="10.77734375" style="8" customWidth="1"/>
    <col min="12300" max="12300" width="19.88671875" style="8" bestFit="1" customWidth="1"/>
    <col min="12301" max="12302" width="8.88671875" style="8"/>
    <col min="12303" max="12304" width="13.33203125" style="8" customWidth="1"/>
    <col min="12305" max="12305" width="8.88671875" style="8"/>
    <col min="12306" max="12306" width="15.6640625" style="8" customWidth="1"/>
    <col min="12307" max="12544" width="8.88671875" style="8"/>
    <col min="12545" max="12545" width="9.5546875" style="8" customWidth="1"/>
    <col min="12546" max="12546" width="8.88671875" style="8"/>
    <col min="12547" max="12547" width="11.33203125" style="8" customWidth="1"/>
    <col min="12548" max="12548" width="15.44140625" style="8" customWidth="1"/>
    <col min="12549" max="12549" width="9" style="8" customWidth="1"/>
    <col min="12550" max="12550" width="17.33203125" style="8" customWidth="1"/>
    <col min="12551" max="12551" width="28.33203125" style="8" customWidth="1"/>
    <col min="12552" max="12552" width="8.88671875" style="8"/>
    <col min="12553" max="12553" width="14.33203125" style="8" customWidth="1"/>
    <col min="12554" max="12555" width="10.77734375" style="8" customWidth="1"/>
    <col min="12556" max="12556" width="19.88671875" style="8" bestFit="1" customWidth="1"/>
    <col min="12557" max="12558" width="8.88671875" style="8"/>
    <col min="12559" max="12560" width="13.33203125" style="8" customWidth="1"/>
    <col min="12561" max="12561" width="8.88671875" style="8"/>
    <col min="12562" max="12562" width="15.6640625" style="8" customWidth="1"/>
    <col min="12563" max="12800" width="8.88671875" style="8"/>
    <col min="12801" max="12801" width="9.5546875" style="8" customWidth="1"/>
    <col min="12802" max="12802" width="8.88671875" style="8"/>
    <col min="12803" max="12803" width="11.33203125" style="8" customWidth="1"/>
    <col min="12804" max="12804" width="15.44140625" style="8" customWidth="1"/>
    <col min="12805" max="12805" width="9" style="8" customWidth="1"/>
    <col min="12806" max="12806" width="17.33203125" style="8" customWidth="1"/>
    <col min="12807" max="12807" width="28.33203125" style="8" customWidth="1"/>
    <col min="12808" max="12808" width="8.88671875" style="8"/>
    <col min="12809" max="12809" width="14.33203125" style="8" customWidth="1"/>
    <col min="12810" max="12811" width="10.77734375" style="8" customWidth="1"/>
    <col min="12812" max="12812" width="19.88671875" style="8" bestFit="1" customWidth="1"/>
    <col min="12813" max="12814" width="8.88671875" style="8"/>
    <col min="12815" max="12816" width="13.33203125" style="8" customWidth="1"/>
    <col min="12817" max="12817" width="8.88671875" style="8"/>
    <col min="12818" max="12818" width="15.6640625" style="8" customWidth="1"/>
    <col min="12819" max="13056" width="8.88671875" style="8"/>
    <col min="13057" max="13057" width="9.5546875" style="8" customWidth="1"/>
    <col min="13058" max="13058" width="8.88671875" style="8"/>
    <col min="13059" max="13059" width="11.33203125" style="8" customWidth="1"/>
    <col min="13060" max="13060" width="15.44140625" style="8" customWidth="1"/>
    <col min="13061" max="13061" width="9" style="8" customWidth="1"/>
    <col min="13062" max="13062" width="17.33203125" style="8" customWidth="1"/>
    <col min="13063" max="13063" width="28.33203125" style="8" customWidth="1"/>
    <col min="13064" max="13064" width="8.88671875" style="8"/>
    <col min="13065" max="13065" width="14.33203125" style="8" customWidth="1"/>
    <col min="13066" max="13067" width="10.77734375" style="8" customWidth="1"/>
    <col min="13068" max="13068" width="19.88671875" style="8" bestFit="1" customWidth="1"/>
    <col min="13069" max="13070" width="8.88671875" style="8"/>
    <col min="13071" max="13072" width="13.33203125" style="8" customWidth="1"/>
    <col min="13073" max="13073" width="8.88671875" style="8"/>
    <col min="13074" max="13074" width="15.6640625" style="8" customWidth="1"/>
    <col min="13075" max="13312" width="8.88671875" style="8"/>
    <col min="13313" max="13313" width="9.5546875" style="8" customWidth="1"/>
    <col min="13314" max="13314" width="8.88671875" style="8"/>
    <col min="13315" max="13315" width="11.33203125" style="8" customWidth="1"/>
    <col min="13316" max="13316" width="15.44140625" style="8" customWidth="1"/>
    <col min="13317" max="13317" width="9" style="8" customWidth="1"/>
    <col min="13318" max="13318" width="17.33203125" style="8" customWidth="1"/>
    <col min="13319" max="13319" width="28.33203125" style="8" customWidth="1"/>
    <col min="13320" max="13320" width="8.88671875" style="8"/>
    <col min="13321" max="13321" width="14.33203125" style="8" customWidth="1"/>
    <col min="13322" max="13323" width="10.77734375" style="8" customWidth="1"/>
    <col min="13324" max="13324" width="19.88671875" style="8" bestFit="1" customWidth="1"/>
    <col min="13325" max="13326" width="8.88671875" style="8"/>
    <col min="13327" max="13328" width="13.33203125" style="8" customWidth="1"/>
    <col min="13329" max="13329" width="8.88671875" style="8"/>
    <col min="13330" max="13330" width="15.6640625" style="8" customWidth="1"/>
    <col min="13331" max="13568" width="8.88671875" style="8"/>
    <col min="13569" max="13569" width="9.5546875" style="8" customWidth="1"/>
    <col min="13570" max="13570" width="8.88671875" style="8"/>
    <col min="13571" max="13571" width="11.33203125" style="8" customWidth="1"/>
    <col min="13572" max="13572" width="15.44140625" style="8" customWidth="1"/>
    <col min="13573" max="13573" width="9" style="8" customWidth="1"/>
    <col min="13574" max="13574" width="17.33203125" style="8" customWidth="1"/>
    <col min="13575" max="13575" width="28.33203125" style="8" customWidth="1"/>
    <col min="13576" max="13576" width="8.88671875" style="8"/>
    <col min="13577" max="13577" width="14.33203125" style="8" customWidth="1"/>
    <col min="13578" max="13579" width="10.77734375" style="8" customWidth="1"/>
    <col min="13580" max="13580" width="19.88671875" style="8" bestFit="1" customWidth="1"/>
    <col min="13581" max="13582" width="8.88671875" style="8"/>
    <col min="13583" max="13584" width="13.33203125" style="8" customWidth="1"/>
    <col min="13585" max="13585" width="8.88671875" style="8"/>
    <col min="13586" max="13586" width="15.6640625" style="8" customWidth="1"/>
    <col min="13587" max="13824" width="8.88671875" style="8"/>
    <col min="13825" max="13825" width="9.5546875" style="8" customWidth="1"/>
    <col min="13826" max="13826" width="8.88671875" style="8"/>
    <col min="13827" max="13827" width="11.33203125" style="8" customWidth="1"/>
    <col min="13828" max="13828" width="15.44140625" style="8" customWidth="1"/>
    <col min="13829" max="13829" width="9" style="8" customWidth="1"/>
    <col min="13830" max="13830" width="17.33203125" style="8" customWidth="1"/>
    <col min="13831" max="13831" width="28.33203125" style="8" customWidth="1"/>
    <col min="13832" max="13832" width="8.88671875" style="8"/>
    <col min="13833" max="13833" width="14.33203125" style="8" customWidth="1"/>
    <col min="13834" max="13835" width="10.77734375" style="8" customWidth="1"/>
    <col min="13836" max="13836" width="19.88671875" style="8" bestFit="1" customWidth="1"/>
    <col min="13837" max="13838" width="8.88671875" style="8"/>
    <col min="13839" max="13840" width="13.33203125" style="8" customWidth="1"/>
    <col min="13841" max="13841" width="8.88671875" style="8"/>
    <col min="13842" max="13842" width="15.6640625" style="8" customWidth="1"/>
    <col min="13843" max="14080" width="8.88671875" style="8"/>
    <col min="14081" max="14081" width="9.5546875" style="8" customWidth="1"/>
    <col min="14082" max="14082" width="8.88671875" style="8"/>
    <col min="14083" max="14083" width="11.33203125" style="8" customWidth="1"/>
    <col min="14084" max="14084" width="15.44140625" style="8" customWidth="1"/>
    <col min="14085" max="14085" width="9" style="8" customWidth="1"/>
    <col min="14086" max="14086" width="17.33203125" style="8" customWidth="1"/>
    <col min="14087" max="14087" width="28.33203125" style="8" customWidth="1"/>
    <col min="14088" max="14088" width="8.88671875" style="8"/>
    <col min="14089" max="14089" width="14.33203125" style="8" customWidth="1"/>
    <col min="14090" max="14091" width="10.77734375" style="8" customWidth="1"/>
    <col min="14092" max="14092" width="19.88671875" style="8" bestFit="1" customWidth="1"/>
    <col min="14093" max="14094" width="8.88671875" style="8"/>
    <col min="14095" max="14096" width="13.33203125" style="8" customWidth="1"/>
    <col min="14097" max="14097" width="8.88671875" style="8"/>
    <col min="14098" max="14098" width="15.6640625" style="8" customWidth="1"/>
    <col min="14099" max="14336" width="8.88671875" style="8"/>
    <col min="14337" max="14337" width="9.5546875" style="8" customWidth="1"/>
    <col min="14338" max="14338" width="8.88671875" style="8"/>
    <col min="14339" max="14339" width="11.33203125" style="8" customWidth="1"/>
    <col min="14340" max="14340" width="15.44140625" style="8" customWidth="1"/>
    <col min="14341" max="14341" width="9" style="8" customWidth="1"/>
    <col min="14342" max="14342" width="17.33203125" style="8" customWidth="1"/>
    <col min="14343" max="14343" width="28.33203125" style="8" customWidth="1"/>
    <col min="14344" max="14344" width="8.88671875" style="8"/>
    <col min="14345" max="14345" width="14.33203125" style="8" customWidth="1"/>
    <col min="14346" max="14347" width="10.77734375" style="8" customWidth="1"/>
    <col min="14348" max="14348" width="19.88671875" style="8" bestFit="1" customWidth="1"/>
    <col min="14349" max="14350" width="8.88671875" style="8"/>
    <col min="14351" max="14352" width="13.33203125" style="8" customWidth="1"/>
    <col min="14353" max="14353" width="8.88671875" style="8"/>
    <col min="14354" max="14354" width="15.6640625" style="8" customWidth="1"/>
    <col min="14355" max="14592" width="8.88671875" style="8"/>
    <col min="14593" max="14593" width="9.5546875" style="8" customWidth="1"/>
    <col min="14594" max="14594" width="8.88671875" style="8"/>
    <col min="14595" max="14595" width="11.33203125" style="8" customWidth="1"/>
    <col min="14596" max="14596" width="15.44140625" style="8" customWidth="1"/>
    <col min="14597" max="14597" width="9" style="8" customWidth="1"/>
    <col min="14598" max="14598" width="17.33203125" style="8" customWidth="1"/>
    <col min="14599" max="14599" width="28.33203125" style="8" customWidth="1"/>
    <col min="14600" max="14600" width="8.88671875" style="8"/>
    <col min="14601" max="14601" width="14.33203125" style="8" customWidth="1"/>
    <col min="14602" max="14603" width="10.77734375" style="8" customWidth="1"/>
    <col min="14604" max="14604" width="19.88671875" style="8" bestFit="1" customWidth="1"/>
    <col min="14605" max="14606" width="8.88671875" style="8"/>
    <col min="14607" max="14608" width="13.33203125" style="8" customWidth="1"/>
    <col min="14609" max="14609" width="8.88671875" style="8"/>
    <col min="14610" max="14610" width="15.6640625" style="8" customWidth="1"/>
    <col min="14611" max="14848" width="8.88671875" style="8"/>
    <col min="14849" max="14849" width="9.5546875" style="8" customWidth="1"/>
    <col min="14850" max="14850" width="8.88671875" style="8"/>
    <col min="14851" max="14851" width="11.33203125" style="8" customWidth="1"/>
    <col min="14852" max="14852" width="15.44140625" style="8" customWidth="1"/>
    <col min="14853" max="14853" width="9" style="8" customWidth="1"/>
    <col min="14854" max="14854" width="17.33203125" style="8" customWidth="1"/>
    <col min="14855" max="14855" width="28.33203125" style="8" customWidth="1"/>
    <col min="14856" max="14856" width="8.88671875" style="8"/>
    <col min="14857" max="14857" width="14.33203125" style="8" customWidth="1"/>
    <col min="14858" max="14859" width="10.77734375" style="8" customWidth="1"/>
    <col min="14860" max="14860" width="19.88671875" style="8" bestFit="1" customWidth="1"/>
    <col min="14861" max="14862" width="8.88671875" style="8"/>
    <col min="14863" max="14864" width="13.33203125" style="8" customWidth="1"/>
    <col min="14865" max="14865" width="8.88671875" style="8"/>
    <col min="14866" max="14866" width="15.6640625" style="8" customWidth="1"/>
    <col min="14867" max="15104" width="8.88671875" style="8"/>
    <col min="15105" max="15105" width="9.5546875" style="8" customWidth="1"/>
    <col min="15106" max="15106" width="8.88671875" style="8"/>
    <col min="15107" max="15107" width="11.33203125" style="8" customWidth="1"/>
    <col min="15108" max="15108" width="15.44140625" style="8" customWidth="1"/>
    <col min="15109" max="15109" width="9" style="8" customWidth="1"/>
    <col min="15110" max="15110" width="17.33203125" style="8" customWidth="1"/>
    <col min="15111" max="15111" width="28.33203125" style="8" customWidth="1"/>
    <col min="15112" max="15112" width="8.88671875" style="8"/>
    <col min="15113" max="15113" width="14.33203125" style="8" customWidth="1"/>
    <col min="15114" max="15115" width="10.77734375" style="8" customWidth="1"/>
    <col min="15116" max="15116" width="19.88671875" style="8" bestFit="1" customWidth="1"/>
    <col min="15117" max="15118" width="8.88671875" style="8"/>
    <col min="15119" max="15120" width="13.33203125" style="8" customWidth="1"/>
    <col min="15121" max="15121" width="8.88671875" style="8"/>
    <col min="15122" max="15122" width="15.6640625" style="8" customWidth="1"/>
    <col min="15123" max="15360" width="8.88671875" style="8"/>
    <col min="15361" max="15361" width="9.5546875" style="8" customWidth="1"/>
    <col min="15362" max="15362" width="8.88671875" style="8"/>
    <col min="15363" max="15363" width="11.33203125" style="8" customWidth="1"/>
    <col min="15364" max="15364" width="15.44140625" style="8" customWidth="1"/>
    <col min="15365" max="15365" width="9" style="8" customWidth="1"/>
    <col min="15366" max="15366" width="17.33203125" style="8" customWidth="1"/>
    <col min="15367" max="15367" width="28.33203125" style="8" customWidth="1"/>
    <col min="15368" max="15368" width="8.88671875" style="8"/>
    <col min="15369" max="15369" width="14.33203125" style="8" customWidth="1"/>
    <col min="15370" max="15371" width="10.77734375" style="8" customWidth="1"/>
    <col min="15372" max="15372" width="19.88671875" style="8" bestFit="1" customWidth="1"/>
    <col min="15373" max="15374" width="8.88671875" style="8"/>
    <col min="15375" max="15376" width="13.33203125" style="8" customWidth="1"/>
    <col min="15377" max="15377" width="8.88671875" style="8"/>
    <col min="15378" max="15378" width="15.6640625" style="8" customWidth="1"/>
    <col min="15379" max="15616" width="8.88671875" style="8"/>
    <col min="15617" max="15617" width="9.5546875" style="8" customWidth="1"/>
    <col min="15618" max="15618" width="8.88671875" style="8"/>
    <col min="15619" max="15619" width="11.33203125" style="8" customWidth="1"/>
    <col min="15620" max="15620" width="15.44140625" style="8" customWidth="1"/>
    <col min="15621" max="15621" width="9" style="8" customWidth="1"/>
    <col min="15622" max="15622" width="17.33203125" style="8" customWidth="1"/>
    <col min="15623" max="15623" width="28.33203125" style="8" customWidth="1"/>
    <col min="15624" max="15624" width="8.88671875" style="8"/>
    <col min="15625" max="15625" width="14.33203125" style="8" customWidth="1"/>
    <col min="15626" max="15627" width="10.77734375" style="8" customWidth="1"/>
    <col min="15628" max="15628" width="19.88671875" style="8" bestFit="1" customWidth="1"/>
    <col min="15629" max="15630" width="8.88671875" style="8"/>
    <col min="15631" max="15632" width="13.33203125" style="8" customWidth="1"/>
    <col min="15633" max="15633" width="8.88671875" style="8"/>
    <col min="15634" max="15634" width="15.6640625" style="8" customWidth="1"/>
    <col min="15635" max="15872" width="8.88671875" style="8"/>
    <col min="15873" max="15873" width="9.5546875" style="8" customWidth="1"/>
    <col min="15874" max="15874" width="8.88671875" style="8"/>
    <col min="15875" max="15875" width="11.33203125" style="8" customWidth="1"/>
    <col min="15876" max="15876" width="15.44140625" style="8" customWidth="1"/>
    <col min="15877" max="15877" width="9" style="8" customWidth="1"/>
    <col min="15878" max="15878" width="17.33203125" style="8" customWidth="1"/>
    <col min="15879" max="15879" width="28.33203125" style="8" customWidth="1"/>
    <col min="15880" max="15880" width="8.88671875" style="8"/>
    <col min="15881" max="15881" width="14.33203125" style="8" customWidth="1"/>
    <col min="15882" max="15883" width="10.77734375" style="8" customWidth="1"/>
    <col min="15884" max="15884" width="19.88671875" style="8" bestFit="1" customWidth="1"/>
    <col min="15885" max="15886" width="8.88671875" style="8"/>
    <col min="15887" max="15888" width="13.33203125" style="8" customWidth="1"/>
    <col min="15889" max="15889" width="8.88671875" style="8"/>
    <col min="15890" max="15890" width="15.6640625" style="8" customWidth="1"/>
    <col min="15891" max="16128" width="8.88671875" style="8"/>
    <col min="16129" max="16129" width="9.5546875" style="8" customWidth="1"/>
    <col min="16130" max="16130" width="8.88671875" style="8"/>
    <col min="16131" max="16131" width="11.33203125" style="8" customWidth="1"/>
    <col min="16132" max="16132" width="15.44140625" style="8" customWidth="1"/>
    <col min="16133" max="16133" width="9" style="8" customWidth="1"/>
    <col min="16134" max="16134" width="17.33203125" style="8" customWidth="1"/>
    <col min="16135" max="16135" width="28.33203125" style="8" customWidth="1"/>
    <col min="16136" max="16136" width="8.88671875" style="8"/>
    <col min="16137" max="16137" width="14.33203125" style="8" customWidth="1"/>
    <col min="16138" max="16139" width="10.77734375" style="8" customWidth="1"/>
    <col min="16140" max="16140" width="19.88671875" style="8" bestFit="1" customWidth="1"/>
    <col min="16141" max="16142" width="8.88671875" style="8"/>
    <col min="16143" max="16144" width="13.33203125" style="8" customWidth="1"/>
    <col min="16145" max="16145" width="8.88671875" style="8"/>
    <col min="16146" max="16146" width="15.6640625" style="8" customWidth="1"/>
    <col min="16147" max="16384" width="8.88671875" style="8"/>
  </cols>
  <sheetData>
    <row r="1" spans="1:18" s="1" customFormat="1" ht="30" customHeight="1" thickBot="1" x14ac:dyDescent="0.2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pans="1:18" s="1" customFormat="1" ht="30" customHeight="1" x14ac:dyDescent="0.15">
      <c r="A2" s="131"/>
      <c r="B2" s="131"/>
      <c r="C2" s="131"/>
      <c r="D2" s="131"/>
      <c r="E2" s="131"/>
      <c r="F2" s="131"/>
      <c r="G2" s="2"/>
      <c r="H2" s="2"/>
      <c r="I2" s="2"/>
      <c r="J2" s="2"/>
      <c r="K2" s="2"/>
      <c r="L2" s="3"/>
      <c r="M2" s="2"/>
    </row>
    <row r="3" spans="1:18" ht="30.75" customHeight="1" x14ac:dyDescent="0.15">
      <c r="A3" s="4" t="s">
        <v>1330</v>
      </c>
      <c r="B3" s="4" t="s">
        <v>1331</v>
      </c>
      <c r="C3" s="4" t="s">
        <v>1332</v>
      </c>
      <c r="D3" s="4" t="s">
        <v>1333</v>
      </c>
      <c r="E3" s="4" t="s">
        <v>1</v>
      </c>
      <c r="F3" s="5" t="s">
        <v>1334</v>
      </c>
      <c r="G3" s="5" t="s">
        <v>2</v>
      </c>
      <c r="H3" s="5" t="s">
        <v>3</v>
      </c>
      <c r="I3" s="4" t="s">
        <v>4</v>
      </c>
      <c r="J3" s="4" t="s">
        <v>5</v>
      </c>
      <c r="K3" s="4" t="s">
        <v>6</v>
      </c>
      <c r="L3" s="6" t="s">
        <v>7</v>
      </c>
      <c r="M3" s="7" t="s">
        <v>8</v>
      </c>
      <c r="N3" s="7" t="s">
        <v>9</v>
      </c>
      <c r="O3" s="7" t="s">
        <v>10</v>
      </c>
      <c r="P3" s="7" t="s">
        <v>11</v>
      </c>
      <c r="Q3" s="7" t="s">
        <v>12</v>
      </c>
      <c r="R3" s="4" t="s">
        <v>13</v>
      </c>
    </row>
    <row r="4" spans="1:18" s="13" customFormat="1" ht="30.95" customHeight="1" x14ac:dyDescent="0.15">
      <c r="A4" s="126">
        <v>2022</v>
      </c>
      <c r="B4" s="126">
        <v>2</v>
      </c>
      <c r="C4" s="126" t="s">
        <v>14</v>
      </c>
      <c r="D4" s="126" t="s">
        <v>15</v>
      </c>
      <c r="E4" s="126" t="s">
        <v>16</v>
      </c>
      <c r="F4" s="132">
        <v>4511189301</v>
      </c>
      <c r="G4" s="10" t="s">
        <v>17</v>
      </c>
      <c r="H4" s="11" t="s">
        <v>18</v>
      </c>
      <c r="I4" s="9" t="s">
        <v>15</v>
      </c>
      <c r="J4" s="9">
        <v>5</v>
      </c>
      <c r="K4" s="9" t="s">
        <v>19</v>
      </c>
      <c r="L4" s="82">
        <v>26553</v>
      </c>
      <c r="M4" s="9" t="s">
        <v>20</v>
      </c>
      <c r="N4" s="12" t="s">
        <v>21</v>
      </c>
      <c r="O4" s="12">
        <v>8225</v>
      </c>
      <c r="P4" s="12" t="s">
        <v>22</v>
      </c>
      <c r="Q4" s="12" t="s">
        <v>22</v>
      </c>
      <c r="R4" s="9" t="s">
        <v>22</v>
      </c>
    </row>
    <row r="5" spans="1:18" s="13" customFormat="1" ht="30.95" customHeight="1" x14ac:dyDescent="0.15">
      <c r="A5" s="126">
        <v>2022</v>
      </c>
      <c r="B5" s="126">
        <v>3</v>
      </c>
      <c r="C5" s="126" t="s">
        <v>23</v>
      </c>
      <c r="D5" s="126" t="s">
        <v>24</v>
      </c>
      <c r="E5" s="126" t="s">
        <v>25</v>
      </c>
      <c r="F5" s="126">
        <v>6010989901</v>
      </c>
      <c r="G5" s="14" t="s">
        <v>26</v>
      </c>
      <c r="H5" s="14" t="s">
        <v>23</v>
      </c>
      <c r="I5" s="9" t="s">
        <v>27</v>
      </c>
      <c r="J5" s="9">
        <v>1</v>
      </c>
      <c r="K5" s="9" t="s">
        <v>28</v>
      </c>
      <c r="L5" s="82">
        <v>100000</v>
      </c>
      <c r="M5" s="9" t="s">
        <v>20</v>
      </c>
      <c r="N5" s="12" t="s">
        <v>21</v>
      </c>
      <c r="O5" s="12">
        <v>8225</v>
      </c>
      <c r="P5" s="12" t="s">
        <v>22</v>
      </c>
      <c r="Q5" s="12" t="s">
        <v>22</v>
      </c>
      <c r="R5" s="9" t="s">
        <v>22</v>
      </c>
    </row>
    <row r="6" spans="1:18" s="13" customFormat="1" ht="30.95" customHeight="1" x14ac:dyDescent="0.15">
      <c r="A6" s="126">
        <v>2022</v>
      </c>
      <c r="B6" s="126">
        <v>1</v>
      </c>
      <c r="C6" s="126" t="s">
        <v>29</v>
      </c>
      <c r="D6" s="126" t="s">
        <v>30</v>
      </c>
      <c r="E6" s="126" t="s">
        <v>31</v>
      </c>
      <c r="F6" s="126">
        <v>4712170101</v>
      </c>
      <c r="G6" s="9" t="s">
        <v>32</v>
      </c>
      <c r="H6" s="9"/>
      <c r="I6" s="9" t="s">
        <v>33</v>
      </c>
      <c r="J6" s="9">
        <v>64064</v>
      </c>
      <c r="K6" s="9" t="s">
        <v>34</v>
      </c>
      <c r="L6" s="82">
        <v>36080</v>
      </c>
      <c r="M6" s="12" t="s">
        <v>1158</v>
      </c>
      <c r="N6" s="12" t="s">
        <v>35</v>
      </c>
      <c r="O6" s="12" t="s">
        <v>36</v>
      </c>
      <c r="P6" s="12" t="s">
        <v>37</v>
      </c>
      <c r="Q6" s="12"/>
      <c r="R6" s="9" t="s">
        <v>38</v>
      </c>
    </row>
    <row r="7" spans="1:18" s="13" customFormat="1" ht="30.95" customHeight="1" x14ac:dyDescent="0.15">
      <c r="A7" s="126">
        <v>2022</v>
      </c>
      <c r="B7" s="126">
        <v>1</v>
      </c>
      <c r="C7" s="126" t="s">
        <v>39</v>
      </c>
      <c r="D7" s="126" t="s">
        <v>40</v>
      </c>
      <c r="E7" s="126" t="s">
        <v>31</v>
      </c>
      <c r="F7" s="126">
        <v>31191501</v>
      </c>
      <c r="G7" s="9" t="s">
        <v>41</v>
      </c>
      <c r="H7" s="9"/>
      <c r="I7" s="9" t="s">
        <v>42</v>
      </c>
      <c r="J7" s="9"/>
      <c r="K7" s="9" t="s">
        <v>43</v>
      </c>
      <c r="L7" s="82">
        <v>27272</v>
      </c>
      <c r="M7" s="12" t="s">
        <v>1158</v>
      </c>
      <c r="N7" s="12" t="s">
        <v>44</v>
      </c>
      <c r="O7" s="12" t="s">
        <v>45</v>
      </c>
      <c r="P7" s="12" t="s">
        <v>37</v>
      </c>
      <c r="Q7" s="12"/>
      <c r="R7" s="9" t="s">
        <v>38</v>
      </c>
    </row>
    <row r="8" spans="1:18" s="13" customFormat="1" ht="30.95" customHeight="1" x14ac:dyDescent="0.15">
      <c r="A8" s="126">
        <v>2022</v>
      </c>
      <c r="B8" s="126">
        <v>1</v>
      </c>
      <c r="C8" s="126" t="s">
        <v>29</v>
      </c>
      <c r="D8" s="126" t="s">
        <v>46</v>
      </c>
      <c r="E8" s="126" t="s">
        <v>31</v>
      </c>
      <c r="F8" s="126">
        <v>40101802</v>
      </c>
      <c r="G8" s="9" t="s">
        <v>47</v>
      </c>
      <c r="H8" s="9"/>
      <c r="I8" s="9" t="s">
        <v>42</v>
      </c>
      <c r="J8" s="9"/>
      <c r="K8" s="9" t="s">
        <v>43</v>
      </c>
      <c r="L8" s="82">
        <v>27272</v>
      </c>
      <c r="M8" s="12" t="s">
        <v>1158</v>
      </c>
      <c r="N8" s="12" t="s">
        <v>44</v>
      </c>
      <c r="O8" s="12" t="s">
        <v>45</v>
      </c>
      <c r="P8" s="12" t="s">
        <v>37</v>
      </c>
      <c r="Q8" s="12"/>
      <c r="R8" s="9" t="s">
        <v>38</v>
      </c>
    </row>
    <row r="9" spans="1:18" s="13" customFormat="1" ht="30.95" customHeight="1" x14ac:dyDescent="0.15">
      <c r="A9" s="126">
        <v>2022</v>
      </c>
      <c r="B9" s="126">
        <v>1</v>
      </c>
      <c r="C9" s="126" t="s">
        <v>29</v>
      </c>
      <c r="D9" s="126" t="s">
        <v>48</v>
      </c>
      <c r="E9" s="126" t="s">
        <v>31</v>
      </c>
      <c r="F9" s="126">
        <v>39101605</v>
      </c>
      <c r="G9" s="9" t="s">
        <v>49</v>
      </c>
      <c r="H9" s="9"/>
      <c r="I9" s="9" t="s">
        <v>42</v>
      </c>
      <c r="J9" s="9"/>
      <c r="K9" s="9" t="s">
        <v>43</v>
      </c>
      <c r="L9" s="82">
        <v>26182</v>
      </c>
      <c r="M9" s="12" t="s">
        <v>1158</v>
      </c>
      <c r="N9" s="12" t="s">
        <v>50</v>
      </c>
      <c r="O9" s="12" t="s">
        <v>51</v>
      </c>
      <c r="P9" s="12" t="s">
        <v>37</v>
      </c>
      <c r="Q9" s="12"/>
      <c r="R9" s="9" t="s">
        <v>38</v>
      </c>
    </row>
    <row r="10" spans="1:18" s="13" customFormat="1" ht="30.95" customHeight="1" x14ac:dyDescent="0.15">
      <c r="A10" s="126">
        <v>2022</v>
      </c>
      <c r="B10" s="126">
        <v>4</v>
      </c>
      <c r="C10" s="126" t="s">
        <v>14</v>
      </c>
      <c r="D10" s="126" t="s">
        <v>52</v>
      </c>
      <c r="E10" s="126" t="s">
        <v>53</v>
      </c>
      <c r="F10" s="126">
        <v>4321151403</v>
      </c>
      <c r="G10" s="9" t="s">
        <v>54</v>
      </c>
      <c r="H10" s="9"/>
      <c r="I10" s="9" t="s">
        <v>55</v>
      </c>
      <c r="J10" s="9">
        <v>73</v>
      </c>
      <c r="K10" s="9" t="s">
        <v>19</v>
      </c>
      <c r="L10" s="83">
        <v>548000</v>
      </c>
      <c r="M10" s="12" t="s">
        <v>56</v>
      </c>
      <c r="N10" s="12" t="s">
        <v>57</v>
      </c>
      <c r="O10" s="12" t="s">
        <v>58</v>
      </c>
      <c r="P10" s="12" t="s">
        <v>37</v>
      </c>
      <c r="Q10" s="12"/>
      <c r="R10" s="9"/>
    </row>
    <row r="11" spans="1:18" s="13" customFormat="1" ht="30.95" customHeight="1" x14ac:dyDescent="0.15">
      <c r="A11" s="126">
        <v>2022</v>
      </c>
      <c r="B11" s="126">
        <v>5</v>
      </c>
      <c r="C11" s="126" t="s">
        <v>14</v>
      </c>
      <c r="D11" s="126" t="s">
        <v>59</v>
      </c>
      <c r="E11" s="126" t="s">
        <v>53</v>
      </c>
      <c r="F11" s="126">
        <v>4321151403</v>
      </c>
      <c r="G11" s="9" t="s">
        <v>54</v>
      </c>
      <c r="H11" s="9"/>
      <c r="I11" s="9" t="s">
        <v>55</v>
      </c>
      <c r="J11" s="9">
        <v>50</v>
      </c>
      <c r="K11" s="9" t="s">
        <v>19</v>
      </c>
      <c r="L11" s="83">
        <v>100000</v>
      </c>
      <c r="M11" s="12" t="s">
        <v>56</v>
      </c>
      <c r="N11" s="12" t="s">
        <v>57</v>
      </c>
      <c r="O11" s="12" t="s">
        <v>58</v>
      </c>
      <c r="P11" s="12" t="s">
        <v>37</v>
      </c>
      <c r="Q11" s="12"/>
      <c r="R11" s="9"/>
    </row>
    <row r="12" spans="1:18" s="13" customFormat="1" ht="30.95" customHeight="1" x14ac:dyDescent="0.15">
      <c r="A12" s="126">
        <v>2022</v>
      </c>
      <c r="B12" s="126">
        <v>2</v>
      </c>
      <c r="C12" s="126" t="s">
        <v>29</v>
      </c>
      <c r="D12" s="126" t="s">
        <v>60</v>
      </c>
      <c r="E12" s="126" t="s">
        <v>53</v>
      </c>
      <c r="F12" s="133">
        <v>4322250101</v>
      </c>
      <c r="G12" s="9" t="s">
        <v>61</v>
      </c>
      <c r="H12" s="9"/>
      <c r="I12" s="9" t="s">
        <v>62</v>
      </c>
      <c r="J12" s="9">
        <v>4</v>
      </c>
      <c r="K12" s="9" t="s">
        <v>19</v>
      </c>
      <c r="L12" s="83">
        <v>192000</v>
      </c>
      <c r="M12" s="12" t="s">
        <v>56</v>
      </c>
      <c r="N12" s="12" t="s">
        <v>57</v>
      </c>
      <c r="O12" s="12" t="s">
        <v>58</v>
      </c>
      <c r="P12" s="12" t="s">
        <v>37</v>
      </c>
      <c r="Q12" s="12"/>
      <c r="R12" s="9"/>
    </row>
    <row r="13" spans="1:18" s="13" customFormat="1" ht="30.95" customHeight="1" x14ac:dyDescent="0.15">
      <c r="A13" s="79">
        <v>2022</v>
      </c>
      <c r="B13" s="79">
        <v>1</v>
      </c>
      <c r="C13" s="79" t="s">
        <v>63</v>
      </c>
      <c r="D13" s="79" t="s">
        <v>64</v>
      </c>
      <c r="E13" s="79" t="s">
        <v>65</v>
      </c>
      <c r="F13" s="79">
        <v>5510151901</v>
      </c>
      <c r="G13" s="79" t="s">
        <v>66</v>
      </c>
      <c r="H13" s="79" t="s">
        <v>67</v>
      </c>
      <c r="I13" s="79" t="s">
        <v>68</v>
      </c>
      <c r="J13" s="79">
        <v>4</v>
      </c>
      <c r="K13" s="79" t="s">
        <v>69</v>
      </c>
      <c r="L13" s="84">
        <v>23011</v>
      </c>
      <c r="M13" s="80" t="s">
        <v>70</v>
      </c>
      <c r="N13" s="80" t="s">
        <v>71</v>
      </c>
      <c r="O13" s="80" t="s">
        <v>72</v>
      </c>
      <c r="P13" s="80"/>
      <c r="Q13" s="80"/>
      <c r="R13" s="79" t="s">
        <v>73</v>
      </c>
    </row>
    <row r="14" spans="1:18" s="13" customFormat="1" ht="30.95" customHeight="1" x14ac:dyDescent="0.15">
      <c r="A14" s="126">
        <v>2022</v>
      </c>
      <c r="B14" s="126">
        <v>2</v>
      </c>
      <c r="C14" s="126" t="s">
        <v>29</v>
      </c>
      <c r="D14" s="126" t="s">
        <v>74</v>
      </c>
      <c r="E14" s="126" t="s">
        <v>75</v>
      </c>
      <c r="F14" s="126">
        <v>4016160201</v>
      </c>
      <c r="G14" s="9" t="s">
        <v>76</v>
      </c>
      <c r="H14" s="9"/>
      <c r="I14" s="9" t="s">
        <v>77</v>
      </c>
      <c r="J14" s="9">
        <v>44</v>
      </c>
      <c r="K14" s="9" t="s">
        <v>19</v>
      </c>
      <c r="L14" s="83">
        <v>40000</v>
      </c>
      <c r="M14" s="12" t="s">
        <v>78</v>
      </c>
      <c r="N14" s="12" t="s">
        <v>79</v>
      </c>
      <c r="O14" s="12" t="s">
        <v>80</v>
      </c>
      <c r="P14" s="12"/>
      <c r="Q14" s="12"/>
      <c r="R14" s="9"/>
    </row>
    <row r="15" spans="1:18" ht="30.95" customHeight="1" x14ac:dyDescent="0.15">
      <c r="A15" s="126">
        <v>2022</v>
      </c>
      <c r="B15" s="126">
        <v>3</v>
      </c>
      <c r="C15" s="126" t="s">
        <v>39</v>
      </c>
      <c r="D15" s="126" t="s">
        <v>81</v>
      </c>
      <c r="E15" s="126" t="s">
        <v>75</v>
      </c>
      <c r="F15" s="126">
        <v>4322261201</v>
      </c>
      <c r="G15" s="9" t="s">
        <v>82</v>
      </c>
      <c r="H15" s="9"/>
      <c r="I15" s="9"/>
      <c r="J15" s="9">
        <v>9</v>
      </c>
      <c r="K15" s="9" t="s">
        <v>83</v>
      </c>
      <c r="L15" s="85">
        <v>22670</v>
      </c>
      <c r="M15" s="12" t="s">
        <v>70</v>
      </c>
      <c r="N15" s="12" t="s">
        <v>84</v>
      </c>
      <c r="O15" s="12" t="s">
        <v>85</v>
      </c>
      <c r="P15" s="12"/>
      <c r="Q15" s="12"/>
      <c r="R15" s="9"/>
    </row>
    <row r="16" spans="1:18" ht="30.95" customHeight="1" x14ac:dyDescent="0.15">
      <c r="A16" s="126">
        <v>2022</v>
      </c>
      <c r="B16" s="126">
        <v>4</v>
      </c>
      <c r="C16" s="126" t="s">
        <v>29</v>
      </c>
      <c r="D16" s="126" t="s">
        <v>86</v>
      </c>
      <c r="E16" s="126" t="s">
        <v>75</v>
      </c>
      <c r="F16" s="126">
        <v>4321179701</v>
      </c>
      <c r="G16" s="9" t="s">
        <v>87</v>
      </c>
      <c r="H16" s="9" t="s">
        <v>88</v>
      </c>
      <c r="I16" s="9" t="s">
        <v>89</v>
      </c>
      <c r="J16" s="9">
        <v>1</v>
      </c>
      <c r="K16" s="9" t="s">
        <v>19</v>
      </c>
      <c r="L16" s="83">
        <v>90000</v>
      </c>
      <c r="M16" s="12" t="s">
        <v>78</v>
      </c>
      <c r="N16" s="12" t="s">
        <v>90</v>
      </c>
      <c r="O16" s="12" t="s">
        <v>91</v>
      </c>
      <c r="P16" s="12"/>
      <c r="Q16" s="12"/>
      <c r="R16" s="9"/>
    </row>
    <row r="17" spans="1:18" s="13" customFormat="1" ht="30.95" customHeight="1" x14ac:dyDescent="0.15">
      <c r="A17" s="126">
        <v>2022</v>
      </c>
      <c r="B17" s="15">
        <v>3</v>
      </c>
      <c r="C17" s="15" t="s">
        <v>29</v>
      </c>
      <c r="D17" s="15" t="s">
        <v>92</v>
      </c>
      <c r="E17" s="15" t="s">
        <v>53</v>
      </c>
      <c r="F17" s="15">
        <v>3012999201</v>
      </c>
      <c r="G17" s="15" t="s">
        <v>93</v>
      </c>
      <c r="H17" s="15" t="s">
        <v>94</v>
      </c>
      <c r="I17" s="15" t="s">
        <v>95</v>
      </c>
      <c r="J17" s="15">
        <v>4400</v>
      </c>
      <c r="K17" s="15" t="s">
        <v>96</v>
      </c>
      <c r="L17" s="81">
        <v>200000</v>
      </c>
      <c r="M17" s="16" t="s">
        <v>97</v>
      </c>
      <c r="N17" s="17" t="s">
        <v>98</v>
      </c>
      <c r="O17" s="17" t="s">
        <v>99</v>
      </c>
      <c r="P17" s="17" t="s">
        <v>37</v>
      </c>
      <c r="Q17" s="12"/>
      <c r="R17" s="9"/>
    </row>
    <row r="18" spans="1:18" s="13" customFormat="1" ht="30.95" customHeight="1" x14ac:dyDescent="0.15">
      <c r="A18" s="126">
        <v>2022</v>
      </c>
      <c r="B18" s="15">
        <v>4</v>
      </c>
      <c r="C18" s="15" t="s">
        <v>29</v>
      </c>
      <c r="D18" s="15" t="s">
        <v>100</v>
      </c>
      <c r="E18" s="15" t="s">
        <v>53</v>
      </c>
      <c r="F18" s="15">
        <v>3012999201</v>
      </c>
      <c r="G18" s="15" t="s">
        <v>93</v>
      </c>
      <c r="H18" s="15" t="s">
        <v>101</v>
      </c>
      <c r="I18" s="15" t="s">
        <v>102</v>
      </c>
      <c r="J18" s="15">
        <v>822</v>
      </c>
      <c r="K18" s="15" t="s">
        <v>103</v>
      </c>
      <c r="L18" s="81">
        <v>37000</v>
      </c>
      <c r="M18" s="16" t="s">
        <v>97</v>
      </c>
      <c r="N18" s="17" t="s">
        <v>98</v>
      </c>
      <c r="O18" s="17" t="s">
        <v>99</v>
      </c>
      <c r="P18" s="17" t="s">
        <v>37</v>
      </c>
      <c r="Q18" s="12"/>
      <c r="R18" s="9"/>
    </row>
    <row r="19" spans="1:18" s="13" customFormat="1" ht="30.95" customHeight="1" x14ac:dyDescent="0.15">
      <c r="A19" s="18">
        <v>2022</v>
      </c>
      <c r="B19" s="18">
        <v>1</v>
      </c>
      <c r="C19" s="18" t="s">
        <v>14</v>
      </c>
      <c r="D19" s="18" t="s">
        <v>104</v>
      </c>
      <c r="E19" s="18" t="s">
        <v>105</v>
      </c>
      <c r="F19" s="18">
        <v>4014210201</v>
      </c>
      <c r="G19" s="18" t="s">
        <v>106</v>
      </c>
      <c r="H19" s="18"/>
      <c r="I19" s="18"/>
      <c r="J19" s="18"/>
      <c r="K19" s="18"/>
      <c r="L19" s="86">
        <v>165570</v>
      </c>
      <c r="M19" s="19" t="s">
        <v>107</v>
      </c>
      <c r="N19" s="12" t="s">
        <v>108</v>
      </c>
      <c r="O19" s="12" t="s">
        <v>109</v>
      </c>
      <c r="P19" s="12"/>
      <c r="Q19" s="12"/>
      <c r="R19" s="9"/>
    </row>
    <row r="20" spans="1:18" s="13" customFormat="1" ht="30.95" customHeight="1" x14ac:dyDescent="0.15">
      <c r="A20" s="18">
        <v>2022</v>
      </c>
      <c r="B20" s="18">
        <v>1</v>
      </c>
      <c r="C20" s="18" t="s">
        <v>14</v>
      </c>
      <c r="D20" s="18" t="s">
        <v>110</v>
      </c>
      <c r="E20" s="18" t="s">
        <v>105</v>
      </c>
      <c r="F20" s="18">
        <v>3011159701</v>
      </c>
      <c r="G20" s="18" t="s">
        <v>111</v>
      </c>
      <c r="H20" s="18"/>
      <c r="I20" s="18"/>
      <c r="J20" s="18"/>
      <c r="K20" s="18"/>
      <c r="L20" s="86">
        <v>184660</v>
      </c>
      <c r="M20" s="19" t="s">
        <v>107</v>
      </c>
      <c r="N20" s="12" t="s">
        <v>112</v>
      </c>
      <c r="O20" s="12" t="s">
        <v>113</v>
      </c>
      <c r="P20" s="12"/>
      <c r="Q20" s="12"/>
      <c r="R20" s="9"/>
    </row>
    <row r="21" spans="1:18" s="13" customFormat="1" ht="30.95" customHeight="1" x14ac:dyDescent="0.15">
      <c r="A21" s="18">
        <v>2022</v>
      </c>
      <c r="B21" s="18">
        <v>1</v>
      </c>
      <c r="C21" s="18" t="s">
        <v>14</v>
      </c>
      <c r="D21" s="18" t="s">
        <v>110</v>
      </c>
      <c r="E21" s="18" t="s">
        <v>105</v>
      </c>
      <c r="F21" s="18">
        <v>4014210201</v>
      </c>
      <c r="G21" s="18" t="s">
        <v>114</v>
      </c>
      <c r="H21" s="18"/>
      <c r="I21" s="18"/>
      <c r="J21" s="18"/>
      <c r="K21" s="18"/>
      <c r="L21" s="86">
        <v>983377</v>
      </c>
      <c r="M21" s="19" t="s">
        <v>107</v>
      </c>
      <c r="N21" s="12" t="s">
        <v>112</v>
      </c>
      <c r="O21" s="12" t="s">
        <v>113</v>
      </c>
      <c r="P21" s="12"/>
      <c r="Q21" s="12"/>
      <c r="R21" s="9"/>
    </row>
    <row r="22" spans="1:18" s="13" customFormat="1" ht="30.95" customHeight="1" x14ac:dyDescent="0.15">
      <c r="A22" s="18">
        <v>2022</v>
      </c>
      <c r="B22" s="18">
        <v>1</v>
      </c>
      <c r="C22" s="18" t="s">
        <v>14</v>
      </c>
      <c r="D22" s="18" t="s">
        <v>110</v>
      </c>
      <c r="E22" s="18" t="s">
        <v>105</v>
      </c>
      <c r="F22" s="18">
        <v>4017250301</v>
      </c>
      <c r="G22" s="18" t="s">
        <v>115</v>
      </c>
      <c r="H22" s="18"/>
      <c r="I22" s="18"/>
      <c r="J22" s="18"/>
      <c r="K22" s="18"/>
      <c r="L22" s="86">
        <v>125067</v>
      </c>
      <c r="M22" s="19" t="s">
        <v>107</v>
      </c>
      <c r="N22" s="12" t="s">
        <v>112</v>
      </c>
      <c r="O22" s="12" t="s">
        <v>113</v>
      </c>
      <c r="P22" s="12"/>
      <c r="Q22" s="12"/>
      <c r="R22" s="9"/>
    </row>
    <row r="23" spans="1:18" s="13" customFormat="1" ht="30.95" customHeight="1" x14ac:dyDescent="0.15">
      <c r="A23" s="18">
        <v>2022</v>
      </c>
      <c r="B23" s="18">
        <v>1</v>
      </c>
      <c r="C23" s="18" t="s">
        <v>14</v>
      </c>
      <c r="D23" s="18" t="s">
        <v>110</v>
      </c>
      <c r="E23" s="18" t="s">
        <v>105</v>
      </c>
      <c r="F23" s="18">
        <v>3116329901</v>
      </c>
      <c r="G23" s="18" t="s">
        <v>116</v>
      </c>
      <c r="H23" s="18"/>
      <c r="I23" s="18"/>
      <c r="J23" s="18"/>
      <c r="K23" s="18"/>
      <c r="L23" s="86">
        <v>25648</v>
      </c>
      <c r="M23" s="19" t="s">
        <v>107</v>
      </c>
      <c r="N23" s="12" t="s">
        <v>112</v>
      </c>
      <c r="O23" s="12" t="s">
        <v>113</v>
      </c>
      <c r="P23" s="12"/>
      <c r="Q23" s="12"/>
      <c r="R23" s="9"/>
    </row>
    <row r="24" spans="1:18" s="13" customFormat="1" ht="30.95" customHeight="1" x14ac:dyDescent="0.15">
      <c r="A24" s="18">
        <v>2022</v>
      </c>
      <c r="B24" s="18">
        <v>1</v>
      </c>
      <c r="C24" s="18" t="s">
        <v>14</v>
      </c>
      <c r="D24" s="18" t="s">
        <v>117</v>
      </c>
      <c r="E24" s="18" t="s">
        <v>105</v>
      </c>
      <c r="F24" s="18">
        <v>4014162001</v>
      </c>
      <c r="G24" s="18" t="s">
        <v>118</v>
      </c>
      <c r="H24" s="18"/>
      <c r="I24" s="18"/>
      <c r="J24" s="18"/>
      <c r="K24" s="18"/>
      <c r="L24" s="86">
        <v>34886</v>
      </c>
      <c r="M24" s="19" t="s">
        <v>107</v>
      </c>
      <c r="N24" s="12" t="s">
        <v>112</v>
      </c>
      <c r="O24" s="12" t="s">
        <v>113</v>
      </c>
      <c r="P24" s="12"/>
      <c r="Q24" s="12"/>
      <c r="R24" s="9"/>
    </row>
    <row r="25" spans="1:18" s="13" customFormat="1" ht="30.95" customHeight="1" x14ac:dyDescent="0.15">
      <c r="A25" s="18">
        <v>2022</v>
      </c>
      <c r="B25" s="18">
        <v>1</v>
      </c>
      <c r="C25" s="18" t="s">
        <v>14</v>
      </c>
      <c r="D25" s="18" t="s">
        <v>110</v>
      </c>
      <c r="E25" s="18" t="s">
        <v>105</v>
      </c>
      <c r="F25" s="18">
        <v>4014179501</v>
      </c>
      <c r="G25" s="18" t="s">
        <v>119</v>
      </c>
      <c r="H25" s="18"/>
      <c r="I25" s="18"/>
      <c r="J25" s="18"/>
      <c r="K25" s="18"/>
      <c r="L25" s="86">
        <v>139750</v>
      </c>
      <c r="M25" s="19" t="s">
        <v>107</v>
      </c>
      <c r="N25" s="12" t="s">
        <v>112</v>
      </c>
      <c r="O25" s="12" t="s">
        <v>113</v>
      </c>
      <c r="P25" s="12"/>
      <c r="Q25" s="12"/>
      <c r="R25" s="9"/>
    </row>
    <row r="26" spans="1:18" s="13" customFormat="1" ht="30.95" customHeight="1" x14ac:dyDescent="0.15">
      <c r="A26" s="18">
        <v>2022</v>
      </c>
      <c r="B26" s="18">
        <v>2</v>
      </c>
      <c r="C26" s="18" t="s">
        <v>29</v>
      </c>
      <c r="D26" s="18" t="s">
        <v>120</v>
      </c>
      <c r="E26" s="18" t="s">
        <v>31</v>
      </c>
      <c r="F26" s="18">
        <v>4321150401</v>
      </c>
      <c r="G26" s="18" t="s">
        <v>121</v>
      </c>
      <c r="H26" s="18"/>
      <c r="I26" s="18" t="s">
        <v>122</v>
      </c>
      <c r="J26" s="18">
        <v>28</v>
      </c>
      <c r="K26" s="18" t="s">
        <v>19</v>
      </c>
      <c r="L26" s="87">
        <v>51800</v>
      </c>
      <c r="M26" s="19" t="s">
        <v>123</v>
      </c>
      <c r="N26" s="12" t="s">
        <v>124</v>
      </c>
      <c r="O26" s="12" t="s">
        <v>125</v>
      </c>
      <c r="P26" s="12"/>
      <c r="Q26" s="12"/>
      <c r="R26" s="20" t="s">
        <v>126</v>
      </c>
    </row>
    <row r="27" spans="1:18" s="13" customFormat="1" ht="30.95" customHeight="1" x14ac:dyDescent="0.15">
      <c r="A27" s="18">
        <v>2022</v>
      </c>
      <c r="B27" s="18">
        <v>2</v>
      </c>
      <c r="C27" s="18" t="s">
        <v>14</v>
      </c>
      <c r="D27" s="18" t="s">
        <v>127</v>
      </c>
      <c r="E27" s="18" t="s">
        <v>105</v>
      </c>
      <c r="F27" s="18">
        <v>3011150501</v>
      </c>
      <c r="G27" s="18" t="s">
        <v>128</v>
      </c>
      <c r="H27" s="18"/>
      <c r="I27" s="18"/>
      <c r="J27" s="18"/>
      <c r="K27" s="18"/>
      <c r="L27" s="86">
        <v>22546</v>
      </c>
      <c r="M27" s="19" t="s">
        <v>107</v>
      </c>
      <c r="N27" s="12" t="s">
        <v>112</v>
      </c>
      <c r="O27" s="12" t="s">
        <v>113</v>
      </c>
      <c r="P27" s="12"/>
      <c r="Q27" s="12"/>
      <c r="R27" s="9"/>
    </row>
    <row r="28" spans="1:18" s="13" customFormat="1" ht="30.95" customHeight="1" x14ac:dyDescent="0.15">
      <c r="A28" s="18">
        <v>2022</v>
      </c>
      <c r="B28" s="18">
        <v>2</v>
      </c>
      <c r="C28" s="18" t="s">
        <v>14</v>
      </c>
      <c r="D28" s="18" t="s">
        <v>127</v>
      </c>
      <c r="E28" s="18" t="s">
        <v>105</v>
      </c>
      <c r="F28" s="18">
        <v>4014210201</v>
      </c>
      <c r="G28" s="18" t="s">
        <v>129</v>
      </c>
      <c r="H28" s="18"/>
      <c r="I28" s="18"/>
      <c r="J28" s="18"/>
      <c r="K28" s="18"/>
      <c r="L28" s="86">
        <v>71656</v>
      </c>
      <c r="M28" s="19" t="s">
        <v>107</v>
      </c>
      <c r="N28" s="12" t="s">
        <v>112</v>
      </c>
      <c r="O28" s="12" t="s">
        <v>113</v>
      </c>
      <c r="P28" s="12"/>
      <c r="Q28" s="12"/>
      <c r="R28" s="9"/>
    </row>
    <row r="29" spans="1:18" s="13" customFormat="1" ht="30.95" customHeight="1" x14ac:dyDescent="0.15">
      <c r="A29" s="18">
        <v>2022</v>
      </c>
      <c r="B29" s="18">
        <v>2</v>
      </c>
      <c r="C29" s="18" t="s">
        <v>14</v>
      </c>
      <c r="D29" s="18" t="s">
        <v>130</v>
      </c>
      <c r="E29" s="18" t="s">
        <v>105</v>
      </c>
      <c r="F29" s="18">
        <v>3011159701</v>
      </c>
      <c r="G29" s="18" t="s">
        <v>111</v>
      </c>
      <c r="H29" s="18"/>
      <c r="I29" s="18"/>
      <c r="J29" s="18"/>
      <c r="K29" s="18"/>
      <c r="L29" s="86">
        <v>76649</v>
      </c>
      <c r="M29" s="19" t="s">
        <v>107</v>
      </c>
      <c r="N29" s="12" t="s">
        <v>108</v>
      </c>
      <c r="O29" s="12" t="s">
        <v>109</v>
      </c>
      <c r="P29" s="12"/>
      <c r="Q29" s="12"/>
      <c r="R29" s="9"/>
    </row>
    <row r="30" spans="1:18" s="13" customFormat="1" ht="30.95" customHeight="1" x14ac:dyDescent="0.15">
      <c r="A30" s="18">
        <v>2022</v>
      </c>
      <c r="B30" s="18">
        <v>2</v>
      </c>
      <c r="C30" s="18" t="s">
        <v>14</v>
      </c>
      <c r="D30" s="18" t="s">
        <v>130</v>
      </c>
      <c r="E30" s="18" t="s">
        <v>105</v>
      </c>
      <c r="F30" s="18">
        <v>4014169401</v>
      </c>
      <c r="G30" s="18" t="s">
        <v>131</v>
      </c>
      <c r="H30" s="18"/>
      <c r="I30" s="18"/>
      <c r="J30" s="18"/>
      <c r="K30" s="18"/>
      <c r="L30" s="86">
        <v>53979</v>
      </c>
      <c r="M30" s="19" t="s">
        <v>107</v>
      </c>
      <c r="N30" s="12" t="s">
        <v>108</v>
      </c>
      <c r="O30" s="12" t="s">
        <v>109</v>
      </c>
      <c r="P30" s="12"/>
      <c r="Q30" s="12"/>
      <c r="R30" s="9"/>
    </row>
    <row r="31" spans="1:18" s="13" customFormat="1" ht="30.95" customHeight="1" x14ac:dyDescent="0.15">
      <c r="A31" s="18">
        <v>2022</v>
      </c>
      <c r="B31" s="18">
        <v>2</v>
      </c>
      <c r="C31" s="18" t="s">
        <v>29</v>
      </c>
      <c r="D31" s="21" t="s">
        <v>132</v>
      </c>
      <c r="E31" s="18" t="s">
        <v>133</v>
      </c>
      <c r="F31" s="18">
        <v>4110400701</v>
      </c>
      <c r="G31" s="18" t="s">
        <v>134</v>
      </c>
      <c r="H31" s="21"/>
      <c r="I31" s="18" t="s">
        <v>135</v>
      </c>
      <c r="J31" s="22"/>
      <c r="K31" s="18"/>
      <c r="L31" s="88">
        <v>125000</v>
      </c>
      <c r="M31" s="19" t="s">
        <v>136</v>
      </c>
      <c r="N31" s="19" t="s">
        <v>137</v>
      </c>
      <c r="O31" s="19" t="s">
        <v>138</v>
      </c>
      <c r="P31" s="19"/>
      <c r="Q31" s="23" t="s">
        <v>139</v>
      </c>
      <c r="R31" s="18"/>
    </row>
    <row r="32" spans="1:18" s="13" customFormat="1" ht="30.95" customHeight="1" x14ac:dyDescent="0.15">
      <c r="A32" s="18">
        <v>2022</v>
      </c>
      <c r="B32" s="18">
        <v>2</v>
      </c>
      <c r="C32" s="18" t="s">
        <v>29</v>
      </c>
      <c r="D32" s="21" t="s">
        <v>140</v>
      </c>
      <c r="E32" s="18" t="s">
        <v>133</v>
      </c>
      <c r="F32" s="18">
        <v>1216150301</v>
      </c>
      <c r="G32" s="18" t="s">
        <v>141</v>
      </c>
      <c r="H32" s="18"/>
      <c r="I32" s="18" t="s">
        <v>135</v>
      </c>
      <c r="J32" s="18"/>
      <c r="K32" s="18"/>
      <c r="L32" s="88">
        <v>40000</v>
      </c>
      <c r="M32" s="19" t="s">
        <v>136</v>
      </c>
      <c r="N32" s="19" t="s">
        <v>137</v>
      </c>
      <c r="O32" s="19" t="s">
        <v>138</v>
      </c>
      <c r="P32" s="19"/>
      <c r="Q32" s="23" t="s">
        <v>139</v>
      </c>
      <c r="R32" s="18"/>
    </row>
    <row r="33" spans="1:18" s="13" customFormat="1" ht="30.95" customHeight="1" x14ac:dyDescent="0.15">
      <c r="A33" s="18">
        <v>2022</v>
      </c>
      <c r="B33" s="18">
        <v>2</v>
      </c>
      <c r="C33" s="18" t="s">
        <v>29</v>
      </c>
      <c r="D33" s="134" t="s">
        <v>142</v>
      </c>
      <c r="E33" s="18" t="s">
        <v>133</v>
      </c>
      <c r="F33" s="126">
        <v>1214200501</v>
      </c>
      <c r="G33" s="9" t="s">
        <v>143</v>
      </c>
      <c r="H33" s="9"/>
      <c r="I33" s="18" t="s">
        <v>135</v>
      </c>
      <c r="J33" s="9"/>
      <c r="K33" s="9"/>
      <c r="L33" s="89">
        <v>30000</v>
      </c>
      <c r="M33" s="19" t="s">
        <v>136</v>
      </c>
      <c r="N33" s="19" t="s">
        <v>137</v>
      </c>
      <c r="O33" s="19" t="s">
        <v>138</v>
      </c>
      <c r="P33" s="12"/>
      <c r="Q33" s="23" t="s">
        <v>139</v>
      </c>
      <c r="R33" s="9"/>
    </row>
    <row r="34" spans="1:18" s="13" customFormat="1" ht="30.95" customHeight="1" x14ac:dyDescent="0.15">
      <c r="A34" s="18">
        <v>2022</v>
      </c>
      <c r="B34" s="18">
        <v>2</v>
      </c>
      <c r="C34" s="18" t="s">
        <v>14</v>
      </c>
      <c r="D34" s="134" t="s">
        <v>144</v>
      </c>
      <c r="E34" s="18" t="s">
        <v>133</v>
      </c>
      <c r="F34" s="126">
        <v>411154081</v>
      </c>
      <c r="G34" s="9" t="s">
        <v>145</v>
      </c>
      <c r="H34" s="9"/>
      <c r="I34" s="9" t="s">
        <v>135</v>
      </c>
      <c r="J34" s="9">
        <v>1</v>
      </c>
      <c r="K34" s="9" t="s">
        <v>19</v>
      </c>
      <c r="L34" s="89">
        <v>250000</v>
      </c>
      <c r="M34" s="19" t="s">
        <v>136</v>
      </c>
      <c r="N34" s="19" t="s">
        <v>146</v>
      </c>
      <c r="O34" s="19" t="s">
        <v>147</v>
      </c>
      <c r="P34" s="12"/>
      <c r="Q34" s="12" t="s">
        <v>148</v>
      </c>
      <c r="R34" s="9"/>
    </row>
    <row r="35" spans="1:18" s="13" customFormat="1" ht="30.95" customHeight="1" x14ac:dyDescent="0.15">
      <c r="A35" s="18">
        <v>2022</v>
      </c>
      <c r="B35" s="18">
        <v>2</v>
      </c>
      <c r="C35" s="126" t="s">
        <v>14</v>
      </c>
      <c r="D35" s="134" t="s">
        <v>149</v>
      </c>
      <c r="E35" s="18" t="s">
        <v>133</v>
      </c>
      <c r="F35" s="126">
        <v>4111570501</v>
      </c>
      <c r="G35" s="9" t="s">
        <v>150</v>
      </c>
      <c r="H35" s="9"/>
      <c r="I35" s="9" t="s">
        <v>151</v>
      </c>
      <c r="J35" s="9">
        <v>1</v>
      </c>
      <c r="K35" s="9" t="s">
        <v>19</v>
      </c>
      <c r="L35" s="89">
        <v>150000</v>
      </c>
      <c r="M35" s="19" t="s">
        <v>136</v>
      </c>
      <c r="N35" s="19" t="s">
        <v>152</v>
      </c>
      <c r="O35" s="19" t="s">
        <v>153</v>
      </c>
      <c r="P35" s="12"/>
      <c r="Q35" s="12" t="s">
        <v>148</v>
      </c>
      <c r="R35" s="9"/>
    </row>
    <row r="36" spans="1:18" s="13" customFormat="1" ht="30.95" customHeight="1" x14ac:dyDescent="0.15">
      <c r="A36" s="126">
        <v>2022</v>
      </c>
      <c r="B36" s="126">
        <v>3</v>
      </c>
      <c r="C36" s="126" t="s">
        <v>29</v>
      </c>
      <c r="D36" s="126" t="s">
        <v>154</v>
      </c>
      <c r="E36" s="126" t="s">
        <v>155</v>
      </c>
      <c r="F36" s="126" t="s">
        <v>156</v>
      </c>
      <c r="G36" s="9" t="s">
        <v>157</v>
      </c>
      <c r="H36" s="9"/>
      <c r="I36" s="9"/>
      <c r="J36" s="9">
        <v>124</v>
      </c>
      <c r="K36" s="9" t="s">
        <v>19</v>
      </c>
      <c r="L36" s="90">
        <v>80351</v>
      </c>
      <c r="M36" s="12" t="s">
        <v>123</v>
      </c>
      <c r="N36" s="12" t="s">
        <v>158</v>
      </c>
      <c r="O36" s="12" t="s">
        <v>159</v>
      </c>
      <c r="P36" s="12"/>
      <c r="Q36" s="12"/>
      <c r="R36" s="9"/>
    </row>
    <row r="37" spans="1:18" s="13" customFormat="1" ht="30.95" customHeight="1" x14ac:dyDescent="0.15">
      <c r="A37" s="126">
        <v>2022</v>
      </c>
      <c r="B37" s="126">
        <v>3</v>
      </c>
      <c r="C37" s="126" t="s">
        <v>29</v>
      </c>
      <c r="D37" s="126" t="s">
        <v>160</v>
      </c>
      <c r="E37" s="126" t="s">
        <v>155</v>
      </c>
      <c r="F37" s="126" t="s">
        <v>161</v>
      </c>
      <c r="G37" s="9" t="s">
        <v>162</v>
      </c>
      <c r="H37" s="9"/>
      <c r="I37" s="9"/>
      <c r="J37" s="9">
        <v>703</v>
      </c>
      <c r="K37" s="9" t="s">
        <v>163</v>
      </c>
      <c r="L37" s="90">
        <v>112700</v>
      </c>
      <c r="M37" s="12" t="s">
        <v>123</v>
      </c>
      <c r="N37" s="12" t="s">
        <v>158</v>
      </c>
      <c r="O37" s="12" t="s">
        <v>164</v>
      </c>
      <c r="P37" s="12"/>
      <c r="Q37" s="12"/>
      <c r="R37" s="9"/>
    </row>
    <row r="38" spans="1:18" s="13" customFormat="1" ht="30.95" customHeight="1" x14ac:dyDescent="0.15">
      <c r="A38" s="126">
        <v>2022</v>
      </c>
      <c r="B38" s="126">
        <v>3</v>
      </c>
      <c r="C38" s="126" t="s">
        <v>14</v>
      </c>
      <c r="D38" s="126" t="s">
        <v>165</v>
      </c>
      <c r="E38" s="126" t="s">
        <v>31</v>
      </c>
      <c r="F38" s="126">
        <v>41113091</v>
      </c>
      <c r="G38" s="9" t="s">
        <v>166</v>
      </c>
      <c r="H38" s="9"/>
      <c r="I38" s="9" t="s">
        <v>167</v>
      </c>
      <c r="J38" s="9">
        <v>1</v>
      </c>
      <c r="K38" s="9" t="s">
        <v>28</v>
      </c>
      <c r="L38" s="83">
        <v>85000</v>
      </c>
      <c r="M38" s="12" t="s">
        <v>168</v>
      </c>
      <c r="N38" s="12" t="s">
        <v>169</v>
      </c>
      <c r="O38" s="12" t="s">
        <v>170</v>
      </c>
      <c r="P38" s="12" t="s">
        <v>37</v>
      </c>
      <c r="Q38" s="12"/>
      <c r="R38" s="9" t="s">
        <v>171</v>
      </c>
    </row>
    <row r="39" spans="1:18" s="13" customFormat="1" ht="30.95" customHeight="1" x14ac:dyDescent="0.15">
      <c r="A39" s="126">
        <v>2022</v>
      </c>
      <c r="B39" s="126">
        <v>3</v>
      </c>
      <c r="C39" s="126" t="s">
        <v>29</v>
      </c>
      <c r="D39" s="126" t="s">
        <v>172</v>
      </c>
      <c r="E39" s="126" t="s">
        <v>173</v>
      </c>
      <c r="F39" s="126">
        <v>4710999201</v>
      </c>
      <c r="G39" s="9" t="s">
        <v>174</v>
      </c>
      <c r="H39" s="9"/>
      <c r="I39" s="9" t="s">
        <v>175</v>
      </c>
      <c r="J39" s="9">
        <v>2</v>
      </c>
      <c r="K39" s="9" t="s">
        <v>19</v>
      </c>
      <c r="L39" s="82">
        <v>60000</v>
      </c>
      <c r="M39" s="12" t="s">
        <v>176</v>
      </c>
      <c r="N39" s="12" t="s">
        <v>177</v>
      </c>
      <c r="O39" s="12" t="s">
        <v>178</v>
      </c>
      <c r="P39" s="12" t="s">
        <v>37</v>
      </c>
      <c r="Q39" s="12" t="s">
        <v>179</v>
      </c>
      <c r="R39" s="9"/>
    </row>
    <row r="40" spans="1:18" s="13" customFormat="1" ht="30.95" customHeight="1" x14ac:dyDescent="0.15">
      <c r="A40" s="126">
        <v>2022</v>
      </c>
      <c r="B40" s="126">
        <v>5</v>
      </c>
      <c r="C40" s="126" t="s">
        <v>29</v>
      </c>
      <c r="D40" s="126" t="s">
        <v>180</v>
      </c>
      <c r="E40" s="126"/>
      <c r="F40" s="126">
        <v>4111551001</v>
      </c>
      <c r="G40" s="9" t="s">
        <v>181</v>
      </c>
      <c r="H40" s="9"/>
      <c r="I40" s="9"/>
      <c r="J40" s="9"/>
      <c r="K40" s="9"/>
      <c r="L40" s="82">
        <v>550000</v>
      </c>
      <c r="M40" s="12" t="s">
        <v>182</v>
      </c>
      <c r="N40" s="12" t="s">
        <v>183</v>
      </c>
      <c r="O40" s="12" t="s">
        <v>184</v>
      </c>
      <c r="P40" s="12" t="s">
        <v>185</v>
      </c>
      <c r="Q40" s="12"/>
      <c r="R40" s="9"/>
    </row>
    <row r="41" spans="1:18" s="13" customFormat="1" ht="30.95" customHeight="1" x14ac:dyDescent="0.15">
      <c r="A41" s="126">
        <v>2022</v>
      </c>
      <c r="B41" s="126">
        <v>10</v>
      </c>
      <c r="C41" s="126" t="s">
        <v>29</v>
      </c>
      <c r="D41" s="126" t="s">
        <v>186</v>
      </c>
      <c r="E41" s="126" t="s">
        <v>155</v>
      </c>
      <c r="F41" s="126" t="s">
        <v>187</v>
      </c>
      <c r="G41" s="9" t="s">
        <v>188</v>
      </c>
      <c r="H41" s="9"/>
      <c r="I41" s="9" t="s">
        <v>186</v>
      </c>
      <c r="J41" s="9">
        <v>22</v>
      </c>
      <c r="K41" s="9" t="s">
        <v>189</v>
      </c>
      <c r="L41" s="91">
        <v>1208133</v>
      </c>
      <c r="M41" s="12" t="s">
        <v>123</v>
      </c>
      <c r="N41" s="12" t="s">
        <v>190</v>
      </c>
      <c r="O41" s="12" t="s">
        <v>191</v>
      </c>
      <c r="P41" s="12"/>
      <c r="Q41" s="12"/>
      <c r="R41" s="9"/>
    </row>
    <row r="42" spans="1:18" s="13" customFormat="1" ht="30.95" customHeight="1" x14ac:dyDescent="0.15">
      <c r="A42" s="126">
        <v>2022</v>
      </c>
      <c r="B42" s="126">
        <v>3</v>
      </c>
      <c r="C42" s="126" t="s">
        <v>29</v>
      </c>
      <c r="D42" s="126" t="s">
        <v>192</v>
      </c>
      <c r="E42" s="126" t="s">
        <v>53</v>
      </c>
      <c r="F42" s="126">
        <v>2513189901</v>
      </c>
      <c r="G42" s="9" t="s">
        <v>193</v>
      </c>
      <c r="H42" s="9"/>
      <c r="I42" s="9" t="s">
        <v>194</v>
      </c>
      <c r="J42" s="9">
        <v>4</v>
      </c>
      <c r="K42" s="9" t="s">
        <v>28</v>
      </c>
      <c r="L42" s="92">
        <v>153000</v>
      </c>
      <c r="M42" s="12" t="s">
        <v>195</v>
      </c>
      <c r="N42" s="12" t="s">
        <v>196</v>
      </c>
      <c r="O42" s="12" t="s">
        <v>197</v>
      </c>
      <c r="P42" s="12"/>
      <c r="Q42" s="12"/>
      <c r="R42" s="9"/>
    </row>
    <row r="43" spans="1:18" s="13" customFormat="1" ht="30.95" customHeight="1" x14ac:dyDescent="0.15">
      <c r="A43" s="126">
        <v>2022</v>
      </c>
      <c r="B43" s="126">
        <v>3</v>
      </c>
      <c r="C43" s="126" t="s">
        <v>29</v>
      </c>
      <c r="D43" s="126" t="s">
        <v>198</v>
      </c>
      <c r="E43" s="126" t="s">
        <v>133</v>
      </c>
      <c r="F43" s="126">
        <v>2510159101</v>
      </c>
      <c r="G43" s="9" t="s">
        <v>199</v>
      </c>
      <c r="H43" s="9"/>
      <c r="I43" s="9" t="s">
        <v>200</v>
      </c>
      <c r="J43" s="9">
        <v>1</v>
      </c>
      <c r="K43" s="9" t="s">
        <v>19</v>
      </c>
      <c r="L43" s="92">
        <v>69000</v>
      </c>
      <c r="M43" s="12" t="s">
        <v>195</v>
      </c>
      <c r="N43" s="12" t="s">
        <v>196</v>
      </c>
      <c r="O43" s="12" t="s">
        <v>197</v>
      </c>
      <c r="P43" s="12"/>
      <c r="Q43" s="12"/>
      <c r="R43" s="9"/>
    </row>
    <row r="44" spans="1:18" s="13" customFormat="1" ht="30.95" customHeight="1" x14ac:dyDescent="0.15">
      <c r="A44" s="24">
        <v>2022</v>
      </c>
      <c r="B44" s="24">
        <v>1</v>
      </c>
      <c r="C44" s="24" t="s">
        <v>29</v>
      </c>
      <c r="D44" s="24" t="s">
        <v>201</v>
      </c>
      <c r="E44" s="24" t="s">
        <v>133</v>
      </c>
      <c r="F44" s="24">
        <v>2522070601</v>
      </c>
      <c r="G44" s="24" t="s">
        <v>202</v>
      </c>
      <c r="H44" s="24" t="s">
        <v>203</v>
      </c>
      <c r="I44" s="24" t="s">
        <v>204</v>
      </c>
      <c r="J44" s="24">
        <v>120</v>
      </c>
      <c r="K44" s="24" t="s">
        <v>205</v>
      </c>
      <c r="L44" s="25">
        <v>130800000</v>
      </c>
      <c r="M44" s="26" t="s">
        <v>1191</v>
      </c>
      <c r="N44" s="26" t="s">
        <v>206</v>
      </c>
      <c r="O44" s="26" t="s">
        <v>207</v>
      </c>
      <c r="P44" s="12"/>
      <c r="Q44" s="12"/>
      <c r="R44" s="9"/>
    </row>
    <row r="45" spans="1:18" s="13" customFormat="1" ht="30.95" customHeight="1" x14ac:dyDescent="0.15">
      <c r="A45" s="24">
        <v>2022</v>
      </c>
      <c r="B45" s="24">
        <v>1</v>
      </c>
      <c r="C45" s="24" t="s">
        <v>29</v>
      </c>
      <c r="D45" s="24" t="s">
        <v>208</v>
      </c>
      <c r="E45" s="24" t="s">
        <v>31</v>
      </c>
      <c r="F45" s="24">
        <v>2522104501</v>
      </c>
      <c r="G45" s="24" t="s">
        <v>209</v>
      </c>
      <c r="H45" s="24" t="s">
        <v>203</v>
      </c>
      <c r="I45" s="24" t="s">
        <v>204</v>
      </c>
      <c r="J45" s="24">
        <v>1</v>
      </c>
      <c r="K45" s="24" t="s">
        <v>28</v>
      </c>
      <c r="L45" s="25">
        <v>32640000</v>
      </c>
      <c r="M45" s="26" t="s">
        <v>1191</v>
      </c>
      <c r="N45" s="26" t="s">
        <v>206</v>
      </c>
      <c r="O45" s="26" t="s">
        <v>207</v>
      </c>
      <c r="P45" s="12"/>
      <c r="Q45" s="12"/>
      <c r="R45" s="9" t="s">
        <v>210</v>
      </c>
    </row>
    <row r="46" spans="1:18" s="13" customFormat="1" ht="30.95" customHeight="1" x14ac:dyDescent="0.15">
      <c r="A46" s="24">
        <v>2022</v>
      </c>
      <c r="B46" s="24">
        <v>1</v>
      </c>
      <c r="C46" s="24" t="s">
        <v>29</v>
      </c>
      <c r="D46" s="24" t="s">
        <v>211</v>
      </c>
      <c r="E46" s="24" t="s">
        <v>31</v>
      </c>
      <c r="F46" s="24">
        <v>2522211401</v>
      </c>
      <c r="G46" s="24" t="s">
        <v>212</v>
      </c>
      <c r="H46" s="24" t="s">
        <v>203</v>
      </c>
      <c r="I46" s="24" t="s">
        <v>204</v>
      </c>
      <c r="J46" s="24">
        <v>64</v>
      </c>
      <c r="K46" s="24" t="s">
        <v>34</v>
      </c>
      <c r="L46" s="25">
        <v>26690000</v>
      </c>
      <c r="M46" s="26" t="s">
        <v>1191</v>
      </c>
      <c r="N46" s="26" t="s">
        <v>206</v>
      </c>
      <c r="O46" s="26" t="s">
        <v>207</v>
      </c>
      <c r="P46" s="12"/>
      <c r="Q46" s="12"/>
      <c r="R46" s="9" t="s">
        <v>210</v>
      </c>
    </row>
    <row r="47" spans="1:18" s="13" customFormat="1" ht="30.95" customHeight="1" x14ac:dyDescent="0.15">
      <c r="A47" s="24">
        <v>2022</v>
      </c>
      <c r="B47" s="24">
        <v>1</v>
      </c>
      <c r="C47" s="24" t="s">
        <v>29</v>
      </c>
      <c r="D47" s="24" t="s">
        <v>213</v>
      </c>
      <c r="E47" s="24" t="s">
        <v>133</v>
      </c>
      <c r="F47" s="24">
        <v>2523011801</v>
      </c>
      <c r="G47" s="24" t="s">
        <v>214</v>
      </c>
      <c r="H47" s="24" t="s">
        <v>203</v>
      </c>
      <c r="I47" s="24" t="s">
        <v>204</v>
      </c>
      <c r="J47" s="24">
        <v>2300</v>
      </c>
      <c r="K47" s="24" t="s">
        <v>34</v>
      </c>
      <c r="L47" s="25">
        <v>64000000</v>
      </c>
      <c r="M47" s="26" t="s">
        <v>1191</v>
      </c>
      <c r="N47" s="26" t="s">
        <v>206</v>
      </c>
      <c r="O47" s="26" t="s">
        <v>207</v>
      </c>
      <c r="P47" s="12"/>
      <c r="Q47" s="12"/>
      <c r="R47" s="9"/>
    </row>
    <row r="48" spans="1:18" s="13" customFormat="1" ht="30.95" customHeight="1" x14ac:dyDescent="0.15">
      <c r="A48" s="24">
        <v>2022</v>
      </c>
      <c r="B48" s="24">
        <v>1</v>
      </c>
      <c r="C48" s="24" t="s">
        <v>29</v>
      </c>
      <c r="D48" s="24" t="s">
        <v>215</v>
      </c>
      <c r="E48" s="24" t="s">
        <v>133</v>
      </c>
      <c r="F48" s="24">
        <v>2522160501</v>
      </c>
      <c r="G48" s="24" t="s">
        <v>216</v>
      </c>
      <c r="H48" s="24" t="s">
        <v>203</v>
      </c>
      <c r="I48" s="24" t="s">
        <v>204</v>
      </c>
      <c r="J48" s="24">
        <v>1</v>
      </c>
      <c r="K48" s="24" t="s">
        <v>28</v>
      </c>
      <c r="L48" s="25">
        <v>105000000</v>
      </c>
      <c r="M48" s="26" t="s">
        <v>1191</v>
      </c>
      <c r="N48" s="26" t="s">
        <v>206</v>
      </c>
      <c r="O48" s="26" t="s">
        <v>207</v>
      </c>
      <c r="P48" s="12"/>
      <c r="Q48" s="12"/>
      <c r="R48" s="9"/>
    </row>
    <row r="49" spans="1:18" s="13" customFormat="1" ht="30.95" customHeight="1" x14ac:dyDescent="0.15">
      <c r="A49" s="24">
        <v>2022</v>
      </c>
      <c r="B49" s="24">
        <v>1</v>
      </c>
      <c r="C49" s="24" t="s">
        <v>29</v>
      </c>
      <c r="D49" s="24" t="s">
        <v>217</v>
      </c>
      <c r="E49" s="24" t="s">
        <v>133</v>
      </c>
      <c r="F49" s="24">
        <v>2522103401</v>
      </c>
      <c r="G49" s="24" t="s">
        <v>218</v>
      </c>
      <c r="H49" s="24" t="s">
        <v>203</v>
      </c>
      <c r="I49" s="24" t="s">
        <v>204</v>
      </c>
      <c r="J49" s="24">
        <v>96</v>
      </c>
      <c r="K49" s="24" t="s">
        <v>34</v>
      </c>
      <c r="L49" s="25">
        <v>114000000</v>
      </c>
      <c r="M49" s="26" t="s">
        <v>1191</v>
      </c>
      <c r="N49" s="26" t="s">
        <v>206</v>
      </c>
      <c r="O49" s="26" t="s">
        <v>207</v>
      </c>
      <c r="P49" s="12"/>
      <c r="Q49" s="12"/>
      <c r="R49" s="9"/>
    </row>
    <row r="50" spans="1:18" s="13" customFormat="1" ht="30.95" customHeight="1" x14ac:dyDescent="0.15">
      <c r="A50" s="24">
        <v>2022</v>
      </c>
      <c r="B50" s="24">
        <v>1</v>
      </c>
      <c r="C50" s="24" t="s">
        <v>29</v>
      </c>
      <c r="D50" s="24" t="s">
        <v>219</v>
      </c>
      <c r="E50" s="24" t="s">
        <v>31</v>
      </c>
      <c r="F50" s="24">
        <v>5310271001</v>
      </c>
      <c r="G50" s="24" t="s">
        <v>220</v>
      </c>
      <c r="H50" s="24" t="s">
        <v>221</v>
      </c>
      <c r="I50" s="24" t="s">
        <v>222</v>
      </c>
      <c r="J50" s="24">
        <v>1</v>
      </c>
      <c r="K50" s="24" t="s">
        <v>69</v>
      </c>
      <c r="L50" s="25">
        <v>50000000</v>
      </c>
      <c r="M50" s="26" t="s">
        <v>1192</v>
      </c>
      <c r="N50" s="26" t="s">
        <v>223</v>
      </c>
      <c r="O50" s="26" t="s">
        <v>224</v>
      </c>
      <c r="P50" s="12"/>
      <c r="Q50" s="12"/>
      <c r="R50" s="9" t="s">
        <v>210</v>
      </c>
    </row>
    <row r="51" spans="1:18" s="13" customFormat="1" ht="30.95" customHeight="1" x14ac:dyDescent="0.15">
      <c r="A51" s="24">
        <v>2022</v>
      </c>
      <c r="B51" s="24">
        <v>2</v>
      </c>
      <c r="C51" s="24" t="s">
        <v>29</v>
      </c>
      <c r="D51" s="24" t="s">
        <v>225</v>
      </c>
      <c r="E51" s="24" t="s">
        <v>133</v>
      </c>
      <c r="F51" s="24">
        <v>4111289001</v>
      </c>
      <c r="G51" s="24" t="s">
        <v>226</v>
      </c>
      <c r="H51" s="24" t="s">
        <v>203</v>
      </c>
      <c r="I51" s="24" t="s">
        <v>227</v>
      </c>
      <c r="J51" s="24">
        <v>1</v>
      </c>
      <c r="K51" s="24" t="s">
        <v>19</v>
      </c>
      <c r="L51" s="25">
        <v>136730000</v>
      </c>
      <c r="M51" s="26" t="s">
        <v>1194</v>
      </c>
      <c r="N51" s="26" t="s">
        <v>228</v>
      </c>
      <c r="O51" s="26" t="s">
        <v>229</v>
      </c>
      <c r="P51" s="12"/>
      <c r="Q51" s="12"/>
      <c r="R51" s="9"/>
    </row>
    <row r="52" spans="1:18" s="13" customFormat="1" ht="30.95" customHeight="1" x14ac:dyDescent="0.15">
      <c r="A52" s="24">
        <v>2022</v>
      </c>
      <c r="B52" s="24">
        <v>2</v>
      </c>
      <c r="C52" s="24" t="s">
        <v>29</v>
      </c>
      <c r="D52" s="24" t="s">
        <v>230</v>
      </c>
      <c r="E52" s="24" t="s">
        <v>53</v>
      </c>
      <c r="F52" s="24">
        <v>2611170901</v>
      </c>
      <c r="G52" s="24" t="s">
        <v>231</v>
      </c>
      <c r="H52" s="24" t="s">
        <v>232</v>
      </c>
      <c r="I52" s="24" t="s">
        <v>233</v>
      </c>
      <c r="J52" s="24">
        <v>368</v>
      </c>
      <c r="K52" s="24" t="s">
        <v>34</v>
      </c>
      <c r="L52" s="25">
        <v>121440000</v>
      </c>
      <c r="M52" s="26" t="s">
        <v>1195</v>
      </c>
      <c r="N52" s="26" t="s">
        <v>234</v>
      </c>
      <c r="O52" s="26" t="s">
        <v>235</v>
      </c>
      <c r="P52" s="12"/>
      <c r="Q52" s="12"/>
      <c r="R52" s="9"/>
    </row>
    <row r="53" spans="1:18" s="13" customFormat="1" ht="30.95" customHeight="1" x14ac:dyDescent="0.15">
      <c r="A53" s="24">
        <v>2022</v>
      </c>
      <c r="B53" s="24">
        <v>2</v>
      </c>
      <c r="C53" s="24" t="s">
        <v>29</v>
      </c>
      <c r="D53" s="24" t="s">
        <v>236</v>
      </c>
      <c r="E53" s="24" t="s">
        <v>133</v>
      </c>
      <c r="F53" s="24">
        <v>4016150301</v>
      </c>
      <c r="G53" s="24" t="s">
        <v>237</v>
      </c>
      <c r="H53" s="24" t="s">
        <v>238</v>
      </c>
      <c r="I53" s="24" t="s">
        <v>239</v>
      </c>
      <c r="J53" s="24">
        <v>11</v>
      </c>
      <c r="K53" s="24" t="s">
        <v>240</v>
      </c>
      <c r="L53" s="25">
        <v>3300000000</v>
      </c>
      <c r="M53" s="26" t="s">
        <v>1196</v>
      </c>
      <c r="N53" s="26" t="s">
        <v>241</v>
      </c>
      <c r="O53" s="26" t="s">
        <v>242</v>
      </c>
      <c r="P53" s="12" t="s">
        <v>243</v>
      </c>
      <c r="Q53" s="12"/>
      <c r="R53" s="9"/>
    </row>
    <row r="54" spans="1:18" s="13" customFormat="1" ht="30.95" customHeight="1" x14ac:dyDescent="0.15">
      <c r="A54" s="24">
        <v>2022</v>
      </c>
      <c r="B54" s="24">
        <v>2</v>
      </c>
      <c r="C54" s="24" t="s">
        <v>29</v>
      </c>
      <c r="D54" s="24" t="s">
        <v>244</v>
      </c>
      <c r="E54" s="24" t="s">
        <v>31</v>
      </c>
      <c r="F54" s="24">
        <v>2524050102</v>
      </c>
      <c r="G54" s="24" t="s">
        <v>245</v>
      </c>
      <c r="H54" s="24" t="s">
        <v>203</v>
      </c>
      <c r="I54" s="24" t="s">
        <v>246</v>
      </c>
      <c r="J54" s="24">
        <v>50</v>
      </c>
      <c r="K54" s="24" t="s">
        <v>247</v>
      </c>
      <c r="L54" s="25">
        <v>35000000</v>
      </c>
      <c r="M54" s="26" t="s">
        <v>1194</v>
      </c>
      <c r="N54" s="26" t="s">
        <v>248</v>
      </c>
      <c r="O54" s="26" t="s">
        <v>229</v>
      </c>
      <c r="P54" s="12"/>
      <c r="Q54" s="12"/>
      <c r="R54" s="9" t="s">
        <v>210</v>
      </c>
    </row>
    <row r="55" spans="1:18" s="13" customFormat="1" ht="30.95" customHeight="1" x14ac:dyDescent="0.15">
      <c r="A55" s="24">
        <v>2022</v>
      </c>
      <c r="B55" s="24">
        <v>2</v>
      </c>
      <c r="C55" s="24" t="s">
        <v>29</v>
      </c>
      <c r="D55" s="24" t="s">
        <v>249</v>
      </c>
      <c r="E55" s="24" t="s">
        <v>31</v>
      </c>
      <c r="F55" s="24">
        <v>2611170701</v>
      </c>
      <c r="G55" s="24" t="s">
        <v>250</v>
      </c>
      <c r="H55" s="24" t="s">
        <v>203</v>
      </c>
      <c r="I55" s="24" t="s">
        <v>251</v>
      </c>
      <c r="J55" s="24">
        <v>1</v>
      </c>
      <c r="K55" s="24" t="s">
        <v>252</v>
      </c>
      <c r="L55" s="25">
        <v>24585000</v>
      </c>
      <c r="M55" s="26" t="s">
        <v>1196</v>
      </c>
      <c r="N55" s="26" t="s">
        <v>253</v>
      </c>
      <c r="O55" s="26" t="s">
        <v>254</v>
      </c>
      <c r="P55" s="12"/>
      <c r="Q55" s="12"/>
      <c r="R55" s="9" t="s">
        <v>210</v>
      </c>
    </row>
    <row r="56" spans="1:18" s="13" customFormat="1" ht="30.95" customHeight="1" x14ac:dyDescent="0.15">
      <c r="A56" s="24">
        <v>2022</v>
      </c>
      <c r="B56" s="24">
        <v>2</v>
      </c>
      <c r="C56" s="24" t="s">
        <v>29</v>
      </c>
      <c r="D56" s="24" t="s">
        <v>255</v>
      </c>
      <c r="E56" s="24" t="s">
        <v>31</v>
      </c>
      <c r="F56" s="24">
        <v>4712170101</v>
      </c>
      <c r="G56" s="24" t="s">
        <v>256</v>
      </c>
      <c r="H56" s="24" t="s">
        <v>203</v>
      </c>
      <c r="I56" s="24" t="s">
        <v>257</v>
      </c>
      <c r="J56" s="24">
        <v>1</v>
      </c>
      <c r="K56" s="24" t="s">
        <v>28</v>
      </c>
      <c r="L56" s="25">
        <v>40000000</v>
      </c>
      <c r="M56" s="26" t="s">
        <v>1191</v>
      </c>
      <c r="N56" s="26" t="s">
        <v>258</v>
      </c>
      <c r="O56" s="26" t="s">
        <v>259</v>
      </c>
      <c r="P56" s="12"/>
      <c r="Q56" s="12"/>
      <c r="R56" s="9" t="s">
        <v>210</v>
      </c>
    </row>
    <row r="57" spans="1:18" s="13" customFormat="1" ht="30.95" customHeight="1" x14ac:dyDescent="0.15">
      <c r="A57" s="24">
        <v>2022</v>
      </c>
      <c r="B57" s="24">
        <v>2</v>
      </c>
      <c r="C57" s="24" t="s">
        <v>29</v>
      </c>
      <c r="D57" s="24" t="s">
        <v>260</v>
      </c>
      <c r="E57" s="24" t="s">
        <v>133</v>
      </c>
      <c r="F57" s="24">
        <v>2611170901</v>
      </c>
      <c r="G57" s="24" t="s">
        <v>261</v>
      </c>
      <c r="H57" s="24" t="s">
        <v>262</v>
      </c>
      <c r="I57" s="24" t="s">
        <v>263</v>
      </c>
      <c r="J57" s="24">
        <v>1</v>
      </c>
      <c r="K57" s="24" t="s">
        <v>28</v>
      </c>
      <c r="L57" s="25">
        <v>110484000</v>
      </c>
      <c r="M57" s="26" t="s">
        <v>1197</v>
      </c>
      <c r="N57" s="26" t="s">
        <v>264</v>
      </c>
      <c r="O57" s="26" t="s">
        <v>265</v>
      </c>
      <c r="P57" s="12"/>
      <c r="Q57" s="12"/>
      <c r="R57" s="9"/>
    </row>
    <row r="58" spans="1:18" s="13" customFormat="1" ht="30.95" customHeight="1" x14ac:dyDescent="0.15">
      <c r="A58" s="24">
        <v>2022</v>
      </c>
      <c r="B58" s="24">
        <v>2</v>
      </c>
      <c r="C58" s="24" t="s">
        <v>29</v>
      </c>
      <c r="D58" s="24" t="s">
        <v>266</v>
      </c>
      <c r="E58" s="24" t="s">
        <v>53</v>
      </c>
      <c r="F58" s="24">
        <v>2611170701</v>
      </c>
      <c r="G58" s="24" t="s">
        <v>267</v>
      </c>
      <c r="H58" s="24" t="s">
        <v>268</v>
      </c>
      <c r="I58" s="24" t="s">
        <v>269</v>
      </c>
      <c r="J58" s="24">
        <v>220</v>
      </c>
      <c r="K58" s="24" t="s">
        <v>34</v>
      </c>
      <c r="L58" s="25">
        <v>101035000</v>
      </c>
      <c r="M58" s="26" t="s">
        <v>1195</v>
      </c>
      <c r="N58" s="26" t="s">
        <v>270</v>
      </c>
      <c r="O58" s="26" t="s">
        <v>271</v>
      </c>
      <c r="P58" s="12"/>
      <c r="Q58" s="12"/>
      <c r="R58" s="9"/>
    </row>
    <row r="59" spans="1:18" s="13" customFormat="1" ht="30.95" customHeight="1" x14ac:dyDescent="0.15">
      <c r="A59" s="24">
        <v>2022</v>
      </c>
      <c r="B59" s="24">
        <v>2</v>
      </c>
      <c r="C59" s="24" t="s">
        <v>29</v>
      </c>
      <c r="D59" s="24" t="s">
        <v>272</v>
      </c>
      <c r="E59" s="24" t="s">
        <v>31</v>
      </c>
      <c r="F59" s="24">
        <v>2611170701</v>
      </c>
      <c r="G59" s="24" t="s">
        <v>273</v>
      </c>
      <c r="H59" s="24" t="s">
        <v>274</v>
      </c>
      <c r="I59" s="24" t="s">
        <v>275</v>
      </c>
      <c r="J59" s="24">
        <v>1</v>
      </c>
      <c r="K59" s="24" t="s">
        <v>28</v>
      </c>
      <c r="L59" s="25">
        <v>84700000</v>
      </c>
      <c r="M59" s="26" t="s">
        <v>1199</v>
      </c>
      <c r="N59" s="26" t="s">
        <v>276</v>
      </c>
      <c r="O59" s="26" t="s">
        <v>277</v>
      </c>
      <c r="P59" s="12"/>
      <c r="Q59" s="12"/>
      <c r="R59" s="9" t="s">
        <v>210</v>
      </c>
    </row>
    <row r="60" spans="1:18" s="13" customFormat="1" ht="30.95" customHeight="1" x14ac:dyDescent="0.15">
      <c r="A60" s="24">
        <v>2022</v>
      </c>
      <c r="B60" s="24">
        <v>3</v>
      </c>
      <c r="C60" s="24" t="s">
        <v>29</v>
      </c>
      <c r="D60" s="24" t="s">
        <v>278</v>
      </c>
      <c r="E60" s="24" t="s">
        <v>31</v>
      </c>
      <c r="F60" s="24">
        <v>3912110301</v>
      </c>
      <c r="G60" s="24" t="s">
        <v>279</v>
      </c>
      <c r="H60" s="24" t="s">
        <v>280</v>
      </c>
      <c r="I60" s="24" t="s">
        <v>281</v>
      </c>
      <c r="J60" s="24">
        <v>2</v>
      </c>
      <c r="K60" s="24" t="s">
        <v>282</v>
      </c>
      <c r="L60" s="25">
        <v>46734000</v>
      </c>
      <c r="M60" s="26" t="s">
        <v>1195</v>
      </c>
      <c r="N60" s="26" t="s">
        <v>234</v>
      </c>
      <c r="O60" s="26" t="s">
        <v>235</v>
      </c>
      <c r="P60" s="12"/>
      <c r="Q60" s="12"/>
      <c r="R60" s="9" t="s">
        <v>210</v>
      </c>
    </row>
    <row r="61" spans="1:18" s="13" customFormat="1" ht="30.95" customHeight="1" x14ac:dyDescent="0.15">
      <c r="A61" s="24">
        <v>2022</v>
      </c>
      <c r="B61" s="24">
        <v>3</v>
      </c>
      <c r="C61" s="24" t="s">
        <v>29</v>
      </c>
      <c r="D61" s="24" t="s">
        <v>283</v>
      </c>
      <c r="E61" s="24" t="s">
        <v>31</v>
      </c>
      <c r="F61" s="24">
        <v>4617161901</v>
      </c>
      <c r="G61" s="24" t="s">
        <v>284</v>
      </c>
      <c r="H61" s="24" t="s">
        <v>203</v>
      </c>
      <c r="I61" s="24" t="s">
        <v>285</v>
      </c>
      <c r="J61" s="24">
        <v>1</v>
      </c>
      <c r="K61" s="24" t="s">
        <v>28</v>
      </c>
      <c r="L61" s="25">
        <v>28534000</v>
      </c>
      <c r="M61" s="26" t="s">
        <v>1199</v>
      </c>
      <c r="N61" s="26" t="s">
        <v>276</v>
      </c>
      <c r="O61" s="26" t="s">
        <v>277</v>
      </c>
      <c r="P61" s="12"/>
      <c r="Q61" s="12"/>
      <c r="R61" s="9" t="s">
        <v>210</v>
      </c>
    </row>
    <row r="62" spans="1:18" s="13" customFormat="1" ht="30.95" customHeight="1" x14ac:dyDescent="0.15">
      <c r="A62" s="24">
        <v>2022</v>
      </c>
      <c r="B62" s="24">
        <v>3</v>
      </c>
      <c r="C62" s="24" t="s">
        <v>29</v>
      </c>
      <c r="D62" s="24" t="s">
        <v>286</v>
      </c>
      <c r="E62" s="24" t="s">
        <v>133</v>
      </c>
      <c r="F62" s="24">
        <v>3912101101</v>
      </c>
      <c r="G62" s="24" t="s">
        <v>287</v>
      </c>
      <c r="H62" s="24" t="s">
        <v>288</v>
      </c>
      <c r="I62" s="24" t="s">
        <v>289</v>
      </c>
      <c r="J62" s="24">
        <v>2</v>
      </c>
      <c r="K62" s="24" t="s">
        <v>28</v>
      </c>
      <c r="L62" s="25">
        <v>94900000</v>
      </c>
      <c r="M62" s="26" t="s">
        <v>1197</v>
      </c>
      <c r="N62" s="26" t="s">
        <v>264</v>
      </c>
      <c r="O62" s="26" t="s">
        <v>265</v>
      </c>
      <c r="P62" s="12"/>
      <c r="Q62" s="12"/>
      <c r="R62" s="9"/>
    </row>
    <row r="63" spans="1:18" s="13" customFormat="1" ht="30.95" customHeight="1" x14ac:dyDescent="0.15">
      <c r="A63" s="24">
        <v>2022</v>
      </c>
      <c r="B63" s="24">
        <v>3</v>
      </c>
      <c r="C63" s="24" t="s">
        <v>29</v>
      </c>
      <c r="D63" s="24" t="s">
        <v>290</v>
      </c>
      <c r="E63" s="24" t="s">
        <v>31</v>
      </c>
      <c r="F63" s="24">
        <v>6013142101</v>
      </c>
      <c r="G63" s="24" t="s">
        <v>291</v>
      </c>
      <c r="H63" s="24" t="s">
        <v>203</v>
      </c>
      <c r="I63" s="24" t="s">
        <v>292</v>
      </c>
      <c r="J63" s="24">
        <v>1</v>
      </c>
      <c r="K63" s="24" t="s">
        <v>28</v>
      </c>
      <c r="L63" s="25">
        <v>54460000</v>
      </c>
      <c r="M63" s="26" t="s">
        <v>1200</v>
      </c>
      <c r="N63" s="26" t="s">
        <v>293</v>
      </c>
      <c r="O63" s="26" t="s">
        <v>294</v>
      </c>
      <c r="P63" s="12"/>
      <c r="Q63" s="12"/>
      <c r="R63" s="9" t="s">
        <v>210</v>
      </c>
    </row>
    <row r="64" spans="1:18" s="13" customFormat="1" ht="30.95" customHeight="1" x14ac:dyDescent="0.15">
      <c r="A64" s="24">
        <v>2022</v>
      </c>
      <c r="B64" s="24">
        <v>3</v>
      </c>
      <c r="C64" s="24" t="s">
        <v>29</v>
      </c>
      <c r="D64" s="24" t="s">
        <v>295</v>
      </c>
      <c r="E64" s="24" t="s">
        <v>31</v>
      </c>
      <c r="F64" s="24">
        <v>3210161701</v>
      </c>
      <c r="G64" s="24" t="s">
        <v>296</v>
      </c>
      <c r="H64" s="24" t="s">
        <v>203</v>
      </c>
      <c r="I64" s="24" t="s">
        <v>297</v>
      </c>
      <c r="J64" s="24">
        <v>21000</v>
      </c>
      <c r="K64" s="24" t="s">
        <v>298</v>
      </c>
      <c r="L64" s="25">
        <v>28056000</v>
      </c>
      <c r="M64" s="26" t="s">
        <v>1201</v>
      </c>
      <c r="N64" s="26" t="s">
        <v>299</v>
      </c>
      <c r="O64" s="26" t="s">
        <v>300</v>
      </c>
      <c r="P64" s="12"/>
      <c r="Q64" s="12"/>
      <c r="R64" s="9" t="s">
        <v>210</v>
      </c>
    </row>
    <row r="65" spans="1:18" s="13" customFormat="1" ht="30.95" customHeight="1" x14ac:dyDescent="0.15">
      <c r="A65" s="24">
        <v>2022</v>
      </c>
      <c r="B65" s="24">
        <v>3</v>
      </c>
      <c r="C65" s="24" t="s">
        <v>29</v>
      </c>
      <c r="D65" s="24" t="s">
        <v>301</v>
      </c>
      <c r="E65" s="24" t="s">
        <v>53</v>
      </c>
      <c r="F65" s="24">
        <v>3912101101</v>
      </c>
      <c r="G65" s="24" t="s">
        <v>287</v>
      </c>
      <c r="H65" s="24" t="s">
        <v>302</v>
      </c>
      <c r="I65" s="24" t="s">
        <v>303</v>
      </c>
      <c r="J65" s="24">
        <v>4</v>
      </c>
      <c r="K65" s="24" t="s">
        <v>28</v>
      </c>
      <c r="L65" s="25">
        <v>150000000</v>
      </c>
      <c r="M65" s="26" t="s">
        <v>1195</v>
      </c>
      <c r="N65" s="26" t="s">
        <v>304</v>
      </c>
      <c r="O65" s="26" t="s">
        <v>305</v>
      </c>
      <c r="P65" s="12"/>
      <c r="Q65" s="12"/>
      <c r="R65" s="9"/>
    </row>
    <row r="66" spans="1:18" s="13" customFormat="1" ht="30.95" customHeight="1" x14ac:dyDescent="0.15">
      <c r="A66" s="24">
        <v>2022</v>
      </c>
      <c r="B66" s="24">
        <v>4</v>
      </c>
      <c r="C66" s="24" t="s">
        <v>29</v>
      </c>
      <c r="D66" s="24" t="s">
        <v>306</v>
      </c>
      <c r="E66" s="24" t="s">
        <v>53</v>
      </c>
      <c r="F66" s="24">
        <v>4322261201</v>
      </c>
      <c r="G66" s="24" t="s">
        <v>307</v>
      </c>
      <c r="H66" s="24" t="s">
        <v>308</v>
      </c>
      <c r="I66" s="24" t="s">
        <v>309</v>
      </c>
      <c r="J66" s="24">
        <v>1</v>
      </c>
      <c r="K66" s="24" t="s">
        <v>189</v>
      </c>
      <c r="L66" s="25">
        <v>137401000</v>
      </c>
      <c r="M66" s="26" t="s">
        <v>1198</v>
      </c>
      <c r="N66" s="26" t="s">
        <v>310</v>
      </c>
      <c r="O66" s="26" t="s">
        <v>311</v>
      </c>
      <c r="P66" s="12"/>
      <c r="Q66" s="12"/>
      <c r="R66" s="9"/>
    </row>
    <row r="67" spans="1:18" s="13" customFormat="1" ht="30.95" customHeight="1" x14ac:dyDescent="0.15">
      <c r="A67" s="24">
        <v>2022</v>
      </c>
      <c r="B67" s="24">
        <v>4</v>
      </c>
      <c r="C67" s="24" t="s">
        <v>29</v>
      </c>
      <c r="D67" s="24" t="s">
        <v>312</v>
      </c>
      <c r="E67" s="24" t="s">
        <v>31</v>
      </c>
      <c r="F67" s="24">
        <v>4010170101</v>
      </c>
      <c r="G67" s="24" t="s">
        <v>313</v>
      </c>
      <c r="H67" s="24" t="s">
        <v>314</v>
      </c>
      <c r="I67" s="24" t="s">
        <v>315</v>
      </c>
      <c r="J67" s="24">
        <v>2</v>
      </c>
      <c r="K67" s="24" t="s">
        <v>28</v>
      </c>
      <c r="L67" s="25">
        <v>30247000</v>
      </c>
      <c r="M67" s="26" t="s">
        <v>1197</v>
      </c>
      <c r="N67" s="26" t="s">
        <v>316</v>
      </c>
      <c r="O67" s="26" t="s">
        <v>265</v>
      </c>
      <c r="P67" s="12"/>
      <c r="Q67" s="12"/>
      <c r="R67" s="9" t="s">
        <v>210</v>
      </c>
    </row>
    <row r="68" spans="1:18" s="13" customFormat="1" ht="30.95" customHeight="1" x14ac:dyDescent="0.15">
      <c r="A68" s="24">
        <v>2022</v>
      </c>
      <c r="B68" s="24">
        <v>5</v>
      </c>
      <c r="C68" s="24" t="s">
        <v>29</v>
      </c>
      <c r="D68" s="24" t="s">
        <v>317</v>
      </c>
      <c r="E68" s="24" t="s">
        <v>31</v>
      </c>
      <c r="F68" s="24">
        <v>4323320501</v>
      </c>
      <c r="G68" s="24" t="s">
        <v>318</v>
      </c>
      <c r="H68" s="24" t="s">
        <v>319</v>
      </c>
      <c r="I68" s="24" t="s">
        <v>320</v>
      </c>
      <c r="J68" s="24">
        <v>1</v>
      </c>
      <c r="K68" s="24" t="s">
        <v>69</v>
      </c>
      <c r="L68" s="25">
        <v>21931000</v>
      </c>
      <c r="M68" s="26" t="s">
        <v>1198</v>
      </c>
      <c r="N68" s="26" t="s">
        <v>321</v>
      </c>
      <c r="O68" s="26" t="s">
        <v>322</v>
      </c>
      <c r="P68" s="12"/>
      <c r="Q68" s="12"/>
      <c r="R68" s="9" t="s">
        <v>210</v>
      </c>
    </row>
    <row r="69" spans="1:18" s="13" customFormat="1" ht="30.95" customHeight="1" x14ac:dyDescent="0.15">
      <c r="A69" s="24">
        <v>2022</v>
      </c>
      <c r="B69" s="24">
        <v>5</v>
      </c>
      <c r="C69" s="24" t="s">
        <v>29</v>
      </c>
      <c r="D69" s="24" t="s">
        <v>323</v>
      </c>
      <c r="E69" s="24" t="s">
        <v>31</v>
      </c>
      <c r="F69" s="24">
        <v>4010170101</v>
      </c>
      <c r="G69" s="24" t="s">
        <v>313</v>
      </c>
      <c r="H69" s="24" t="s">
        <v>324</v>
      </c>
      <c r="I69" s="24" t="s">
        <v>325</v>
      </c>
      <c r="J69" s="24">
        <v>2</v>
      </c>
      <c r="K69" s="24" t="s">
        <v>282</v>
      </c>
      <c r="L69" s="25">
        <v>29171000</v>
      </c>
      <c r="M69" s="26" t="s">
        <v>1195</v>
      </c>
      <c r="N69" s="26" t="s">
        <v>234</v>
      </c>
      <c r="O69" s="26" t="s">
        <v>235</v>
      </c>
      <c r="P69" s="12"/>
      <c r="Q69" s="12"/>
      <c r="R69" s="9" t="s">
        <v>210</v>
      </c>
    </row>
    <row r="70" spans="1:18" s="13" customFormat="1" ht="30.95" customHeight="1" x14ac:dyDescent="0.15">
      <c r="A70" s="24">
        <v>2022</v>
      </c>
      <c r="B70" s="24">
        <v>6</v>
      </c>
      <c r="C70" s="24" t="s">
        <v>29</v>
      </c>
      <c r="D70" s="24" t="s">
        <v>326</v>
      </c>
      <c r="E70" s="24" t="s">
        <v>31</v>
      </c>
      <c r="F70" s="24">
        <v>2522190901</v>
      </c>
      <c r="G70" s="24" t="s">
        <v>327</v>
      </c>
      <c r="H70" s="24" t="s">
        <v>203</v>
      </c>
      <c r="I70" s="24" t="s">
        <v>204</v>
      </c>
      <c r="J70" s="24">
        <v>1</v>
      </c>
      <c r="K70" s="24" t="s">
        <v>28</v>
      </c>
      <c r="L70" s="25">
        <v>22556300</v>
      </c>
      <c r="M70" s="26" t="s">
        <v>1191</v>
      </c>
      <c r="N70" s="26" t="s">
        <v>206</v>
      </c>
      <c r="O70" s="26" t="s">
        <v>207</v>
      </c>
      <c r="P70" s="12"/>
      <c r="Q70" s="12"/>
      <c r="R70" s="9" t="s">
        <v>210</v>
      </c>
    </row>
    <row r="71" spans="1:18" s="13" customFormat="1" ht="30.95" customHeight="1" x14ac:dyDescent="0.15">
      <c r="A71" s="24">
        <v>2022</v>
      </c>
      <c r="B71" s="24">
        <v>7</v>
      </c>
      <c r="C71" s="24" t="s">
        <v>29</v>
      </c>
      <c r="D71" s="24" t="s">
        <v>328</v>
      </c>
      <c r="E71" s="24" t="s">
        <v>31</v>
      </c>
      <c r="F71" s="24">
        <v>5310271001</v>
      </c>
      <c r="G71" s="24" t="s">
        <v>220</v>
      </c>
      <c r="H71" s="24" t="s">
        <v>329</v>
      </c>
      <c r="I71" s="24" t="s">
        <v>222</v>
      </c>
      <c r="J71" s="24">
        <v>1</v>
      </c>
      <c r="K71" s="24" t="s">
        <v>69</v>
      </c>
      <c r="L71" s="25">
        <v>35000000</v>
      </c>
      <c r="M71" s="26" t="s">
        <v>1193</v>
      </c>
      <c r="N71" s="26" t="s">
        <v>223</v>
      </c>
      <c r="O71" s="26" t="s">
        <v>224</v>
      </c>
      <c r="P71" s="12"/>
      <c r="Q71" s="12"/>
      <c r="R71" s="9" t="s">
        <v>210</v>
      </c>
    </row>
    <row r="72" spans="1:18" s="13" customFormat="1" ht="30.95" customHeight="1" x14ac:dyDescent="0.15">
      <c r="A72" s="126">
        <v>2022</v>
      </c>
      <c r="B72" s="126">
        <v>1</v>
      </c>
      <c r="C72" s="126" t="s">
        <v>14</v>
      </c>
      <c r="D72" s="126" t="s">
        <v>330</v>
      </c>
      <c r="E72" s="126" t="s">
        <v>331</v>
      </c>
      <c r="F72" s="126" t="s">
        <v>332</v>
      </c>
      <c r="G72" s="9" t="s">
        <v>333</v>
      </c>
      <c r="H72" s="9" t="s">
        <v>334</v>
      </c>
      <c r="I72" s="9" t="s">
        <v>335</v>
      </c>
      <c r="J72" s="9">
        <v>2</v>
      </c>
      <c r="K72" s="9" t="s">
        <v>336</v>
      </c>
      <c r="L72" s="83">
        <v>21500</v>
      </c>
      <c r="M72" s="12" t="s">
        <v>337</v>
      </c>
      <c r="N72" s="12" t="s">
        <v>338</v>
      </c>
      <c r="O72" s="12" t="s">
        <v>339</v>
      </c>
      <c r="P72" s="12" t="s">
        <v>37</v>
      </c>
      <c r="Q72" s="12"/>
      <c r="R72" s="9"/>
    </row>
    <row r="73" spans="1:18" s="13" customFormat="1" ht="30.95" customHeight="1" x14ac:dyDescent="0.15">
      <c r="A73" s="126">
        <v>2022</v>
      </c>
      <c r="B73" s="126">
        <v>1</v>
      </c>
      <c r="C73" s="126" t="s">
        <v>14</v>
      </c>
      <c r="D73" s="126" t="s">
        <v>340</v>
      </c>
      <c r="E73" s="126" t="s">
        <v>341</v>
      </c>
      <c r="F73" s="126" t="s">
        <v>342</v>
      </c>
      <c r="G73" s="9" t="s">
        <v>343</v>
      </c>
      <c r="H73" s="9" t="s">
        <v>344</v>
      </c>
      <c r="I73" s="9" t="s">
        <v>345</v>
      </c>
      <c r="J73" s="9">
        <v>1</v>
      </c>
      <c r="K73" s="9" t="s">
        <v>28</v>
      </c>
      <c r="L73" s="83">
        <v>22000</v>
      </c>
      <c r="M73" s="12" t="s">
        <v>346</v>
      </c>
      <c r="N73" s="12" t="s">
        <v>347</v>
      </c>
      <c r="O73" s="12" t="s">
        <v>348</v>
      </c>
      <c r="P73" s="12" t="s">
        <v>349</v>
      </c>
      <c r="Q73" s="12"/>
      <c r="R73" s="9"/>
    </row>
    <row r="74" spans="1:18" s="13" customFormat="1" ht="30.95" customHeight="1" x14ac:dyDescent="0.15">
      <c r="A74" s="126">
        <v>2022</v>
      </c>
      <c r="B74" s="126">
        <v>1</v>
      </c>
      <c r="C74" s="126" t="s">
        <v>14</v>
      </c>
      <c r="D74" s="126" t="s">
        <v>350</v>
      </c>
      <c r="E74" s="126" t="s">
        <v>341</v>
      </c>
      <c r="F74" s="126" t="s">
        <v>351</v>
      </c>
      <c r="G74" s="9" t="s">
        <v>352</v>
      </c>
      <c r="H74" s="9" t="s">
        <v>353</v>
      </c>
      <c r="I74" s="9" t="s">
        <v>354</v>
      </c>
      <c r="J74" s="9">
        <v>1</v>
      </c>
      <c r="K74" s="9" t="s">
        <v>28</v>
      </c>
      <c r="L74" s="83">
        <v>36000</v>
      </c>
      <c r="M74" s="12" t="s">
        <v>346</v>
      </c>
      <c r="N74" s="12" t="s">
        <v>347</v>
      </c>
      <c r="O74" s="12" t="s">
        <v>348</v>
      </c>
      <c r="P74" s="12" t="s">
        <v>349</v>
      </c>
      <c r="Q74" s="12"/>
      <c r="R74" s="9"/>
    </row>
    <row r="75" spans="1:18" s="13" customFormat="1" ht="30.95" customHeight="1" x14ac:dyDescent="0.15">
      <c r="A75" s="126">
        <v>2022</v>
      </c>
      <c r="B75" s="126">
        <v>2</v>
      </c>
      <c r="C75" s="126" t="s">
        <v>29</v>
      </c>
      <c r="D75" s="126" t="s">
        <v>355</v>
      </c>
      <c r="E75" s="126" t="s">
        <v>356</v>
      </c>
      <c r="F75" s="126" t="s">
        <v>357</v>
      </c>
      <c r="G75" s="9" t="s">
        <v>358</v>
      </c>
      <c r="H75" s="9" t="s">
        <v>359</v>
      </c>
      <c r="I75" s="9" t="s">
        <v>360</v>
      </c>
      <c r="J75" s="9">
        <v>1</v>
      </c>
      <c r="K75" s="9" t="s">
        <v>28</v>
      </c>
      <c r="L75" s="83">
        <v>45000</v>
      </c>
      <c r="M75" s="12" t="s">
        <v>346</v>
      </c>
      <c r="N75" s="12" t="s">
        <v>347</v>
      </c>
      <c r="O75" s="12" t="s">
        <v>348</v>
      </c>
      <c r="P75" s="12" t="s">
        <v>349</v>
      </c>
      <c r="Q75" s="12"/>
      <c r="R75" s="9"/>
    </row>
    <row r="76" spans="1:18" s="13" customFormat="1" ht="30.95" customHeight="1" x14ac:dyDescent="0.15">
      <c r="A76" s="126">
        <v>2022</v>
      </c>
      <c r="B76" s="126">
        <v>2</v>
      </c>
      <c r="C76" s="126" t="s">
        <v>29</v>
      </c>
      <c r="D76" s="126" t="s">
        <v>361</v>
      </c>
      <c r="E76" s="126" t="s">
        <v>356</v>
      </c>
      <c r="F76" s="126" t="s">
        <v>362</v>
      </c>
      <c r="G76" s="9" t="s">
        <v>363</v>
      </c>
      <c r="H76" s="9" t="s">
        <v>364</v>
      </c>
      <c r="I76" s="9" t="s">
        <v>365</v>
      </c>
      <c r="J76" s="9">
        <v>1</v>
      </c>
      <c r="K76" s="9" t="s">
        <v>28</v>
      </c>
      <c r="L76" s="83">
        <v>36000</v>
      </c>
      <c r="M76" s="12" t="s">
        <v>337</v>
      </c>
      <c r="N76" s="12" t="s">
        <v>338</v>
      </c>
      <c r="O76" s="12" t="s">
        <v>339</v>
      </c>
      <c r="P76" s="12" t="s">
        <v>37</v>
      </c>
      <c r="Q76" s="12"/>
      <c r="R76" s="9"/>
    </row>
    <row r="77" spans="1:18" s="13" customFormat="1" ht="30.95" customHeight="1" x14ac:dyDescent="0.15">
      <c r="A77" s="126">
        <v>2022</v>
      </c>
      <c r="B77" s="126">
        <v>2</v>
      </c>
      <c r="C77" s="126" t="s">
        <v>29</v>
      </c>
      <c r="D77" s="126" t="s">
        <v>366</v>
      </c>
      <c r="E77" s="126" t="s">
        <v>356</v>
      </c>
      <c r="F77" s="126" t="s">
        <v>367</v>
      </c>
      <c r="G77" s="9" t="s">
        <v>368</v>
      </c>
      <c r="H77" s="9" t="s">
        <v>369</v>
      </c>
      <c r="I77" s="9" t="s">
        <v>370</v>
      </c>
      <c r="J77" s="9">
        <v>1</v>
      </c>
      <c r="K77" s="9" t="s">
        <v>28</v>
      </c>
      <c r="L77" s="83">
        <v>50000</v>
      </c>
      <c r="M77" s="12" t="s">
        <v>346</v>
      </c>
      <c r="N77" s="12" t="s">
        <v>347</v>
      </c>
      <c r="O77" s="12" t="s">
        <v>348</v>
      </c>
      <c r="P77" s="12" t="s">
        <v>349</v>
      </c>
      <c r="Q77" s="12"/>
      <c r="R77" s="9"/>
    </row>
    <row r="78" spans="1:18" s="30" customFormat="1" ht="30.95" customHeight="1" x14ac:dyDescent="0.15">
      <c r="A78" s="27">
        <v>2022</v>
      </c>
      <c r="B78" s="27">
        <v>1</v>
      </c>
      <c r="C78" s="27" t="s">
        <v>371</v>
      </c>
      <c r="D78" s="27" t="s">
        <v>372</v>
      </c>
      <c r="E78" s="27" t="s">
        <v>373</v>
      </c>
      <c r="F78" s="27">
        <v>47101608</v>
      </c>
      <c r="G78" s="27" t="s">
        <v>374</v>
      </c>
      <c r="H78" s="27" t="s">
        <v>375</v>
      </c>
      <c r="I78" s="27" t="s">
        <v>376</v>
      </c>
      <c r="J78" s="66">
        <v>718200</v>
      </c>
      <c r="K78" s="27" t="s">
        <v>377</v>
      </c>
      <c r="L78" s="93">
        <v>1723680</v>
      </c>
      <c r="M78" s="27" t="s">
        <v>1171</v>
      </c>
      <c r="N78" s="29" t="s">
        <v>378</v>
      </c>
      <c r="O78" s="29" t="s">
        <v>379</v>
      </c>
      <c r="P78" s="29" t="s">
        <v>37</v>
      </c>
      <c r="Q78" s="29"/>
      <c r="R78" s="27"/>
    </row>
    <row r="79" spans="1:18" s="30" customFormat="1" ht="30.95" customHeight="1" x14ac:dyDescent="0.15">
      <c r="A79" s="27">
        <v>2022</v>
      </c>
      <c r="B79" s="27">
        <v>1</v>
      </c>
      <c r="C79" s="27" t="s">
        <v>371</v>
      </c>
      <c r="D79" s="27" t="s">
        <v>380</v>
      </c>
      <c r="E79" s="27" t="s">
        <v>373</v>
      </c>
      <c r="F79" s="27">
        <v>47101608</v>
      </c>
      <c r="G79" s="27" t="s">
        <v>381</v>
      </c>
      <c r="H79" s="27" t="s">
        <v>382</v>
      </c>
      <c r="I79" s="27" t="s">
        <v>376</v>
      </c>
      <c r="J79" s="66">
        <v>414900</v>
      </c>
      <c r="K79" s="27" t="s">
        <v>377</v>
      </c>
      <c r="L79" s="93">
        <v>74682</v>
      </c>
      <c r="M79" s="27" t="s">
        <v>1171</v>
      </c>
      <c r="N79" s="29" t="s">
        <v>378</v>
      </c>
      <c r="O79" s="29" t="s">
        <v>379</v>
      </c>
      <c r="P79" s="29" t="s">
        <v>37</v>
      </c>
      <c r="Q79" s="29"/>
      <c r="R79" s="27"/>
    </row>
    <row r="80" spans="1:18" s="30" customFormat="1" ht="30.95" customHeight="1" x14ac:dyDescent="0.15">
      <c r="A80" s="27">
        <v>2022</v>
      </c>
      <c r="B80" s="27">
        <v>1</v>
      </c>
      <c r="C80" s="27" t="s">
        <v>371</v>
      </c>
      <c r="D80" s="33" t="s">
        <v>383</v>
      </c>
      <c r="E80" s="27" t="s">
        <v>373</v>
      </c>
      <c r="F80" s="27">
        <v>4710160803</v>
      </c>
      <c r="G80" s="27" t="s">
        <v>384</v>
      </c>
      <c r="H80" s="31">
        <v>0.17</v>
      </c>
      <c r="I80" s="27" t="s">
        <v>385</v>
      </c>
      <c r="J80" s="32">
        <v>6575100</v>
      </c>
      <c r="K80" s="27" t="s">
        <v>377</v>
      </c>
      <c r="L80" s="94">
        <v>1433372</v>
      </c>
      <c r="M80" s="27" t="s">
        <v>1172</v>
      </c>
      <c r="N80" s="29" t="s">
        <v>386</v>
      </c>
      <c r="O80" s="29" t="s">
        <v>387</v>
      </c>
      <c r="P80" s="29" t="s">
        <v>37</v>
      </c>
      <c r="Q80" s="29"/>
      <c r="R80" s="27"/>
    </row>
    <row r="81" spans="1:18" s="30" customFormat="1" ht="30.95" customHeight="1" x14ac:dyDescent="0.15">
      <c r="A81" s="27">
        <v>2022</v>
      </c>
      <c r="B81" s="27">
        <v>1</v>
      </c>
      <c r="C81" s="27" t="s">
        <v>371</v>
      </c>
      <c r="D81" s="33" t="s">
        <v>388</v>
      </c>
      <c r="E81" s="27" t="s">
        <v>373</v>
      </c>
      <c r="F81" s="27">
        <v>4710160801</v>
      </c>
      <c r="G81" s="27" t="s">
        <v>389</v>
      </c>
      <c r="H81" s="27"/>
      <c r="I81" s="27" t="s">
        <v>385</v>
      </c>
      <c r="J81" s="32">
        <v>147900</v>
      </c>
      <c r="K81" s="27" t="s">
        <v>377</v>
      </c>
      <c r="L81" s="94">
        <v>291216</v>
      </c>
      <c r="M81" s="27" t="s">
        <v>1172</v>
      </c>
      <c r="N81" s="29" t="s">
        <v>386</v>
      </c>
      <c r="O81" s="29" t="s">
        <v>387</v>
      </c>
      <c r="P81" s="29" t="s">
        <v>37</v>
      </c>
      <c r="Q81" s="29"/>
      <c r="R81" s="27"/>
    </row>
    <row r="82" spans="1:18" s="30" customFormat="1" ht="30.95" customHeight="1" x14ac:dyDescent="0.15">
      <c r="A82" s="27">
        <v>2022</v>
      </c>
      <c r="B82" s="27">
        <v>1</v>
      </c>
      <c r="C82" s="27" t="s">
        <v>371</v>
      </c>
      <c r="D82" s="33" t="s">
        <v>390</v>
      </c>
      <c r="E82" s="27" t="s">
        <v>373</v>
      </c>
      <c r="F82" s="27">
        <v>4710160801</v>
      </c>
      <c r="G82" s="27" t="s">
        <v>391</v>
      </c>
      <c r="H82" s="27"/>
      <c r="I82" s="27" t="s">
        <v>385</v>
      </c>
      <c r="J82" s="32">
        <v>27300</v>
      </c>
      <c r="K82" s="27" t="s">
        <v>377</v>
      </c>
      <c r="L82" s="94">
        <v>81081</v>
      </c>
      <c r="M82" s="27" t="s">
        <v>1172</v>
      </c>
      <c r="N82" s="29" t="s">
        <v>386</v>
      </c>
      <c r="O82" s="29" t="s">
        <v>387</v>
      </c>
      <c r="P82" s="29" t="s">
        <v>37</v>
      </c>
      <c r="Q82" s="29"/>
      <c r="R82" s="27"/>
    </row>
    <row r="83" spans="1:18" s="30" customFormat="1" ht="30.95" customHeight="1" x14ac:dyDescent="0.15">
      <c r="A83" s="27">
        <v>2022</v>
      </c>
      <c r="B83" s="27">
        <v>1</v>
      </c>
      <c r="C83" s="27" t="s">
        <v>371</v>
      </c>
      <c r="D83" s="33" t="s">
        <v>392</v>
      </c>
      <c r="E83" s="27" t="s">
        <v>373</v>
      </c>
      <c r="F83" s="27">
        <v>4710160801</v>
      </c>
      <c r="G83" s="27" t="s">
        <v>391</v>
      </c>
      <c r="H83" s="27"/>
      <c r="I83" s="27" t="s">
        <v>385</v>
      </c>
      <c r="J83" s="32">
        <v>72300</v>
      </c>
      <c r="K83" s="27" t="s">
        <v>377</v>
      </c>
      <c r="L83" s="94">
        <v>221094</v>
      </c>
      <c r="M83" s="27" t="s">
        <v>1172</v>
      </c>
      <c r="N83" s="29" t="s">
        <v>386</v>
      </c>
      <c r="O83" s="29" t="s">
        <v>387</v>
      </c>
      <c r="P83" s="29" t="s">
        <v>37</v>
      </c>
      <c r="Q83" s="29"/>
      <c r="R83" s="27"/>
    </row>
    <row r="84" spans="1:18" s="30" customFormat="1" ht="30.95" customHeight="1" x14ac:dyDescent="0.15">
      <c r="A84" s="27">
        <v>2022</v>
      </c>
      <c r="B84" s="27">
        <v>1</v>
      </c>
      <c r="C84" s="27" t="s">
        <v>29</v>
      </c>
      <c r="D84" s="33" t="s">
        <v>393</v>
      </c>
      <c r="E84" s="27" t="s">
        <v>53</v>
      </c>
      <c r="F84" s="27">
        <v>1216400101</v>
      </c>
      <c r="G84" s="27" t="s">
        <v>394</v>
      </c>
      <c r="H84" s="31">
        <v>0.12</v>
      </c>
      <c r="I84" s="27" t="s">
        <v>395</v>
      </c>
      <c r="J84" s="32">
        <v>679790</v>
      </c>
      <c r="K84" s="27" t="s">
        <v>377</v>
      </c>
      <c r="L84" s="94">
        <v>142077</v>
      </c>
      <c r="M84" s="27" t="s">
        <v>1172</v>
      </c>
      <c r="N84" s="29" t="s">
        <v>386</v>
      </c>
      <c r="O84" s="29" t="s">
        <v>387</v>
      </c>
      <c r="P84" s="29" t="s">
        <v>37</v>
      </c>
      <c r="Q84" s="29"/>
      <c r="R84" s="27"/>
    </row>
    <row r="85" spans="1:18" s="30" customFormat="1" ht="30.95" customHeight="1" x14ac:dyDescent="0.15">
      <c r="A85" s="27">
        <v>2022</v>
      </c>
      <c r="B85" s="27">
        <v>1</v>
      </c>
      <c r="C85" s="27" t="s">
        <v>29</v>
      </c>
      <c r="D85" s="33" t="s">
        <v>396</v>
      </c>
      <c r="E85" s="27" t="s">
        <v>53</v>
      </c>
      <c r="F85" s="27">
        <v>1235230502</v>
      </c>
      <c r="G85" s="27" t="s">
        <v>397</v>
      </c>
      <c r="H85" s="31">
        <v>0.25</v>
      </c>
      <c r="I85" s="27" t="s">
        <v>398</v>
      </c>
      <c r="J85" s="32">
        <v>86400</v>
      </c>
      <c r="K85" s="27" t="s">
        <v>377</v>
      </c>
      <c r="L85" s="94">
        <v>22810</v>
      </c>
      <c r="M85" s="27" t="s">
        <v>1172</v>
      </c>
      <c r="N85" s="29" t="s">
        <v>386</v>
      </c>
      <c r="O85" s="29" t="s">
        <v>387</v>
      </c>
      <c r="P85" s="29" t="s">
        <v>37</v>
      </c>
      <c r="Q85" s="29"/>
      <c r="R85" s="27"/>
    </row>
    <row r="86" spans="1:18" s="30" customFormat="1" ht="30.95" customHeight="1" x14ac:dyDescent="0.15">
      <c r="A86" s="27">
        <v>2022</v>
      </c>
      <c r="B86" s="27">
        <v>1</v>
      </c>
      <c r="C86" s="27" t="s">
        <v>29</v>
      </c>
      <c r="D86" s="33" t="s">
        <v>399</v>
      </c>
      <c r="E86" s="27" t="s">
        <v>53</v>
      </c>
      <c r="F86" s="27">
        <v>4111368901</v>
      </c>
      <c r="G86" s="27" t="s">
        <v>400</v>
      </c>
      <c r="H86" s="27" t="s">
        <v>401</v>
      </c>
      <c r="I86" s="27" t="s">
        <v>402</v>
      </c>
      <c r="J86" s="27">
        <v>1</v>
      </c>
      <c r="K86" s="27" t="s">
        <v>403</v>
      </c>
      <c r="L86" s="95">
        <v>71500</v>
      </c>
      <c r="M86" s="27" t="s">
        <v>1172</v>
      </c>
      <c r="N86" s="29" t="s">
        <v>404</v>
      </c>
      <c r="O86" s="29" t="s">
        <v>405</v>
      </c>
      <c r="P86" s="29" t="s">
        <v>37</v>
      </c>
      <c r="Q86" s="29"/>
      <c r="R86" s="27"/>
    </row>
    <row r="87" spans="1:18" s="30" customFormat="1" ht="30.95" customHeight="1" x14ac:dyDescent="0.15">
      <c r="A87" s="27">
        <v>2022</v>
      </c>
      <c r="B87" s="27">
        <v>2</v>
      </c>
      <c r="C87" s="27" t="s">
        <v>29</v>
      </c>
      <c r="D87" s="33" t="s">
        <v>406</v>
      </c>
      <c r="E87" s="27" t="s">
        <v>53</v>
      </c>
      <c r="F87" s="27">
        <v>1111170101</v>
      </c>
      <c r="G87" s="27" t="s">
        <v>407</v>
      </c>
      <c r="H87" s="27"/>
      <c r="I87" s="27" t="s">
        <v>385</v>
      </c>
      <c r="J87" s="32">
        <v>147900</v>
      </c>
      <c r="K87" s="27" t="s">
        <v>377</v>
      </c>
      <c r="L87" s="94">
        <v>43927</v>
      </c>
      <c r="M87" s="27" t="s">
        <v>1172</v>
      </c>
      <c r="N87" s="29" t="s">
        <v>386</v>
      </c>
      <c r="O87" s="29" t="s">
        <v>387</v>
      </c>
      <c r="P87" s="29" t="s">
        <v>37</v>
      </c>
      <c r="Q87" s="29"/>
      <c r="R87" s="27"/>
    </row>
    <row r="88" spans="1:18" s="30" customFormat="1" ht="30.95" customHeight="1" x14ac:dyDescent="0.15">
      <c r="A88" s="27">
        <v>2022</v>
      </c>
      <c r="B88" s="27">
        <v>2</v>
      </c>
      <c r="C88" s="27" t="s">
        <v>29</v>
      </c>
      <c r="D88" s="33" t="s">
        <v>408</v>
      </c>
      <c r="E88" s="27" t="s">
        <v>53</v>
      </c>
      <c r="F88" s="27"/>
      <c r="G88" s="27" t="s">
        <v>409</v>
      </c>
      <c r="H88" s="27"/>
      <c r="I88" s="27" t="s">
        <v>385</v>
      </c>
      <c r="J88" s="32">
        <v>28500</v>
      </c>
      <c r="K88" s="27" t="s">
        <v>377</v>
      </c>
      <c r="L88" s="94">
        <v>50160</v>
      </c>
      <c r="M88" s="27" t="s">
        <v>1172</v>
      </c>
      <c r="N88" s="29" t="s">
        <v>386</v>
      </c>
      <c r="O88" s="29" t="s">
        <v>387</v>
      </c>
      <c r="P88" s="29" t="s">
        <v>37</v>
      </c>
      <c r="Q88" s="29"/>
      <c r="R88" s="27"/>
    </row>
    <row r="89" spans="1:18" s="30" customFormat="1" ht="30.95" customHeight="1" x14ac:dyDescent="0.15">
      <c r="A89" s="27">
        <v>2022</v>
      </c>
      <c r="B89" s="27">
        <v>2</v>
      </c>
      <c r="C89" s="27" t="s">
        <v>29</v>
      </c>
      <c r="D89" s="33" t="s">
        <v>410</v>
      </c>
      <c r="E89" s="27" t="s">
        <v>53</v>
      </c>
      <c r="F89" s="27">
        <v>4710160802</v>
      </c>
      <c r="G89" s="27" t="s">
        <v>411</v>
      </c>
      <c r="H89" s="31">
        <v>0.08</v>
      </c>
      <c r="I89" s="27" t="s">
        <v>412</v>
      </c>
      <c r="J89" s="27">
        <v>493200</v>
      </c>
      <c r="K89" s="27" t="s">
        <v>377</v>
      </c>
      <c r="L89" s="94">
        <v>48827</v>
      </c>
      <c r="M89" s="27" t="s">
        <v>1172</v>
      </c>
      <c r="N89" s="29" t="s">
        <v>386</v>
      </c>
      <c r="O89" s="29" t="s">
        <v>387</v>
      </c>
      <c r="P89" s="29" t="s">
        <v>37</v>
      </c>
      <c r="Q89" s="29"/>
      <c r="R89" s="27"/>
    </row>
    <row r="90" spans="1:18" s="30" customFormat="1" ht="30.95" customHeight="1" x14ac:dyDescent="0.15">
      <c r="A90" s="27">
        <v>2022</v>
      </c>
      <c r="B90" s="27">
        <v>2</v>
      </c>
      <c r="C90" s="27" t="s">
        <v>29</v>
      </c>
      <c r="D90" s="33" t="s">
        <v>413</v>
      </c>
      <c r="E90" s="27" t="s">
        <v>31</v>
      </c>
      <c r="F90" s="27">
        <v>1216159901</v>
      </c>
      <c r="G90" s="27" t="s">
        <v>414</v>
      </c>
      <c r="H90" s="27" t="s">
        <v>415</v>
      </c>
      <c r="I90" s="27" t="s">
        <v>414</v>
      </c>
      <c r="J90" s="27">
        <v>1</v>
      </c>
      <c r="K90" s="27" t="s">
        <v>28</v>
      </c>
      <c r="L90" s="95">
        <v>24653</v>
      </c>
      <c r="M90" s="27" t="s">
        <v>1172</v>
      </c>
      <c r="N90" s="29" t="s">
        <v>404</v>
      </c>
      <c r="O90" s="29" t="s">
        <v>405</v>
      </c>
      <c r="P90" s="29" t="s">
        <v>37</v>
      </c>
      <c r="Q90" s="29"/>
      <c r="R90" s="27" t="s">
        <v>416</v>
      </c>
    </row>
    <row r="91" spans="1:18" s="30" customFormat="1" ht="30.95" customHeight="1" x14ac:dyDescent="0.15">
      <c r="A91" s="27">
        <v>2022</v>
      </c>
      <c r="B91" s="27">
        <v>2</v>
      </c>
      <c r="C91" s="27" t="s">
        <v>29</v>
      </c>
      <c r="D91" s="33" t="s">
        <v>417</v>
      </c>
      <c r="E91" s="27" t="s">
        <v>53</v>
      </c>
      <c r="F91" s="27">
        <v>1216159901</v>
      </c>
      <c r="G91" s="27" t="s">
        <v>418</v>
      </c>
      <c r="H91" s="27"/>
      <c r="I91" s="27" t="s">
        <v>419</v>
      </c>
      <c r="J91" s="27"/>
      <c r="K91" s="27"/>
      <c r="L91" s="94">
        <v>22000</v>
      </c>
      <c r="M91" s="27" t="s">
        <v>1172</v>
      </c>
      <c r="N91" s="29" t="s">
        <v>420</v>
      </c>
      <c r="O91" s="29" t="s">
        <v>421</v>
      </c>
      <c r="P91" s="29" t="s">
        <v>37</v>
      </c>
      <c r="Q91" s="29"/>
      <c r="R91" s="27"/>
    </row>
    <row r="92" spans="1:18" s="30" customFormat="1" ht="30.95" customHeight="1" x14ac:dyDescent="0.15">
      <c r="A92" s="27">
        <v>2022</v>
      </c>
      <c r="B92" s="27">
        <v>2</v>
      </c>
      <c r="C92" s="27" t="s">
        <v>29</v>
      </c>
      <c r="D92" s="33" t="s">
        <v>422</v>
      </c>
      <c r="E92" s="27" t="s">
        <v>53</v>
      </c>
      <c r="F92" s="27">
        <v>7215409001</v>
      </c>
      <c r="G92" s="27" t="s">
        <v>423</v>
      </c>
      <c r="H92" s="27"/>
      <c r="I92" s="27" t="s">
        <v>419</v>
      </c>
      <c r="J92" s="27"/>
      <c r="K92" s="27"/>
      <c r="L92" s="94">
        <v>22068</v>
      </c>
      <c r="M92" s="27" t="s">
        <v>1172</v>
      </c>
      <c r="N92" s="29" t="s">
        <v>424</v>
      </c>
      <c r="O92" s="29" t="s">
        <v>421</v>
      </c>
      <c r="P92" s="29" t="s">
        <v>37</v>
      </c>
      <c r="Q92" s="29"/>
      <c r="R92" s="27"/>
    </row>
    <row r="93" spans="1:18" s="30" customFormat="1" ht="30.95" customHeight="1" x14ac:dyDescent="0.15">
      <c r="A93" s="27">
        <v>2022</v>
      </c>
      <c r="B93" s="27">
        <v>2</v>
      </c>
      <c r="C93" s="27" t="s">
        <v>29</v>
      </c>
      <c r="D93" s="33" t="s">
        <v>425</v>
      </c>
      <c r="E93" s="27" t="s">
        <v>53</v>
      </c>
      <c r="F93" s="27">
        <v>4111331501</v>
      </c>
      <c r="G93" s="27" t="s">
        <v>426</v>
      </c>
      <c r="H93" s="27"/>
      <c r="I93" s="27" t="s">
        <v>419</v>
      </c>
      <c r="J93" s="27"/>
      <c r="K93" s="27"/>
      <c r="L93" s="94">
        <v>91000</v>
      </c>
      <c r="M93" s="27" t="s">
        <v>1172</v>
      </c>
      <c r="N93" s="29" t="s">
        <v>424</v>
      </c>
      <c r="O93" s="29" t="s">
        <v>421</v>
      </c>
      <c r="P93" s="29" t="s">
        <v>37</v>
      </c>
      <c r="Q93" s="29"/>
      <c r="R93" s="27"/>
    </row>
    <row r="94" spans="1:18" s="30" customFormat="1" ht="30.95" customHeight="1" x14ac:dyDescent="0.15">
      <c r="A94" s="27">
        <v>2022</v>
      </c>
      <c r="B94" s="27">
        <v>3</v>
      </c>
      <c r="C94" s="27" t="s">
        <v>29</v>
      </c>
      <c r="D94" s="33" t="s">
        <v>427</v>
      </c>
      <c r="E94" s="27" t="s">
        <v>53</v>
      </c>
      <c r="F94" s="27">
        <v>4111368901</v>
      </c>
      <c r="G94" s="27" t="s">
        <v>428</v>
      </c>
      <c r="H94" s="27" t="s">
        <v>429</v>
      </c>
      <c r="I94" s="27" t="s">
        <v>430</v>
      </c>
      <c r="J94" s="27">
        <v>2</v>
      </c>
      <c r="K94" s="27" t="s">
        <v>403</v>
      </c>
      <c r="L94" s="95">
        <v>109868</v>
      </c>
      <c r="M94" s="27" t="s">
        <v>1172</v>
      </c>
      <c r="N94" s="29" t="s">
        <v>404</v>
      </c>
      <c r="O94" s="29" t="s">
        <v>405</v>
      </c>
      <c r="P94" s="29" t="s">
        <v>37</v>
      </c>
      <c r="Q94" s="29"/>
      <c r="R94" s="27"/>
    </row>
    <row r="95" spans="1:18" s="30" customFormat="1" ht="30.95" customHeight="1" x14ac:dyDescent="0.15">
      <c r="A95" s="27">
        <v>2022</v>
      </c>
      <c r="B95" s="27">
        <v>3</v>
      </c>
      <c r="C95" s="27" t="s">
        <v>29</v>
      </c>
      <c r="D95" s="33" t="s">
        <v>431</v>
      </c>
      <c r="E95" s="27" t="s">
        <v>53</v>
      </c>
      <c r="F95" s="27">
        <v>9928123020</v>
      </c>
      <c r="G95" s="27" t="s">
        <v>432</v>
      </c>
      <c r="H95" s="27"/>
      <c r="I95" s="27" t="s">
        <v>433</v>
      </c>
      <c r="J95" s="27">
        <v>1</v>
      </c>
      <c r="K95" s="27" t="s">
        <v>28</v>
      </c>
      <c r="L95" s="95">
        <v>28197</v>
      </c>
      <c r="M95" s="27" t="s">
        <v>1172</v>
      </c>
      <c r="N95" s="29" t="s">
        <v>404</v>
      </c>
      <c r="O95" s="29" t="s">
        <v>405</v>
      </c>
      <c r="P95" s="29" t="s">
        <v>37</v>
      </c>
      <c r="Q95" s="29"/>
      <c r="R95" s="27"/>
    </row>
    <row r="96" spans="1:18" s="30" customFormat="1" ht="30.95" customHeight="1" x14ac:dyDescent="0.15">
      <c r="A96" s="27">
        <v>2022</v>
      </c>
      <c r="B96" s="27">
        <v>4</v>
      </c>
      <c r="C96" s="27" t="s">
        <v>29</v>
      </c>
      <c r="D96" s="33" t="s">
        <v>434</v>
      </c>
      <c r="E96" s="27" t="s">
        <v>53</v>
      </c>
      <c r="F96" s="27">
        <v>2411180501</v>
      </c>
      <c r="G96" s="27" t="s">
        <v>435</v>
      </c>
      <c r="H96" s="27" t="s">
        <v>436</v>
      </c>
      <c r="I96" s="27" t="s">
        <v>437</v>
      </c>
      <c r="J96" s="27">
        <v>2</v>
      </c>
      <c r="K96" s="27" t="s">
        <v>438</v>
      </c>
      <c r="L96" s="94">
        <v>53520</v>
      </c>
      <c r="M96" s="27" t="s">
        <v>1172</v>
      </c>
      <c r="N96" s="29" t="s">
        <v>386</v>
      </c>
      <c r="O96" s="29" t="s">
        <v>439</v>
      </c>
      <c r="P96" s="29" t="s">
        <v>37</v>
      </c>
      <c r="Q96" s="29"/>
      <c r="R96" s="27"/>
    </row>
    <row r="97" spans="1:18" s="30" customFormat="1" ht="30.95" customHeight="1" x14ac:dyDescent="0.15">
      <c r="A97" s="27">
        <v>2022</v>
      </c>
      <c r="B97" s="27">
        <v>5</v>
      </c>
      <c r="C97" s="27" t="s">
        <v>29</v>
      </c>
      <c r="D97" s="33" t="s">
        <v>440</v>
      </c>
      <c r="E97" s="27" t="s">
        <v>31</v>
      </c>
      <c r="F97" s="27"/>
      <c r="G97" s="27" t="s">
        <v>441</v>
      </c>
      <c r="H97" s="27"/>
      <c r="I97" s="27" t="s">
        <v>442</v>
      </c>
      <c r="J97" s="27">
        <v>1</v>
      </c>
      <c r="K97" s="27" t="s">
        <v>28</v>
      </c>
      <c r="L97" s="94">
        <v>85971</v>
      </c>
      <c r="M97" s="27" t="s">
        <v>1172</v>
      </c>
      <c r="N97" s="29" t="s">
        <v>443</v>
      </c>
      <c r="O97" s="29" t="s">
        <v>444</v>
      </c>
      <c r="P97" s="29" t="s">
        <v>37</v>
      </c>
      <c r="Q97" s="29"/>
      <c r="R97" s="27" t="s">
        <v>416</v>
      </c>
    </row>
    <row r="98" spans="1:18" s="30" customFormat="1" ht="30.95" customHeight="1" x14ac:dyDescent="0.15">
      <c r="A98" s="27">
        <v>2022</v>
      </c>
      <c r="B98" s="27">
        <v>7</v>
      </c>
      <c r="C98" s="27" t="s">
        <v>29</v>
      </c>
      <c r="D98" s="33" t="s">
        <v>445</v>
      </c>
      <c r="E98" s="27" t="s">
        <v>31</v>
      </c>
      <c r="F98" s="27">
        <v>4014209701</v>
      </c>
      <c r="G98" s="27" t="s">
        <v>446</v>
      </c>
      <c r="H98" s="27" t="s">
        <v>447</v>
      </c>
      <c r="I98" s="27" t="s">
        <v>448</v>
      </c>
      <c r="J98" s="27"/>
      <c r="K98" s="27"/>
      <c r="L98" s="95">
        <v>22330</v>
      </c>
      <c r="M98" s="27" t="s">
        <v>1172</v>
      </c>
      <c r="N98" s="29" t="s">
        <v>404</v>
      </c>
      <c r="O98" s="29" t="s">
        <v>405</v>
      </c>
      <c r="P98" s="29" t="s">
        <v>37</v>
      </c>
      <c r="Q98" s="29"/>
      <c r="R98" s="27" t="s">
        <v>416</v>
      </c>
    </row>
    <row r="99" spans="1:18" s="30" customFormat="1" ht="30.95" customHeight="1" x14ac:dyDescent="0.15">
      <c r="A99" s="27">
        <v>2022</v>
      </c>
      <c r="B99" s="27">
        <v>8</v>
      </c>
      <c r="C99" s="27" t="s">
        <v>29</v>
      </c>
      <c r="D99" s="33" t="s">
        <v>449</v>
      </c>
      <c r="E99" s="27" t="s">
        <v>31</v>
      </c>
      <c r="F99" s="27">
        <v>4014209701</v>
      </c>
      <c r="G99" s="27" t="s">
        <v>450</v>
      </c>
      <c r="H99" s="27" t="s">
        <v>451</v>
      </c>
      <c r="I99" s="27" t="s">
        <v>448</v>
      </c>
      <c r="J99" s="27"/>
      <c r="K99" s="27"/>
      <c r="L99" s="95">
        <v>46450</v>
      </c>
      <c r="M99" s="27" t="s">
        <v>1172</v>
      </c>
      <c r="N99" s="29" t="s">
        <v>404</v>
      </c>
      <c r="O99" s="29" t="s">
        <v>405</v>
      </c>
      <c r="P99" s="29" t="s">
        <v>37</v>
      </c>
      <c r="Q99" s="29"/>
      <c r="R99" s="27" t="s">
        <v>416</v>
      </c>
    </row>
    <row r="100" spans="1:18" s="30" customFormat="1" ht="30.95" customHeight="1" x14ac:dyDescent="0.15">
      <c r="A100" s="27">
        <v>2022</v>
      </c>
      <c r="B100" s="27">
        <v>1</v>
      </c>
      <c r="C100" s="27" t="s">
        <v>371</v>
      </c>
      <c r="D100" s="27" t="s">
        <v>452</v>
      </c>
      <c r="E100" s="27" t="s">
        <v>373</v>
      </c>
      <c r="F100" s="27">
        <v>47101608</v>
      </c>
      <c r="G100" s="27" t="s">
        <v>374</v>
      </c>
      <c r="H100" s="27" t="s">
        <v>453</v>
      </c>
      <c r="I100" s="27" t="s">
        <v>454</v>
      </c>
      <c r="J100" s="66">
        <v>88800</v>
      </c>
      <c r="K100" s="27" t="s">
        <v>377</v>
      </c>
      <c r="L100" s="93">
        <v>214896</v>
      </c>
      <c r="M100" s="27" t="s">
        <v>1171</v>
      </c>
      <c r="N100" s="29" t="s">
        <v>378</v>
      </c>
      <c r="O100" s="29" t="s">
        <v>379</v>
      </c>
      <c r="P100" s="29" t="s">
        <v>37</v>
      </c>
      <c r="Q100" s="29"/>
      <c r="R100" s="27"/>
    </row>
    <row r="101" spans="1:18" s="30" customFormat="1" ht="30.95" customHeight="1" x14ac:dyDescent="0.15">
      <c r="A101" s="27">
        <v>2022</v>
      </c>
      <c r="B101" s="27">
        <v>1</v>
      </c>
      <c r="C101" s="27" t="s">
        <v>371</v>
      </c>
      <c r="D101" s="27" t="s">
        <v>455</v>
      </c>
      <c r="E101" s="27" t="s">
        <v>373</v>
      </c>
      <c r="F101" s="27">
        <v>47101608</v>
      </c>
      <c r="G101" s="27" t="s">
        <v>456</v>
      </c>
      <c r="H101" s="27" t="s">
        <v>457</v>
      </c>
      <c r="I101" s="27" t="s">
        <v>458</v>
      </c>
      <c r="J101" s="66">
        <v>214200</v>
      </c>
      <c r="K101" s="27" t="s">
        <v>377</v>
      </c>
      <c r="L101" s="93">
        <v>49266</v>
      </c>
      <c r="M101" s="27" t="s">
        <v>1171</v>
      </c>
      <c r="N101" s="29" t="s">
        <v>378</v>
      </c>
      <c r="O101" s="29" t="s">
        <v>379</v>
      </c>
      <c r="P101" s="29" t="s">
        <v>37</v>
      </c>
      <c r="Q101" s="29"/>
      <c r="R101" s="27"/>
    </row>
    <row r="102" spans="1:18" s="30" customFormat="1" ht="30.95" customHeight="1" x14ac:dyDescent="0.15">
      <c r="A102" s="27">
        <v>2022</v>
      </c>
      <c r="B102" s="27">
        <v>1</v>
      </c>
      <c r="C102" s="27" t="s">
        <v>371</v>
      </c>
      <c r="D102" s="27" t="s">
        <v>459</v>
      </c>
      <c r="E102" s="27" t="s">
        <v>373</v>
      </c>
      <c r="F102" s="27">
        <v>47101608</v>
      </c>
      <c r="G102" s="27" t="s">
        <v>374</v>
      </c>
      <c r="H102" s="27" t="s">
        <v>460</v>
      </c>
      <c r="I102" s="27" t="s">
        <v>461</v>
      </c>
      <c r="J102" s="66">
        <v>8400</v>
      </c>
      <c r="K102" s="27" t="s">
        <v>377</v>
      </c>
      <c r="L102" s="93">
        <v>23100</v>
      </c>
      <c r="M102" s="27" t="s">
        <v>1171</v>
      </c>
      <c r="N102" s="29" t="s">
        <v>378</v>
      </c>
      <c r="O102" s="29" t="s">
        <v>379</v>
      </c>
      <c r="P102" s="29" t="s">
        <v>37</v>
      </c>
      <c r="Q102" s="29"/>
      <c r="R102" s="27"/>
    </row>
    <row r="103" spans="1:18" s="30" customFormat="1" ht="30.95" customHeight="1" x14ac:dyDescent="0.15">
      <c r="A103" s="27">
        <v>2022</v>
      </c>
      <c r="B103" s="27">
        <v>1</v>
      </c>
      <c r="C103" s="27" t="s">
        <v>371</v>
      </c>
      <c r="D103" s="27" t="s">
        <v>462</v>
      </c>
      <c r="E103" s="27" t="s">
        <v>373</v>
      </c>
      <c r="F103" s="27">
        <v>4111250101</v>
      </c>
      <c r="G103" s="27" t="s">
        <v>463</v>
      </c>
      <c r="H103" s="27" t="s">
        <v>464</v>
      </c>
      <c r="I103" s="27" t="s">
        <v>465</v>
      </c>
      <c r="J103" s="28">
        <v>1</v>
      </c>
      <c r="K103" s="27" t="s">
        <v>19</v>
      </c>
      <c r="L103" s="93">
        <v>26772</v>
      </c>
      <c r="M103" s="27" t="s">
        <v>1171</v>
      </c>
      <c r="N103" s="29" t="s">
        <v>466</v>
      </c>
      <c r="O103" s="29" t="s">
        <v>467</v>
      </c>
      <c r="P103" s="29" t="s">
        <v>37</v>
      </c>
      <c r="Q103" s="29"/>
      <c r="R103" s="27"/>
    </row>
    <row r="104" spans="1:18" s="30" customFormat="1" ht="30.95" customHeight="1" x14ac:dyDescent="0.15">
      <c r="A104" s="27">
        <v>2022</v>
      </c>
      <c r="B104" s="27">
        <v>1</v>
      </c>
      <c r="C104" s="27" t="s">
        <v>371</v>
      </c>
      <c r="D104" s="27" t="s">
        <v>468</v>
      </c>
      <c r="E104" s="27" t="s">
        <v>469</v>
      </c>
      <c r="F104" s="27">
        <v>2510199001</v>
      </c>
      <c r="G104" s="27" t="s">
        <v>470</v>
      </c>
      <c r="H104" s="27" t="s">
        <v>471</v>
      </c>
      <c r="I104" s="27" t="s">
        <v>472</v>
      </c>
      <c r="J104" s="28">
        <v>1</v>
      </c>
      <c r="K104" s="27" t="s">
        <v>19</v>
      </c>
      <c r="L104" s="93">
        <v>88000</v>
      </c>
      <c r="M104" s="27" t="s">
        <v>1171</v>
      </c>
      <c r="N104" s="29" t="s">
        <v>473</v>
      </c>
      <c r="O104" s="29" t="s">
        <v>379</v>
      </c>
      <c r="P104" s="29" t="s">
        <v>37</v>
      </c>
      <c r="Q104" s="29"/>
      <c r="R104" s="27"/>
    </row>
    <row r="105" spans="1:18" s="30" customFormat="1" ht="30.95" customHeight="1" x14ac:dyDescent="0.15">
      <c r="A105" s="27">
        <v>2022</v>
      </c>
      <c r="B105" s="27">
        <v>2</v>
      </c>
      <c r="C105" s="27" t="s">
        <v>29</v>
      </c>
      <c r="D105" s="27" t="s">
        <v>474</v>
      </c>
      <c r="E105" s="27" t="s">
        <v>53</v>
      </c>
      <c r="F105" s="27">
        <v>4713189901</v>
      </c>
      <c r="G105" s="27" t="s">
        <v>475</v>
      </c>
      <c r="H105" s="27" t="s">
        <v>476</v>
      </c>
      <c r="I105" s="27" t="s">
        <v>477</v>
      </c>
      <c r="J105" s="28">
        <v>130</v>
      </c>
      <c r="K105" s="27" t="s">
        <v>103</v>
      </c>
      <c r="L105" s="93">
        <v>130000</v>
      </c>
      <c r="M105" s="27" t="s">
        <v>1171</v>
      </c>
      <c r="N105" s="29" t="s">
        <v>478</v>
      </c>
      <c r="O105" s="29" t="s">
        <v>479</v>
      </c>
      <c r="P105" s="29" t="s">
        <v>37</v>
      </c>
      <c r="Q105" s="29"/>
      <c r="R105" s="27"/>
    </row>
    <row r="106" spans="1:18" s="30" customFormat="1" ht="30.95" customHeight="1" x14ac:dyDescent="0.15">
      <c r="A106" s="27">
        <v>2022</v>
      </c>
      <c r="B106" s="27">
        <v>2</v>
      </c>
      <c r="C106" s="27" t="s">
        <v>29</v>
      </c>
      <c r="D106" s="27" t="s">
        <v>480</v>
      </c>
      <c r="E106" s="27" t="s">
        <v>53</v>
      </c>
      <c r="F106" s="27">
        <v>2325177801</v>
      </c>
      <c r="G106" s="27" t="s">
        <v>481</v>
      </c>
      <c r="H106" s="27" t="s">
        <v>482</v>
      </c>
      <c r="I106" s="27" t="s">
        <v>483</v>
      </c>
      <c r="J106" s="28">
        <v>4</v>
      </c>
      <c r="K106" s="27" t="s">
        <v>19</v>
      </c>
      <c r="L106" s="93">
        <v>156695</v>
      </c>
      <c r="M106" s="27" t="s">
        <v>1171</v>
      </c>
      <c r="N106" s="29" t="s">
        <v>484</v>
      </c>
      <c r="O106" s="29" t="s">
        <v>485</v>
      </c>
      <c r="P106" s="29" t="s">
        <v>37</v>
      </c>
      <c r="Q106" s="29"/>
      <c r="R106" s="27"/>
    </row>
    <row r="107" spans="1:18" s="30" customFormat="1" ht="30.95" customHeight="1" x14ac:dyDescent="0.15">
      <c r="A107" s="27">
        <v>2022</v>
      </c>
      <c r="B107" s="27">
        <v>2</v>
      </c>
      <c r="C107" s="27" t="s">
        <v>29</v>
      </c>
      <c r="D107" s="27" t="s">
        <v>486</v>
      </c>
      <c r="E107" s="27" t="s">
        <v>53</v>
      </c>
      <c r="F107" s="27">
        <v>40151503</v>
      </c>
      <c r="G107" s="27" t="s">
        <v>487</v>
      </c>
      <c r="H107" s="27" t="s">
        <v>488</v>
      </c>
      <c r="I107" s="27" t="s">
        <v>489</v>
      </c>
      <c r="J107" s="28">
        <v>1</v>
      </c>
      <c r="K107" s="27" t="s">
        <v>28</v>
      </c>
      <c r="L107" s="93">
        <v>200000</v>
      </c>
      <c r="M107" s="27" t="s">
        <v>1171</v>
      </c>
      <c r="N107" s="29" t="s">
        <v>490</v>
      </c>
      <c r="O107" s="29" t="s">
        <v>485</v>
      </c>
      <c r="P107" s="29" t="s">
        <v>37</v>
      </c>
      <c r="Q107" s="29"/>
      <c r="R107" s="27"/>
    </row>
    <row r="108" spans="1:18" s="30" customFormat="1" ht="30.95" customHeight="1" x14ac:dyDescent="0.15">
      <c r="A108" s="27">
        <v>2022</v>
      </c>
      <c r="B108" s="27">
        <v>2</v>
      </c>
      <c r="C108" s="27" t="s">
        <v>371</v>
      </c>
      <c r="D108" s="27" t="s">
        <v>491</v>
      </c>
      <c r="E108" s="27" t="s">
        <v>373</v>
      </c>
      <c r="F108" s="27">
        <v>4617161002</v>
      </c>
      <c r="G108" s="27" t="s">
        <v>492</v>
      </c>
      <c r="H108" s="27" t="s">
        <v>493</v>
      </c>
      <c r="I108" s="27" t="s">
        <v>494</v>
      </c>
      <c r="J108" s="28">
        <v>23</v>
      </c>
      <c r="K108" s="27" t="s">
        <v>19</v>
      </c>
      <c r="L108" s="93">
        <v>37521</v>
      </c>
      <c r="M108" s="27" t="s">
        <v>1171</v>
      </c>
      <c r="N108" s="29" t="s">
        <v>466</v>
      </c>
      <c r="O108" s="29" t="s">
        <v>467</v>
      </c>
      <c r="P108" s="29" t="s">
        <v>37</v>
      </c>
      <c r="Q108" s="29"/>
      <c r="R108" s="27"/>
    </row>
    <row r="109" spans="1:18" s="30" customFormat="1" ht="30.95" customHeight="1" x14ac:dyDescent="0.15">
      <c r="A109" s="27">
        <v>2022</v>
      </c>
      <c r="B109" s="27">
        <v>2</v>
      </c>
      <c r="C109" s="27" t="s">
        <v>29</v>
      </c>
      <c r="D109" s="27" t="s">
        <v>495</v>
      </c>
      <c r="E109" s="27" t="s">
        <v>53</v>
      </c>
      <c r="F109" s="27">
        <v>31171504</v>
      </c>
      <c r="G109" s="27" t="s">
        <v>496</v>
      </c>
      <c r="H109" s="27" t="s">
        <v>497</v>
      </c>
      <c r="I109" s="27" t="s">
        <v>498</v>
      </c>
      <c r="J109" s="28">
        <v>16361</v>
      </c>
      <c r="K109" s="27" t="s">
        <v>336</v>
      </c>
      <c r="L109" s="93">
        <v>84000</v>
      </c>
      <c r="M109" s="27" t="s">
        <v>1171</v>
      </c>
      <c r="N109" s="29" t="s">
        <v>490</v>
      </c>
      <c r="O109" s="29" t="s">
        <v>485</v>
      </c>
      <c r="P109" s="29" t="s">
        <v>37</v>
      </c>
      <c r="Q109" s="29"/>
      <c r="R109" s="27"/>
    </row>
    <row r="110" spans="1:18" s="30" customFormat="1" ht="30.95" customHeight="1" x14ac:dyDescent="0.15">
      <c r="A110" s="27">
        <v>2022</v>
      </c>
      <c r="B110" s="27">
        <v>2</v>
      </c>
      <c r="C110" s="27" t="s">
        <v>371</v>
      </c>
      <c r="D110" s="27" t="s">
        <v>499</v>
      </c>
      <c r="E110" s="27" t="s">
        <v>373</v>
      </c>
      <c r="F110" s="27">
        <v>3912100601</v>
      </c>
      <c r="G110" s="27" t="s">
        <v>500</v>
      </c>
      <c r="H110" s="27" t="s">
        <v>501</v>
      </c>
      <c r="I110" s="27" t="s">
        <v>502</v>
      </c>
      <c r="J110" s="28">
        <v>3</v>
      </c>
      <c r="K110" s="27" t="s">
        <v>503</v>
      </c>
      <c r="L110" s="93">
        <v>94048</v>
      </c>
      <c r="M110" s="27" t="s">
        <v>1171</v>
      </c>
      <c r="N110" s="29" t="s">
        <v>504</v>
      </c>
      <c r="O110" s="29" t="s">
        <v>505</v>
      </c>
      <c r="P110" s="29" t="s">
        <v>37</v>
      </c>
      <c r="Q110" s="29"/>
      <c r="R110" s="27"/>
    </row>
    <row r="111" spans="1:18" s="30" customFormat="1" ht="30.95" customHeight="1" x14ac:dyDescent="0.15">
      <c r="A111" s="27">
        <v>2022</v>
      </c>
      <c r="B111" s="27">
        <v>2</v>
      </c>
      <c r="C111" s="27" t="s">
        <v>371</v>
      </c>
      <c r="D111" s="135" t="s">
        <v>506</v>
      </c>
      <c r="E111" s="27" t="s">
        <v>507</v>
      </c>
      <c r="F111" s="27">
        <v>4010160101</v>
      </c>
      <c r="G111" s="27" t="s">
        <v>508</v>
      </c>
      <c r="H111" s="27" t="s">
        <v>509</v>
      </c>
      <c r="I111" s="27" t="s">
        <v>510</v>
      </c>
      <c r="J111" s="28">
        <v>1</v>
      </c>
      <c r="K111" s="27" t="s">
        <v>19</v>
      </c>
      <c r="L111" s="93">
        <v>288812</v>
      </c>
      <c r="M111" s="27" t="s">
        <v>1171</v>
      </c>
      <c r="N111" s="29" t="s">
        <v>484</v>
      </c>
      <c r="O111" s="29" t="s">
        <v>485</v>
      </c>
      <c r="P111" s="29" t="s">
        <v>37</v>
      </c>
      <c r="Q111" s="29"/>
      <c r="R111" s="27"/>
    </row>
    <row r="112" spans="1:18" s="30" customFormat="1" ht="30.95" customHeight="1" x14ac:dyDescent="0.15">
      <c r="A112" s="27">
        <v>2022</v>
      </c>
      <c r="B112" s="27">
        <v>3</v>
      </c>
      <c r="C112" s="27" t="s">
        <v>371</v>
      </c>
      <c r="D112" s="135" t="s">
        <v>511</v>
      </c>
      <c r="E112" s="27" t="s">
        <v>512</v>
      </c>
      <c r="F112" s="27">
        <v>4015157001</v>
      </c>
      <c r="G112" s="27" t="s">
        <v>513</v>
      </c>
      <c r="H112" s="27" t="s">
        <v>514</v>
      </c>
      <c r="I112" s="27" t="s">
        <v>515</v>
      </c>
      <c r="J112" s="28">
        <v>2</v>
      </c>
      <c r="K112" s="27" t="s">
        <v>19</v>
      </c>
      <c r="L112" s="93">
        <v>541360</v>
      </c>
      <c r="M112" s="27" t="s">
        <v>1171</v>
      </c>
      <c r="N112" s="29" t="s">
        <v>516</v>
      </c>
      <c r="O112" s="29" t="s">
        <v>517</v>
      </c>
      <c r="P112" s="29" t="s">
        <v>37</v>
      </c>
      <c r="Q112" s="29"/>
      <c r="R112" s="27"/>
    </row>
    <row r="113" spans="1:18" s="30" customFormat="1" ht="30.95" customHeight="1" x14ac:dyDescent="0.15">
      <c r="A113" s="27">
        <v>2022</v>
      </c>
      <c r="B113" s="27">
        <v>3</v>
      </c>
      <c r="C113" s="27" t="s">
        <v>29</v>
      </c>
      <c r="D113" s="27" t="s">
        <v>518</v>
      </c>
      <c r="E113" s="27" t="s">
        <v>133</v>
      </c>
      <c r="F113" s="27">
        <v>4016180501</v>
      </c>
      <c r="G113" s="27" t="s">
        <v>519</v>
      </c>
      <c r="H113" s="27" t="s">
        <v>520</v>
      </c>
      <c r="I113" s="27" t="s">
        <v>521</v>
      </c>
      <c r="J113" s="28">
        <v>384</v>
      </c>
      <c r="K113" s="27" t="s">
        <v>522</v>
      </c>
      <c r="L113" s="93">
        <v>118602</v>
      </c>
      <c r="M113" s="27" t="s">
        <v>1171</v>
      </c>
      <c r="N113" s="29" t="s">
        <v>516</v>
      </c>
      <c r="O113" s="29" t="s">
        <v>517</v>
      </c>
      <c r="P113" s="29" t="s">
        <v>37</v>
      </c>
      <c r="Q113" s="29"/>
      <c r="R113" s="27"/>
    </row>
    <row r="114" spans="1:18" s="30" customFormat="1" ht="30.95" customHeight="1" x14ac:dyDescent="0.15">
      <c r="A114" s="27">
        <v>2022</v>
      </c>
      <c r="B114" s="27">
        <v>3</v>
      </c>
      <c r="C114" s="27" t="s">
        <v>371</v>
      </c>
      <c r="D114" s="27" t="s">
        <v>523</v>
      </c>
      <c r="E114" s="27" t="s">
        <v>373</v>
      </c>
      <c r="F114" s="27">
        <v>3912110401</v>
      </c>
      <c r="G114" s="27" t="s">
        <v>524</v>
      </c>
      <c r="H114" s="27" t="s">
        <v>525</v>
      </c>
      <c r="I114" s="27" t="s">
        <v>502</v>
      </c>
      <c r="J114" s="28">
        <v>1</v>
      </c>
      <c r="K114" s="27" t="s">
        <v>503</v>
      </c>
      <c r="L114" s="93">
        <v>39684</v>
      </c>
      <c r="M114" s="27" t="s">
        <v>1171</v>
      </c>
      <c r="N114" s="29" t="s">
        <v>526</v>
      </c>
      <c r="O114" s="29" t="s">
        <v>527</v>
      </c>
      <c r="P114" s="29" t="s">
        <v>37</v>
      </c>
      <c r="Q114" s="29"/>
      <c r="R114" s="27"/>
    </row>
    <row r="115" spans="1:18" s="30" customFormat="1" ht="30.95" customHeight="1" x14ac:dyDescent="0.15">
      <c r="A115" s="27">
        <v>2022</v>
      </c>
      <c r="B115" s="27">
        <v>3</v>
      </c>
      <c r="C115" s="27" t="s">
        <v>371</v>
      </c>
      <c r="D115" s="27" t="s">
        <v>528</v>
      </c>
      <c r="E115" s="27" t="s">
        <v>373</v>
      </c>
      <c r="F115" s="27">
        <v>3912100601</v>
      </c>
      <c r="G115" s="27" t="s">
        <v>500</v>
      </c>
      <c r="H115" s="27" t="s">
        <v>529</v>
      </c>
      <c r="I115" s="27" t="s">
        <v>502</v>
      </c>
      <c r="J115" s="28">
        <v>2</v>
      </c>
      <c r="K115" s="27" t="s">
        <v>503</v>
      </c>
      <c r="L115" s="93">
        <v>27005</v>
      </c>
      <c r="M115" s="27" t="s">
        <v>1171</v>
      </c>
      <c r="N115" s="29" t="s">
        <v>504</v>
      </c>
      <c r="O115" s="29" t="s">
        <v>505</v>
      </c>
      <c r="P115" s="29" t="s">
        <v>37</v>
      </c>
      <c r="Q115" s="29"/>
      <c r="R115" s="27"/>
    </row>
    <row r="116" spans="1:18" s="30" customFormat="1" ht="30.95" customHeight="1" x14ac:dyDescent="0.15">
      <c r="A116" s="27">
        <v>2022</v>
      </c>
      <c r="B116" s="27">
        <v>4</v>
      </c>
      <c r="C116" s="27" t="s">
        <v>29</v>
      </c>
      <c r="D116" s="27" t="s">
        <v>530</v>
      </c>
      <c r="E116" s="27" t="s">
        <v>53</v>
      </c>
      <c r="F116" s="27">
        <v>1110152201</v>
      </c>
      <c r="G116" s="27" t="s">
        <v>531</v>
      </c>
      <c r="H116" s="27" t="s">
        <v>532</v>
      </c>
      <c r="I116" s="27" t="s">
        <v>533</v>
      </c>
      <c r="J116" s="28">
        <v>2766</v>
      </c>
      <c r="K116" s="27" t="s">
        <v>377</v>
      </c>
      <c r="L116" s="93">
        <v>33774</v>
      </c>
      <c r="M116" s="27" t="s">
        <v>1171</v>
      </c>
      <c r="N116" s="29" t="s">
        <v>534</v>
      </c>
      <c r="O116" s="29" t="s">
        <v>535</v>
      </c>
      <c r="P116" s="29" t="s">
        <v>37</v>
      </c>
      <c r="Q116" s="29"/>
      <c r="R116" s="27"/>
    </row>
    <row r="117" spans="1:18" s="30" customFormat="1" ht="30.95" customHeight="1" x14ac:dyDescent="0.15">
      <c r="A117" s="27">
        <v>2022</v>
      </c>
      <c r="B117" s="27">
        <v>4</v>
      </c>
      <c r="C117" s="27" t="s">
        <v>371</v>
      </c>
      <c r="D117" s="27" t="s">
        <v>536</v>
      </c>
      <c r="E117" s="27" t="s">
        <v>507</v>
      </c>
      <c r="F117" s="27">
        <v>47101525</v>
      </c>
      <c r="G117" s="27" t="s">
        <v>537</v>
      </c>
      <c r="H117" s="27" t="s">
        <v>538</v>
      </c>
      <c r="I117" s="27" t="s">
        <v>539</v>
      </c>
      <c r="J117" s="28">
        <v>4</v>
      </c>
      <c r="K117" s="27" t="s">
        <v>19</v>
      </c>
      <c r="L117" s="93">
        <v>1760000</v>
      </c>
      <c r="M117" s="27" t="s">
        <v>1171</v>
      </c>
      <c r="N117" s="29" t="s">
        <v>534</v>
      </c>
      <c r="O117" s="29" t="s">
        <v>535</v>
      </c>
      <c r="P117" s="29" t="s">
        <v>37</v>
      </c>
      <c r="Q117" s="29"/>
      <c r="R117" s="27"/>
    </row>
    <row r="118" spans="1:18" s="30" customFormat="1" ht="30.95" customHeight="1" x14ac:dyDescent="0.15">
      <c r="A118" s="27">
        <v>2022</v>
      </c>
      <c r="B118" s="27">
        <v>5</v>
      </c>
      <c r="C118" s="27" t="s">
        <v>29</v>
      </c>
      <c r="D118" s="27" t="s">
        <v>540</v>
      </c>
      <c r="E118" s="27" t="s">
        <v>53</v>
      </c>
      <c r="F118" s="27">
        <v>43201402</v>
      </c>
      <c r="G118" s="27" t="s">
        <v>541</v>
      </c>
      <c r="H118" s="27" t="s">
        <v>542</v>
      </c>
      <c r="I118" s="27" t="s">
        <v>502</v>
      </c>
      <c r="J118" s="28">
        <v>1</v>
      </c>
      <c r="K118" s="27" t="s">
        <v>28</v>
      </c>
      <c r="L118" s="93">
        <v>96096</v>
      </c>
      <c r="M118" s="27" t="s">
        <v>1171</v>
      </c>
      <c r="N118" s="29" t="s">
        <v>543</v>
      </c>
      <c r="O118" s="29" t="s">
        <v>544</v>
      </c>
      <c r="P118" s="29" t="s">
        <v>37</v>
      </c>
      <c r="Q118" s="29"/>
      <c r="R118" s="27"/>
    </row>
    <row r="119" spans="1:18" s="30" customFormat="1" ht="30.95" customHeight="1" x14ac:dyDescent="0.15">
      <c r="A119" s="27">
        <v>2022</v>
      </c>
      <c r="B119" s="27">
        <v>6</v>
      </c>
      <c r="C119" s="27" t="s">
        <v>29</v>
      </c>
      <c r="D119" s="27" t="s">
        <v>545</v>
      </c>
      <c r="E119" s="27" t="s">
        <v>546</v>
      </c>
      <c r="F119" s="27">
        <v>47109964</v>
      </c>
      <c r="G119" s="27" t="s">
        <v>547</v>
      </c>
      <c r="H119" s="27" t="s">
        <v>548</v>
      </c>
      <c r="I119" s="27" t="s">
        <v>549</v>
      </c>
      <c r="J119" s="28">
        <v>7808</v>
      </c>
      <c r="K119" s="27" t="s">
        <v>336</v>
      </c>
      <c r="L119" s="93">
        <v>1692000</v>
      </c>
      <c r="M119" s="27" t="s">
        <v>1171</v>
      </c>
      <c r="N119" s="29" t="s">
        <v>516</v>
      </c>
      <c r="O119" s="29" t="s">
        <v>517</v>
      </c>
      <c r="P119" s="29" t="s">
        <v>37</v>
      </c>
      <c r="Q119" s="29"/>
      <c r="R119" s="27"/>
    </row>
    <row r="120" spans="1:18" s="30" customFormat="1" ht="30.95" customHeight="1" x14ac:dyDescent="0.15">
      <c r="A120" s="27">
        <v>2022</v>
      </c>
      <c r="B120" s="27">
        <v>6</v>
      </c>
      <c r="C120" s="27" t="s">
        <v>29</v>
      </c>
      <c r="D120" s="27" t="s">
        <v>550</v>
      </c>
      <c r="E120" s="27" t="s">
        <v>65</v>
      </c>
      <c r="F120" s="27">
        <v>41115336</v>
      </c>
      <c r="G120" s="27" t="s">
        <v>551</v>
      </c>
      <c r="H120" s="27" t="s">
        <v>552</v>
      </c>
      <c r="I120" s="27" t="s">
        <v>498</v>
      </c>
      <c r="J120" s="28">
        <v>1</v>
      </c>
      <c r="K120" s="27" t="s">
        <v>28</v>
      </c>
      <c r="L120" s="93">
        <v>198280</v>
      </c>
      <c r="M120" s="27" t="s">
        <v>1171</v>
      </c>
      <c r="N120" s="29" t="s">
        <v>504</v>
      </c>
      <c r="O120" s="29" t="s">
        <v>505</v>
      </c>
      <c r="P120" s="29" t="s">
        <v>37</v>
      </c>
      <c r="Q120" s="29"/>
      <c r="R120" s="27" t="s">
        <v>553</v>
      </c>
    </row>
    <row r="121" spans="1:18" s="30" customFormat="1" ht="30.95" customHeight="1" x14ac:dyDescent="0.15">
      <c r="A121" s="27">
        <v>2022</v>
      </c>
      <c r="B121" s="27">
        <v>8</v>
      </c>
      <c r="C121" s="27" t="s">
        <v>29</v>
      </c>
      <c r="D121" s="27" t="s">
        <v>554</v>
      </c>
      <c r="E121" s="27" t="s">
        <v>65</v>
      </c>
      <c r="F121" s="27">
        <v>41103909</v>
      </c>
      <c r="G121" s="27" t="s">
        <v>555</v>
      </c>
      <c r="H121" s="27" t="s">
        <v>556</v>
      </c>
      <c r="I121" s="27" t="s">
        <v>498</v>
      </c>
      <c r="J121" s="28">
        <v>1</v>
      </c>
      <c r="K121" s="27" t="s">
        <v>28</v>
      </c>
      <c r="L121" s="93">
        <v>63195</v>
      </c>
      <c r="M121" s="27" t="s">
        <v>1171</v>
      </c>
      <c r="N121" s="29" t="s">
        <v>557</v>
      </c>
      <c r="O121" s="29" t="s">
        <v>558</v>
      </c>
      <c r="P121" s="29" t="s">
        <v>37</v>
      </c>
      <c r="Q121" s="29"/>
      <c r="R121" s="27" t="s">
        <v>553</v>
      </c>
    </row>
    <row r="122" spans="1:18" s="30" customFormat="1" ht="30.95" customHeight="1" x14ac:dyDescent="0.15">
      <c r="A122" s="27">
        <v>2022</v>
      </c>
      <c r="B122" s="27">
        <v>8</v>
      </c>
      <c r="C122" s="27" t="s">
        <v>29</v>
      </c>
      <c r="D122" s="27" t="s">
        <v>559</v>
      </c>
      <c r="E122" s="27" t="s">
        <v>65</v>
      </c>
      <c r="F122" s="27">
        <v>41103909</v>
      </c>
      <c r="G122" s="27" t="s">
        <v>555</v>
      </c>
      <c r="H122" s="27" t="s">
        <v>560</v>
      </c>
      <c r="I122" s="27" t="s">
        <v>498</v>
      </c>
      <c r="J122" s="28">
        <v>1</v>
      </c>
      <c r="K122" s="27" t="s">
        <v>28</v>
      </c>
      <c r="L122" s="93">
        <v>43846</v>
      </c>
      <c r="M122" s="27" t="s">
        <v>1171</v>
      </c>
      <c r="N122" s="29" t="s">
        <v>557</v>
      </c>
      <c r="O122" s="29" t="s">
        <v>558</v>
      </c>
      <c r="P122" s="29" t="s">
        <v>37</v>
      </c>
      <c r="Q122" s="29"/>
      <c r="R122" s="27" t="s">
        <v>553</v>
      </c>
    </row>
    <row r="123" spans="1:18" s="30" customFormat="1" ht="30.95" customHeight="1" x14ac:dyDescent="0.15">
      <c r="A123" s="27">
        <v>2022</v>
      </c>
      <c r="B123" s="27">
        <v>1</v>
      </c>
      <c r="C123" s="27" t="s">
        <v>371</v>
      </c>
      <c r="D123" s="27" t="s">
        <v>561</v>
      </c>
      <c r="E123" s="27" t="s">
        <v>507</v>
      </c>
      <c r="F123" s="27">
        <v>4710997801</v>
      </c>
      <c r="G123" s="27" t="s">
        <v>562</v>
      </c>
      <c r="H123" s="27" t="s">
        <v>563</v>
      </c>
      <c r="I123" s="27" t="s">
        <v>564</v>
      </c>
      <c r="J123" s="28">
        <v>1</v>
      </c>
      <c r="K123" s="27" t="s">
        <v>28</v>
      </c>
      <c r="L123" s="93">
        <v>223500</v>
      </c>
      <c r="M123" s="27" t="s">
        <v>1173</v>
      </c>
      <c r="N123" s="29" t="s">
        <v>565</v>
      </c>
      <c r="O123" s="29" t="s">
        <v>566</v>
      </c>
      <c r="P123" s="29" t="s">
        <v>37</v>
      </c>
      <c r="Q123" s="29"/>
      <c r="R123" s="27"/>
    </row>
    <row r="124" spans="1:18" s="30" customFormat="1" ht="30.95" customHeight="1" x14ac:dyDescent="0.15">
      <c r="A124" s="33">
        <v>2022</v>
      </c>
      <c r="B124" s="33">
        <v>3</v>
      </c>
      <c r="C124" s="33" t="s">
        <v>567</v>
      </c>
      <c r="D124" s="33" t="s">
        <v>568</v>
      </c>
      <c r="E124" s="33" t="s">
        <v>53</v>
      </c>
      <c r="F124" s="33">
        <v>2711210601</v>
      </c>
      <c r="G124" s="33" t="s">
        <v>569</v>
      </c>
      <c r="H124" s="34" t="s">
        <v>570</v>
      </c>
      <c r="I124" s="33" t="s">
        <v>571</v>
      </c>
      <c r="J124" s="33">
        <v>287</v>
      </c>
      <c r="K124" s="33" t="s">
        <v>336</v>
      </c>
      <c r="L124" s="96">
        <v>30000</v>
      </c>
      <c r="M124" s="33" t="s">
        <v>1174</v>
      </c>
      <c r="N124" s="35" t="s">
        <v>572</v>
      </c>
      <c r="O124" s="35" t="s">
        <v>573</v>
      </c>
      <c r="P124" s="35" t="s">
        <v>37</v>
      </c>
      <c r="Q124" s="35" t="s">
        <v>574</v>
      </c>
      <c r="R124" s="33"/>
    </row>
    <row r="125" spans="1:18" s="30" customFormat="1" ht="30.95" customHeight="1" x14ac:dyDescent="0.15">
      <c r="A125" s="33">
        <v>2022</v>
      </c>
      <c r="B125" s="33">
        <v>2</v>
      </c>
      <c r="C125" s="33" t="s">
        <v>29</v>
      </c>
      <c r="D125" s="33" t="s">
        <v>575</v>
      </c>
      <c r="E125" s="33" t="s">
        <v>53</v>
      </c>
      <c r="F125" s="33">
        <v>2410172201</v>
      </c>
      <c r="G125" s="33" t="s">
        <v>576</v>
      </c>
      <c r="H125" s="33" t="s">
        <v>577</v>
      </c>
      <c r="I125" s="33" t="s">
        <v>578</v>
      </c>
      <c r="J125" s="33">
        <v>210</v>
      </c>
      <c r="K125" s="33" t="s">
        <v>336</v>
      </c>
      <c r="L125" s="96">
        <v>441000</v>
      </c>
      <c r="M125" s="33" t="s">
        <v>1174</v>
      </c>
      <c r="N125" s="35" t="s">
        <v>572</v>
      </c>
      <c r="O125" s="35" t="s">
        <v>573</v>
      </c>
      <c r="P125" s="35" t="s">
        <v>37</v>
      </c>
      <c r="Q125" s="35"/>
      <c r="R125" s="33"/>
    </row>
    <row r="126" spans="1:18" s="30" customFormat="1" ht="30.95" customHeight="1" x14ac:dyDescent="0.15">
      <c r="A126" s="33">
        <v>2022</v>
      </c>
      <c r="B126" s="33">
        <v>2</v>
      </c>
      <c r="C126" s="33" t="s">
        <v>29</v>
      </c>
      <c r="D126" s="33" t="s">
        <v>579</v>
      </c>
      <c r="E126" s="33" t="s">
        <v>53</v>
      </c>
      <c r="F126" s="33">
        <v>2611158801</v>
      </c>
      <c r="G126" s="33" t="s">
        <v>580</v>
      </c>
      <c r="H126" s="33" t="s">
        <v>581</v>
      </c>
      <c r="I126" s="33" t="s">
        <v>578</v>
      </c>
      <c r="J126" s="33">
        <v>8</v>
      </c>
      <c r="K126" s="33" t="s">
        <v>336</v>
      </c>
      <c r="L126" s="96">
        <v>32000</v>
      </c>
      <c r="M126" s="33" t="s">
        <v>1174</v>
      </c>
      <c r="N126" s="35" t="s">
        <v>582</v>
      </c>
      <c r="O126" s="35" t="s">
        <v>583</v>
      </c>
      <c r="P126" s="35" t="s">
        <v>37</v>
      </c>
      <c r="Q126" s="35"/>
      <c r="R126" s="33"/>
    </row>
    <row r="127" spans="1:18" s="30" customFormat="1" ht="30.95" customHeight="1" x14ac:dyDescent="0.15">
      <c r="A127" s="33">
        <v>2022</v>
      </c>
      <c r="B127" s="33">
        <v>3</v>
      </c>
      <c r="C127" s="33" t="s">
        <v>29</v>
      </c>
      <c r="D127" s="33" t="s">
        <v>584</v>
      </c>
      <c r="E127" s="33" t="s">
        <v>53</v>
      </c>
      <c r="F127" s="33">
        <v>4014176501</v>
      </c>
      <c r="G127" s="33" t="s">
        <v>585</v>
      </c>
      <c r="H127" s="34" t="s">
        <v>570</v>
      </c>
      <c r="I127" s="33" t="s">
        <v>586</v>
      </c>
      <c r="J127" s="33">
        <v>1</v>
      </c>
      <c r="K127" s="33" t="s">
        <v>28</v>
      </c>
      <c r="L127" s="96">
        <v>34000</v>
      </c>
      <c r="M127" s="33" t="s">
        <v>1174</v>
      </c>
      <c r="N127" s="35" t="s">
        <v>582</v>
      </c>
      <c r="O127" s="35" t="s">
        <v>583</v>
      </c>
      <c r="P127" s="35" t="s">
        <v>37</v>
      </c>
      <c r="Q127" s="35"/>
      <c r="R127" s="33"/>
    </row>
    <row r="128" spans="1:18" s="30" customFormat="1" ht="30.95" customHeight="1" x14ac:dyDescent="0.15">
      <c r="A128" s="33">
        <v>2022</v>
      </c>
      <c r="B128" s="33">
        <v>3</v>
      </c>
      <c r="C128" s="33" t="s">
        <v>39</v>
      </c>
      <c r="D128" s="33" t="s">
        <v>587</v>
      </c>
      <c r="E128" s="33" t="s">
        <v>53</v>
      </c>
      <c r="F128" s="33">
        <v>4014190201</v>
      </c>
      <c r="G128" s="33" t="s">
        <v>588</v>
      </c>
      <c r="H128" s="33" t="s">
        <v>589</v>
      </c>
      <c r="I128" s="33" t="s">
        <v>398</v>
      </c>
      <c r="J128" s="33">
        <v>110</v>
      </c>
      <c r="K128" s="33" t="s">
        <v>336</v>
      </c>
      <c r="L128" s="96">
        <v>149000</v>
      </c>
      <c r="M128" s="33" t="s">
        <v>1174</v>
      </c>
      <c r="N128" s="35" t="s">
        <v>582</v>
      </c>
      <c r="O128" s="35" t="s">
        <v>583</v>
      </c>
      <c r="P128" s="35" t="s">
        <v>37</v>
      </c>
      <c r="Q128" s="35"/>
      <c r="R128" s="33"/>
    </row>
    <row r="129" spans="1:18" s="30" customFormat="1" ht="30.95" customHeight="1" x14ac:dyDescent="0.15">
      <c r="A129" s="33">
        <v>2022</v>
      </c>
      <c r="B129" s="33">
        <v>3</v>
      </c>
      <c r="C129" s="33" t="s">
        <v>39</v>
      </c>
      <c r="D129" s="33" t="s">
        <v>590</v>
      </c>
      <c r="E129" s="33" t="s">
        <v>53</v>
      </c>
      <c r="F129" s="33">
        <v>4111221301</v>
      </c>
      <c r="G129" s="33" t="s">
        <v>591</v>
      </c>
      <c r="H129" s="34" t="s">
        <v>570</v>
      </c>
      <c r="I129" s="33" t="s">
        <v>571</v>
      </c>
      <c r="J129" s="33">
        <v>110</v>
      </c>
      <c r="K129" s="33" t="s">
        <v>336</v>
      </c>
      <c r="L129" s="96">
        <v>30000</v>
      </c>
      <c r="M129" s="33" t="s">
        <v>1174</v>
      </c>
      <c r="N129" s="35" t="s">
        <v>592</v>
      </c>
      <c r="O129" s="35" t="s">
        <v>593</v>
      </c>
      <c r="P129" s="35" t="s">
        <v>37</v>
      </c>
      <c r="Q129" s="35"/>
      <c r="R129" s="33"/>
    </row>
    <row r="130" spans="1:18" s="30" customFormat="1" ht="30.95" customHeight="1" x14ac:dyDescent="0.15">
      <c r="A130" s="33">
        <v>2022</v>
      </c>
      <c r="B130" s="33">
        <v>1</v>
      </c>
      <c r="C130" s="27" t="s">
        <v>371</v>
      </c>
      <c r="D130" s="33" t="s">
        <v>594</v>
      </c>
      <c r="E130" s="27" t="s">
        <v>373</v>
      </c>
      <c r="F130" s="33" t="s">
        <v>595</v>
      </c>
      <c r="G130" s="33" t="s">
        <v>596</v>
      </c>
      <c r="H130" s="34" t="s">
        <v>597</v>
      </c>
      <c r="I130" s="27" t="s">
        <v>598</v>
      </c>
      <c r="J130" s="27">
        <v>1</v>
      </c>
      <c r="K130" s="27" t="s">
        <v>34</v>
      </c>
      <c r="L130" s="97">
        <v>21000</v>
      </c>
      <c r="M130" s="33" t="s">
        <v>1175</v>
      </c>
      <c r="N130" s="29" t="s">
        <v>599</v>
      </c>
      <c r="O130" s="29" t="s">
        <v>600</v>
      </c>
      <c r="P130" s="29" t="s">
        <v>37</v>
      </c>
      <c r="Q130" s="35"/>
      <c r="R130" s="33"/>
    </row>
    <row r="131" spans="1:18" s="30" customFormat="1" ht="30.95" customHeight="1" x14ac:dyDescent="0.15">
      <c r="A131" s="27">
        <v>2022</v>
      </c>
      <c r="B131" s="27">
        <v>1</v>
      </c>
      <c r="C131" s="27" t="s">
        <v>29</v>
      </c>
      <c r="D131" s="27" t="s">
        <v>601</v>
      </c>
      <c r="E131" s="27" t="s">
        <v>53</v>
      </c>
      <c r="F131" s="27">
        <v>4710153601</v>
      </c>
      <c r="G131" s="27" t="s">
        <v>602</v>
      </c>
      <c r="H131" s="27" t="s">
        <v>603</v>
      </c>
      <c r="I131" s="27" t="s">
        <v>604</v>
      </c>
      <c r="J131" s="27">
        <v>2</v>
      </c>
      <c r="K131" s="27" t="s">
        <v>19</v>
      </c>
      <c r="L131" s="98">
        <v>471982</v>
      </c>
      <c r="M131" s="36" t="s">
        <v>1176</v>
      </c>
      <c r="N131" s="29" t="s">
        <v>605</v>
      </c>
      <c r="O131" s="29" t="s">
        <v>606</v>
      </c>
      <c r="P131" s="29" t="s">
        <v>37</v>
      </c>
      <c r="Q131" s="29"/>
      <c r="R131" s="27"/>
    </row>
    <row r="132" spans="1:18" s="30" customFormat="1" ht="30.95" customHeight="1" x14ac:dyDescent="0.15">
      <c r="A132" s="27">
        <v>2022</v>
      </c>
      <c r="B132" s="27">
        <v>1</v>
      </c>
      <c r="C132" s="27" t="s">
        <v>29</v>
      </c>
      <c r="D132" s="27" t="s">
        <v>607</v>
      </c>
      <c r="E132" s="27" t="s">
        <v>133</v>
      </c>
      <c r="F132" s="27">
        <v>23178541</v>
      </c>
      <c r="G132" s="27" t="s">
        <v>608</v>
      </c>
      <c r="H132" s="27" t="s">
        <v>609</v>
      </c>
      <c r="I132" s="27" t="s">
        <v>610</v>
      </c>
      <c r="J132" s="27">
        <v>1</v>
      </c>
      <c r="K132" s="27" t="s">
        <v>336</v>
      </c>
      <c r="L132" s="97">
        <v>25575</v>
      </c>
      <c r="M132" s="36" t="s">
        <v>1176</v>
      </c>
      <c r="N132" s="29" t="s">
        <v>611</v>
      </c>
      <c r="O132" s="29" t="s">
        <v>612</v>
      </c>
      <c r="P132" s="29" t="s">
        <v>37</v>
      </c>
      <c r="Q132" s="29"/>
      <c r="R132" s="27" t="s">
        <v>613</v>
      </c>
    </row>
    <row r="133" spans="1:18" s="30" customFormat="1" ht="30.95" customHeight="1" x14ac:dyDescent="0.15">
      <c r="A133" s="27">
        <v>2022</v>
      </c>
      <c r="B133" s="27">
        <v>1</v>
      </c>
      <c r="C133" s="27" t="s">
        <v>39</v>
      </c>
      <c r="D133" s="27" t="s">
        <v>614</v>
      </c>
      <c r="E133" s="27" t="s">
        <v>133</v>
      </c>
      <c r="F133" s="27">
        <v>4710160802</v>
      </c>
      <c r="G133" s="27" t="s">
        <v>615</v>
      </c>
      <c r="H133" s="31">
        <v>0.38</v>
      </c>
      <c r="I133" s="27" t="s">
        <v>616</v>
      </c>
      <c r="J133" s="27">
        <v>200</v>
      </c>
      <c r="K133" s="27" t="s">
        <v>617</v>
      </c>
      <c r="L133" s="99">
        <v>40000</v>
      </c>
      <c r="M133" s="36" t="s">
        <v>1176</v>
      </c>
      <c r="N133" s="29" t="s">
        <v>618</v>
      </c>
      <c r="O133" s="29" t="s">
        <v>619</v>
      </c>
      <c r="P133" s="29" t="s">
        <v>37</v>
      </c>
      <c r="Q133" s="29"/>
      <c r="R133" s="27"/>
    </row>
    <row r="134" spans="1:18" s="30" customFormat="1" ht="30.95" customHeight="1" x14ac:dyDescent="0.15">
      <c r="A134" s="27">
        <v>2022</v>
      </c>
      <c r="B134" s="27">
        <v>1</v>
      </c>
      <c r="C134" s="27" t="s">
        <v>14</v>
      </c>
      <c r="D134" s="27" t="s">
        <v>620</v>
      </c>
      <c r="E134" s="27" t="s">
        <v>373</v>
      </c>
      <c r="F134" s="27">
        <v>41113315</v>
      </c>
      <c r="G134" s="27" t="s">
        <v>621</v>
      </c>
      <c r="H134" s="31" t="s">
        <v>622</v>
      </c>
      <c r="I134" s="27" t="s">
        <v>623</v>
      </c>
      <c r="J134" s="27">
        <v>1</v>
      </c>
      <c r="K134" s="27" t="s">
        <v>624</v>
      </c>
      <c r="L134" s="99">
        <v>71500</v>
      </c>
      <c r="M134" s="36" t="s">
        <v>1176</v>
      </c>
      <c r="N134" s="29" t="s">
        <v>625</v>
      </c>
      <c r="O134" s="29" t="s">
        <v>626</v>
      </c>
      <c r="P134" s="29" t="s">
        <v>37</v>
      </c>
      <c r="Q134" s="29"/>
      <c r="R134" s="27"/>
    </row>
    <row r="135" spans="1:18" s="30" customFormat="1" ht="30.95" customHeight="1" x14ac:dyDescent="0.15">
      <c r="A135" s="27">
        <v>2022</v>
      </c>
      <c r="B135" s="27">
        <v>2</v>
      </c>
      <c r="C135" s="27" t="s">
        <v>29</v>
      </c>
      <c r="D135" s="27" t="s">
        <v>627</v>
      </c>
      <c r="E135" s="27" t="s">
        <v>133</v>
      </c>
      <c r="F135" s="27">
        <v>4710999701</v>
      </c>
      <c r="G135" s="27" t="s">
        <v>628</v>
      </c>
      <c r="H135" s="27" t="s">
        <v>629</v>
      </c>
      <c r="I135" s="27" t="s">
        <v>630</v>
      </c>
      <c r="J135" s="27">
        <v>6</v>
      </c>
      <c r="K135" s="27" t="s">
        <v>19</v>
      </c>
      <c r="L135" s="98">
        <v>150000</v>
      </c>
      <c r="M135" s="36" t="s">
        <v>1176</v>
      </c>
      <c r="N135" s="29" t="s">
        <v>631</v>
      </c>
      <c r="O135" s="29" t="s">
        <v>632</v>
      </c>
      <c r="P135" s="29" t="s">
        <v>37</v>
      </c>
      <c r="Q135" s="29"/>
      <c r="R135" s="27"/>
    </row>
    <row r="136" spans="1:18" s="30" customFormat="1" ht="30.95" customHeight="1" x14ac:dyDescent="0.15">
      <c r="A136" s="27">
        <v>2022</v>
      </c>
      <c r="B136" s="27">
        <v>2</v>
      </c>
      <c r="C136" s="27" t="s">
        <v>371</v>
      </c>
      <c r="D136" s="27" t="s">
        <v>633</v>
      </c>
      <c r="E136" s="27" t="s">
        <v>373</v>
      </c>
      <c r="F136" s="27">
        <v>4710160803</v>
      </c>
      <c r="G136" s="27" t="s">
        <v>384</v>
      </c>
      <c r="H136" s="31">
        <v>0.17</v>
      </c>
      <c r="I136" s="27" t="s">
        <v>634</v>
      </c>
      <c r="J136" s="37">
        <v>1254000</v>
      </c>
      <c r="K136" s="27" t="s">
        <v>635</v>
      </c>
      <c r="L136" s="100">
        <v>273372</v>
      </c>
      <c r="M136" s="36" t="s">
        <v>1176</v>
      </c>
      <c r="N136" s="29" t="s">
        <v>636</v>
      </c>
      <c r="O136" s="29" t="s">
        <v>637</v>
      </c>
      <c r="P136" s="29" t="s">
        <v>37</v>
      </c>
      <c r="Q136" s="29"/>
      <c r="R136" s="27"/>
    </row>
    <row r="137" spans="1:18" s="30" customFormat="1" ht="30.95" customHeight="1" x14ac:dyDescent="0.15">
      <c r="A137" s="27">
        <v>2022</v>
      </c>
      <c r="B137" s="27">
        <v>2</v>
      </c>
      <c r="C137" s="27" t="s">
        <v>39</v>
      </c>
      <c r="D137" s="27" t="s">
        <v>638</v>
      </c>
      <c r="E137" s="27" t="s">
        <v>31</v>
      </c>
      <c r="F137" s="27">
        <v>1216159901</v>
      </c>
      <c r="G137" s="27" t="s">
        <v>639</v>
      </c>
      <c r="H137" s="27"/>
      <c r="I137" s="27" t="s">
        <v>640</v>
      </c>
      <c r="J137" s="27">
        <v>1</v>
      </c>
      <c r="K137" s="27" t="s">
        <v>28</v>
      </c>
      <c r="L137" s="97">
        <v>11131</v>
      </c>
      <c r="M137" s="36" t="s">
        <v>1176</v>
      </c>
      <c r="N137" s="29" t="s">
        <v>641</v>
      </c>
      <c r="O137" s="29" t="s">
        <v>642</v>
      </c>
      <c r="P137" s="29" t="s">
        <v>37</v>
      </c>
      <c r="Q137" s="38" t="s">
        <v>643</v>
      </c>
      <c r="R137" s="27" t="s">
        <v>613</v>
      </c>
    </row>
    <row r="138" spans="1:18" s="30" customFormat="1" ht="30.95" customHeight="1" x14ac:dyDescent="0.15">
      <c r="A138" s="27">
        <v>2022</v>
      </c>
      <c r="B138" s="27">
        <v>2</v>
      </c>
      <c r="C138" s="27" t="s">
        <v>39</v>
      </c>
      <c r="D138" s="27" t="s">
        <v>644</v>
      </c>
      <c r="E138" s="27" t="s">
        <v>31</v>
      </c>
      <c r="F138" s="27">
        <v>7215409001</v>
      </c>
      <c r="G138" s="27" t="s">
        <v>645</v>
      </c>
      <c r="H138" s="27"/>
      <c r="I138" s="27" t="s">
        <v>640</v>
      </c>
      <c r="J138" s="27">
        <v>1</v>
      </c>
      <c r="K138" s="27" t="s">
        <v>28</v>
      </c>
      <c r="L138" s="97">
        <v>25572</v>
      </c>
      <c r="M138" s="36" t="s">
        <v>1176</v>
      </c>
      <c r="N138" s="29" t="s">
        <v>641</v>
      </c>
      <c r="O138" s="29" t="s">
        <v>642</v>
      </c>
      <c r="P138" s="29" t="s">
        <v>37</v>
      </c>
      <c r="Q138" s="38" t="s">
        <v>643</v>
      </c>
      <c r="R138" s="27" t="s">
        <v>613</v>
      </c>
    </row>
    <row r="139" spans="1:18" s="30" customFormat="1" ht="30.95" customHeight="1" x14ac:dyDescent="0.15">
      <c r="A139" s="27">
        <v>2022</v>
      </c>
      <c r="B139" s="27">
        <v>2</v>
      </c>
      <c r="C139" s="27" t="s">
        <v>39</v>
      </c>
      <c r="D139" s="27" t="s">
        <v>646</v>
      </c>
      <c r="E139" s="27" t="s">
        <v>31</v>
      </c>
      <c r="F139" s="27">
        <v>23387944</v>
      </c>
      <c r="G139" s="27" t="s">
        <v>647</v>
      </c>
      <c r="H139" s="27"/>
      <c r="I139" s="27" t="s">
        <v>640</v>
      </c>
      <c r="J139" s="27">
        <v>1</v>
      </c>
      <c r="K139" s="27" t="s">
        <v>28</v>
      </c>
      <c r="L139" s="97">
        <v>11055</v>
      </c>
      <c r="M139" s="36" t="s">
        <v>1176</v>
      </c>
      <c r="N139" s="29" t="s">
        <v>641</v>
      </c>
      <c r="O139" s="29" t="s">
        <v>642</v>
      </c>
      <c r="P139" s="29" t="s">
        <v>37</v>
      </c>
      <c r="Q139" s="38" t="s">
        <v>643</v>
      </c>
      <c r="R139" s="27" t="s">
        <v>613</v>
      </c>
    </row>
    <row r="140" spans="1:18" s="30" customFormat="1" ht="30.95" customHeight="1" x14ac:dyDescent="0.15">
      <c r="A140" s="27">
        <v>2022</v>
      </c>
      <c r="B140" s="27">
        <v>3</v>
      </c>
      <c r="C140" s="27" t="s">
        <v>29</v>
      </c>
      <c r="D140" s="27" t="s">
        <v>648</v>
      </c>
      <c r="E140" s="27" t="s">
        <v>133</v>
      </c>
      <c r="F140" s="27">
        <v>3126160101</v>
      </c>
      <c r="G140" s="27" t="s">
        <v>649</v>
      </c>
      <c r="H140" s="27" t="s">
        <v>650</v>
      </c>
      <c r="I140" s="27" t="s">
        <v>651</v>
      </c>
      <c r="J140" s="27">
        <v>2</v>
      </c>
      <c r="K140" s="27" t="s">
        <v>28</v>
      </c>
      <c r="L140" s="98">
        <v>598400</v>
      </c>
      <c r="M140" s="36" t="s">
        <v>1176</v>
      </c>
      <c r="N140" s="29" t="s">
        <v>605</v>
      </c>
      <c r="O140" s="29" t="s">
        <v>606</v>
      </c>
      <c r="P140" s="29" t="s">
        <v>652</v>
      </c>
      <c r="Q140" s="29"/>
      <c r="R140" s="27"/>
    </row>
    <row r="141" spans="1:18" s="30" customFormat="1" ht="30.95" customHeight="1" x14ac:dyDescent="0.15">
      <c r="A141" s="27">
        <v>2022</v>
      </c>
      <c r="B141" s="27">
        <v>3</v>
      </c>
      <c r="C141" s="27" t="s">
        <v>29</v>
      </c>
      <c r="D141" s="27" t="s">
        <v>653</v>
      </c>
      <c r="E141" s="27" t="s">
        <v>53</v>
      </c>
      <c r="F141" s="27">
        <v>4710998001</v>
      </c>
      <c r="G141" s="27" t="s">
        <v>654</v>
      </c>
      <c r="H141" s="27" t="s">
        <v>655</v>
      </c>
      <c r="I141" s="27" t="s">
        <v>656</v>
      </c>
      <c r="J141" s="27">
        <v>4</v>
      </c>
      <c r="K141" s="27" t="s">
        <v>19</v>
      </c>
      <c r="L141" s="98">
        <v>258500</v>
      </c>
      <c r="M141" s="36" t="s">
        <v>1176</v>
      </c>
      <c r="N141" s="29" t="s">
        <v>605</v>
      </c>
      <c r="O141" s="29" t="s">
        <v>606</v>
      </c>
      <c r="P141" s="29" t="s">
        <v>37</v>
      </c>
      <c r="Q141" s="29"/>
      <c r="R141" s="27"/>
    </row>
    <row r="142" spans="1:18" s="39" customFormat="1" ht="30.95" customHeight="1" x14ac:dyDescent="0.15">
      <c r="A142" s="27">
        <v>2022</v>
      </c>
      <c r="B142" s="126">
        <v>3</v>
      </c>
      <c r="C142" s="126" t="s">
        <v>29</v>
      </c>
      <c r="D142" s="136" t="s">
        <v>657</v>
      </c>
      <c r="E142" s="27" t="s">
        <v>133</v>
      </c>
      <c r="F142" s="126">
        <v>2411180202</v>
      </c>
      <c r="G142" s="9" t="s">
        <v>658</v>
      </c>
      <c r="H142" s="9" t="s">
        <v>659</v>
      </c>
      <c r="I142" s="9" t="s">
        <v>660</v>
      </c>
      <c r="J142" s="9">
        <v>1</v>
      </c>
      <c r="K142" s="9" t="s">
        <v>19</v>
      </c>
      <c r="L142" s="101">
        <v>152060</v>
      </c>
      <c r="M142" s="36" t="s">
        <v>1176</v>
      </c>
      <c r="N142" s="12" t="s">
        <v>605</v>
      </c>
      <c r="O142" s="12" t="s">
        <v>661</v>
      </c>
      <c r="P142" s="12" t="s">
        <v>37</v>
      </c>
      <c r="Q142" s="29"/>
      <c r="R142" s="27"/>
    </row>
    <row r="143" spans="1:18" s="30" customFormat="1" ht="30.95" customHeight="1" x14ac:dyDescent="0.15">
      <c r="A143" s="40">
        <v>2022</v>
      </c>
      <c r="B143" s="40">
        <v>3</v>
      </c>
      <c r="C143" s="40" t="s">
        <v>567</v>
      </c>
      <c r="D143" s="40" t="s">
        <v>662</v>
      </c>
      <c r="E143" s="40" t="s">
        <v>133</v>
      </c>
      <c r="F143" s="40">
        <v>39121198</v>
      </c>
      <c r="G143" s="40" t="s">
        <v>663</v>
      </c>
      <c r="H143" s="40" t="s">
        <v>664</v>
      </c>
      <c r="I143" s="40" t="s">
        <v>665</v>
      </c>
      <c r="J143" s="40">
        <v>1</v>
      </c>
      <c r="K143" s="40" t="s">
        <v>336</v>
      </c>
      <c r="L143" s="102">
        <v>33372</v>
      </c>
      <c r="M143" s="36" t="s">
        <v>1176</v>
      </c>
      <c r="N143" s="41" t="s">
        <v>611</v>
      </c>
      <c r="O143" s="41" t="s">
        <v>612</v>
      </c>
      <c r="P143" s="41" t="s">
        <v>37</v>
      </c>
      <c r="Q143" s="41"/>
      <c r="R143" s="40" t="s">
        <v>613</v>
      </c>
    </row>
    <row r="144" spans="1:18" s="30" customFormat="1" ht="30.95" customHeight="1" x14ac:dyDescent="0.15">
      <c r="A144" s="27">
        <v>2022</v>
      </c>
      <c r="B144" s="27">
        <v>3</v>
      </c>
      <c r="C144" s="27" t="s">
        <v>567</v>
      </c>
      <c r="D144" s="27" t="s">
        <v>666</v>
      </c>
      <c r="E144" s="27" t="s">
        <v>53</v>
      </c>
      <c r="F144" s="27">
        <v>3912118901</v>
      </c>
      <c r="G144" s="27" t="s">
        <v>667</v>
      </c>
      <c r="H144" s="27" t="s">
        <v>570</v>
      </c>
      <c r="I144" s="27" t="s">
        <v>668</v>
      </c>
      <c r="J144" s="27">
        <v>1</v>
      </c>
      <c r="K144" s="27" t="s">
        <v>336</v>
      </c>
      <c r="L144" s="97">
        <v>86977</v>
      </c>
      <c r="M144" s="36" t="s">
        <v>1176</v>
      </c>
      <c r="N144" s="29" t="s">
        <v>611</v>
      </c>
      <c r="O144" s="29" t="s">
        <v>612</v>
      </c>
      <c r="P144" s="29" t="s">
        <v>37</v>
      </c>
      <c r="Q144" s="29"/>
      <c r="R144" s="27"/>
    </row>
    <row r="145" spans="1:18" s="30" customFormat="1" ht="30.95" customHeight="1" x14ac:dyDescent="0.15">
      <c r="A145" s="27">
        <v>2022</v>
      </c>
      <c r="B145" s="27">
        <v>3</v>
      </c>
      <c r="C145" s="27" t="s">
        <v>371</v>
      </c>
      <c r="D145" s="27" t="s">
        <v>669</v>
      </c>
      <c r="E145" s="27" t="s">
        <v>373</v>
      </c>
      <c r="F145" s="27">
        <v>4710160801</v>
      </c>
      <c r="G145" s="27" t="s">
        <v>670</v>
      </c>
      <c r="H145" s="31" t="s">
        <v>671</v>
      </c>
      <c r="I145" s="27" t="s">
        <v>672</v>
      </c>
      <c r="J145" s="27">
        <v>20</v>
      </c>
      <c r="K145" s="27" t="s">
        <v>617</v>
      </c>
      <c r="L145" s="99">
        <v>51920</v>
      </c>
      <c r="M145" s="36" t="s">
        <v>1176</v>
      </c>
      <c r="N145" s="29" t="s">
        <v>618</v>
      </c>
      <c r="O145" s="29" t="s">
        <v>619</v>
      </c>
      <c r="P145" s="29" t="s">
        <v>37</v>
      </c>
      <c r="Q145" s="29"/>
      <c r="R145" s="27"/>
    </row>
    <row r="146" spans="1:18" s="30" customFormat="1" ht="30.95" customHeight="1" x14ac:dyDescent="0.15">
      <c r="A146" s="27">
        <v>2022</v>
      </c>
      <c r="B146" s="27">
        <v>3</v>
      </c>
      <c r="C146" s="27" t="s">
        <v>39</v>
      </c>
      <c r="D146" s="27" t="s">
        <v>673</v>
      </c>
      <c r="E146" s="27" t="s">
        <v>31</v>
      </c>
      <c r="F146" s="27">
        <v>40151513</v>
      </c>
      <c r="G146" s="27" t="s">
        <v>674</v>
      </c>
      <c r="H146" s="31" t="s">
        <v>675</v>
      </c>
      <c r="I146" s="27" t="s">
        <v>676</v>
      </c>
      <c r="J146" s="27">
        <v>1</v>
      </c>
      <c r="K146" s="27" t="s">
        <v>624</v>
      </c>
      <c r="L146" s="99">
        <v>29000</v>
      </c>
      <c r="M146" s="36" t="s">
        <v>1176</v>
      </c>
      <c r="N146" s="29" t="s">
        <v>677</v>
      </c>
      <c r="O146" s="29" t="s">
        <v>678</v>
      </c>
      <c r="P146" s="29" t="s">
        <v>37</v>
      </c>
      <c r="Q146" s="29"/>
      <c r="R146" s="27" t="s">
        <v>613</v>
      </c>
    </row>
    <row r="147" spans="1:18" s="30" customFormat="1" ht="30.95" customHeight="1" x14ac:dyDescent="0.15">
      <c r="A147" s="27">
        <v>2022</v>
      </c>
      <c r="B147" s="27">
        <v>3</v>
      </c>
      <c r="C147" s="27" t="s">
        <v>14</v>
      </c>
      <c r="D147" s="27" t="s">
        <v>679</v>
      </c>
      <c r="E147" s="27" t="s">
        <v>507</v>
      </c>
      <c r="F147" s="27">
        <v>23051411</v>
      </c>
      <c r="G147" s="27" t="s">
        <v>680</v>
      </c>
      <c r="H147" s="31" t="s">
        <v>681</v>
      </c>
      <c r="I147" s="27" t="s">
        <v>682</v>
      </c>
      <c r="J147" s="27">
        <v>800</v>
      </c>
      <c r="K147" s="27" t="s">
        <v>103</v>
      </c>
      <c r="L147" s="99">
        <v>41600</v>
      </c>
      <c r="M147" s="36" t="s">
        <v>1176</v>
      </c>
      <c r="N147" s="29" t="s">
        <v>677</v>
      </c>
      <c r="O147" s="29" t="s">
        <v>678</v>
      </c>
      <c r="P147" s="29" t="s">
        <v>37</v>
      </c>
      <c r="Q147" s="29"/>
      <c r="R147" s="27"/>
    </row>
    <row r="148" spans="1:18" s="30" customFormat="1" ht="30.95" customHeight="1" x14ac:dyDescent="0.15">
      <c r="A148" s="27">
        <v>2022</v>
      </c>
      <c r="B148" s="27">
        <v>4</v>
      </c>
      <c r="C148" s="27" t="s">
        <v>29</v>
      </c>
      <c r="D148" s="27" t="s">
        <v>683</v>
      </c>
      <c r="E148" s="27" t="s">
        <v>31</v>
      </c>
      <c r="F148" s="27">
        <v>2611158801</v>
      </c>
      <c r="G148" s="27" t="s">
        <v>684</v>
      </c>
      <c r="H148" s="27" t="s">
        <v>685</v>
      </c>
      <c r="I148" s="27" t="s">
        <v>686</v>
      </c>
      <c r="J148" s="27">
        <v>1</v>
      </c>
      <c r="K148" s="27" t="s">
        <v>28</v>
      </c>
      <c r="L148" s="98">
        <v>31869</v>
      </c>
      <c r="M148" s="36" t="s">
        <v>1176</v>
      </c>
      <c r="N148" s="29" t="s">
        <v>687</v>
      </c>
      <c r="O148" s="29" t="s">
        <v>688</v>
      </c>
      <c r="P148" s="29" t="s">
        <v>37</v>
      </c>
      <c r="Q148" s="29"/>
      <c r="R148" s="27" t="s">
        <v>613</v>
      </c>
    </row>
    <row r="149" spans="1:18" s="30" customFormat="1" ht="30.95" customHeight="1" x14ac:dyDescent="0.15">
      <c r="A149" s="27">
        <v>2022</v>
      </c>
      <c r="B149" s="27">
        <v>4</v>
      </c>
      <c r="C149" s="27" t="s">
        <v>371</v>
      </c>
      <c r="D149" s="27" t="s">
        <v>689</v>
      </c>
      <c r="E149" s="27" t="s">
        <v>373</v>
      </c>
      <c r="F149" s="27">
        <v>4710160801</v>
      </c>
      <c r="G149" s="27" t="s">
        <v>690</v>
      </c>
      <c r="H149" s="31"/>
      <c r="I149" s="27" t="s">
        <v>691</v>
      </c>
      <c r="J149" s="37">
        <v>85000</v>
      </c>
      <c r="K149" s="27" t="s">
        <v>635</v>
      </c>
      <c r="L149" s="100">
        <v>439450</v>
      </c>
      <c r="M149" s="36" t="s">
        <v>1176</v>
      </c>
      <c r="N149" s="29" t="s">
        <v>636</v>
      </c>
      <c r="O149" s="29" t="s">
        <v>692</v>
      </c>
      <c r="P149" s="29" t="s">
        <v>37</v>
      </c>
      <c r="Q149" s="29"/>
      <c r="R149" s="27"/>
    </row>
    <row r="150" spans="1:18" s="30" customFormat="1" ht="30.95" customHeight="1" x14ac:dyDescent="0.15">
      <c r="A150" s="27">
        <v>2022</v>
      </c>
      <c r="B150" s="27">
        <v>4</v>
      </c>
      <c r="C150" s="27" t="s">
        <v>39</v>
      </c>
      <c r="D150" s="27" t="s">
        <v>693</v>
      </c>
      <c r="E150" s="27" t="s">
        <v>31</v>
      </c>
      <c r="F150" s="27" t="s">
        <v>694</v>
      </c>
      <c r="G150" s="27" t="s">
        <v>695</v>
      </c>
      <c r="H150" s="31" t="s">
        <v>696</v>
      </c>
      <c r="I150" s="27" t="s">
        <v>697</v>
      </c>
      <c r="J150" s="27">
        <v>5</v>
      </c>
      <c r="K150" s="27" t="s">
        <v>624</v>
      </c>
      <c r="L150" s="99">
        <v>108130</v>
      </c>
      <c r="M150" s="36" t="s">
        <v>1176</v>
      </c>
      <c r="N150" s="29" t="s">
        <v>625</v>
      </c>
      <c r="O150" s="29" t="s">
        <v>626</v>
      </c>
      <c r="P150" s="29" t="s">
        <v>37</v>
      </c>
      <c r="Q150" s="29"/>
      <c r="R150" s="27"/>
    </row>
    <row r="151" spans="1:18" s="30" customFormat="1" ht="30.95" customHeight="1" x14ac:dyDescent="0.15">
      <c r="A151" s="27">
        <v>2022</v>
      </c>
      <c r="B151" s="27">
        <v>5</v>
      </c>
      <c r="C151" s="27" t="s">
        <v>39</v>
      </c>
      <c r="D151" s="27" t="s">
        <v>698</v>
      </c>
      <c r="E151" s="27" t="s">
        <v>31</v>
      </c>
      <c r="F151" s="27">
        <v>1235230502</v>
      </c>
      <c r="G151" s="27" t="s">
        <v>699</v>
      </c>
      <c r="H151" s="42">
        <v>4.9000000000000002E-2</v>
      </c>
      <c r="I151" s="27" t="s">
        <v>700</v>
      </c>
      <c r="J151" s="37">
        <v>210000</v>
      </c>
      <c r="K151" s="27" t="s">
        <v>635</v>
      </c>
      <c r="L151" s="100">
        <v>41580</v>
      </c>
      <c r="M151" s="36" t="s">
        <v>1176</v>
      </c>
      <c r="N151" s="29" t="s">
        <v>636</v>
      </c>
      <c r="O151" s="29" t="s">
        <v>692</v>
      </c>
      <c r="P151" s="29" t="s">
        <v>37</v>
      </c>
      <c r="Q151" s="29"/>
      <c r="R151" s="27" t="s">
        <v>613</v>
      </c>
    </row>
    <row r="152" spans="1:18" s="30" customFormat="1" ht="30.95" customHeight="1" x14ac:dyDescent="0.15">
      <c r="A152" s="27">
        <v>2022</v>
      </c>
      <c r="B152" s="27">
        <v>6</v>
      </c>
      <c r="C152" s="27" t="s">
        <v>29</v>
      </c>
      <c r="D152" s="27" t="s">
        <v>701</v>
      </c>
      <c r="E152" s="27" t="s">
        <v>53</v>
      </c>
      <c r="F152" s="27">
        <v>3912110401</v>
      </c>
      <c r="G152" s="27" t="s">
        <v>702</v>
      </c>
      <c r="H152" s="27" t="s">
        <v>570</v>
      </c>
      <c r="I152" s="27" t="s">
        <v>703</v>
      </c>
      <c r="J152" s="27">
        <v>1</v>
      </c>
      <c r="K152" s="27" t="s">
        <v>336</v>
      </c>
      <c r="L152" s="97">
        <v>149983</v>
      </c>
      <c r="M152" s="36" t="s">
        <v>1176</v>
      </c>
      <c r="N152" s="29" t="s">
        <v>611</v>
      </c>
      <c r="O152" s="29" t="s">
        <v>612</v>
      </c>
      <c r="P152" s="29" t="s">
        <v>37</v>
      </c>
      <c r="Q152" s="29"/>
      <c r="R152" s="27"/>
    </row>
    <row r="153" spans="1:18" s="30" customFormat="1" ht="30.95" customHeight="1" x14ac:dyDescent="0.15">
      <c r="A153" s="27">
        <v>2022</v>
      </c>
      <c r="B153" s="27">
        <v>7</v>
      </c>
      <c r="C153" s="27" t="s">
        <v>14</v>
      </c>
      <c r="D153" s="27" t="s">
        <v>704</v>
      </c>
      <c r="E153" s="27" t="s">
        <v>507</v>
      </c>
      <c r="F153" s="27">
        <v>4015157001</v>
      </c>
      <c r="G153" s="27" t="s">
        <v>705</v>
      </c>
      <c r="H153" s="27" t="s">
        <v>706</v>
      </c>
      <c r="I153" s="27" t="s">
        <v>707</v>
      </c>
      <c r="J153" s="27">
        <v>1</v>
      </c>
      <c r="K153" s="27" t="s">
        <v>19</v>
      </c>
      <c r="L153" s="98">
        <v>190000</v>
      </c>
      <c r="M153" s="36" t="s">
        <v>1176</v>
      </c>
      <c r="N153" s="29" t="s">
        <v>708</v>
      </c>
      <c r="O153" s="29" t="s">
        <v>632</v>
      </c>
      <c r="P153" s="29" t="s">
        <v>37</v>
      </c>
      <c r="Q153" s="29"/>
      <c r="R153" s="27"/>
    </row>
    <row r="154" spans="1:18" s="30" customFormat="1" ht="30.95" customHeight="1" x14ac:dyDescent="0.15">
      <c r="A154" s="27">
        <v>2022</v>
      </c>
      <c r="B154" s="27">
        <v>7</v>
      </c>
      <c r="C154" s="27" t="s">
        <v>29</v>
      </c>
      <c r="D154" s="27" t="s">
        <v>709</v>
      </c>
      <c r="E154" s="27" t="s">
        <v>31</v>
      </c>
      <c r="F154" s="27">
        <v>39101616</v>
      </c>
      <c r="G154" s="27" t="s">
        <v>710</v>
      </c>
      <c r="H154" s="27" t="s">
        <v>711</v>
      </c>
      <c r="I154" s="27" t="s">
        <v>712</v>
      </c>
      <c r="J154" s="27">
        <v>1</v>
      </c>
      <c r="K154" s="27" t="s">
        <v>336</v>
      </c>
      <c r="L154" s="97">
        <v>59114</v>
      </c>
      <c r="M154" s="36" t="s">
        <v>1176</v>
      </c>
      <c r="N154" s="29" t="s">
        <v>713</v>
      </c>
      <c r="O154" s="29" t="s">
        <v>612</v>
      </c>
      <c r="P154" s="29" t="s">
        <v>37</v>
      </c>
      <c r="Q154" s="29"/>
      <c r="R154" s="27" t="s">
        <v>613</v>
      </c>
    </row>
    <row r="155" spans="1:18" s="44" customFormat="1" ht="30.95" customHeight="1" x14ac:dyDescent="0.15">
      <c r="A155" s="27">
        <v>2022</v>
      </c>
      <c r="B155" s="27">
        <v>1</v>
      </c>
      <c r="C155" s="27" t="s">
        <v>29</v>
      </c>
      <c r="D155" s="27" t="s">
        <v>714</v>
      </c>
      <c r="E155" s="27" t="s">
        <v>53</v>
      </c>
      <c r="F155" s="27">
        <v>1216400101</v>
      </c>
      <c r="G155" s="27" t="s">
        <v>394</v>
      </c>
      <c r="H155" s="31">
        <v>0.12</v>
      </c>
      <c r="I155" s="27" t="s">
        <v>715</v>
      </c>
      <c r="J155" s="43">
        <v>1277</v>
      </c>
      <c r="K155" s="27" t="s">
        <v>716</v>
      </c>
      <c r="L155" s="103">
        <v>26700</v>
      </c>
      <c r="M155" s="27" t="s">
        <v>1177</v>
      </c>
      <c r="N155" s="29" t="s">
        <v>717</v>
      </c>
      <c r="O155" s="29" t="s">
        <v>718</v>
      </c>
      <c r="P155" s="29" t="s">
        <v>37</v>
      </c>
      <c r="Q155" s="29"/>
      <c r="R155" s="27"/>
    </row>
    <row r="156" spans="1:18" s="44" customFormat="1" ht="30.95" customHeight="1" x14ac:dyDescent="0.15">
      <c r="A156" s="27">
        <v>2022</v>
      </c>
      <c r="B156" s="27">
        <v>1</v>
      </c>
      <c r="C156" s="27" t="s">
        <v>39</v>
      </c>
      <c r="D156" s="27" t="s">
        <v>719</v>
      </c>
      <c r="E156" s="27" t="s">
        <v>53</v>
      </c>
      <c r="F156" s="27">
        <v>1235230502</v>
      </c>
      <c r="G156" s="27" t="s">
        <v>720</v>
      </c>
      <c r="H156" s="31">
        <v>0.33</v>
      </c>
      <c r="I156" s="27" t="s">
        <v>721</v>
      </c>
      <c r="J156" s="45">
        <v>164.25</v>
      </c>
      <c r="K156" s="27" t="s">
        <v>716</v>
      </c>
      <c r="L156" s="103">
        <v>56172</v>
      </c>
      <c r="M156" s="27" t="s">
        <v>1177</v>
      </c>
      <c r="N156" s="29" t="s">
        <v>717</v>
      </c>
      <c r="O156" s="29" t="s">
        <v>722</v>
      </c>
      <c r="P156" s="29" t="s">
        <v>37</v>
      </c>
      <c r="Q156" s="29"/>
      <c r="R156" s="27"/>
    </row>
    <row r="157" spans="1:18" s="44" customFormat="1" ht="30.95" customHeight="1" x14ac:dyDescent="0.15">
      <c r="A157" s="27">
        <v>2022</v>
      </c>
      <c r="B157" s="27">
        <v>2</v>
      </c>
      <c r="C157" s="27" t="s">
        <v>29</v>
      </c>
      <c r="D157" s="27" t="s">
        <v>723</v>
      </c>
      <c r="E157" s="27" t="s">
        <v>53</v>
      </c>
      <c r="F157" s="27">
        <v>4111311802</v>
      </c>
      <c r="G157" s="27" t="s">
        <v>724</v>
      </c>
      <c r="H157" s="27" t="s">
        <v>725</v>
      </c>
      <c r="I157" s="27" t="s">
        <v>726</v>
      </c>
      <c r="J157" s="45">
        <v>1</v>
      </c>
      <c r="K157" s="27" t="s">
        <v>34</v>
      </c>
      <c r="L157" s="103">
        <v>134942</v>
      </c>
      <c r="M157" s="27" t="s">
        <v>1177</v>
      </c>
      <c r="N157" s="29" t="s">
        <v>727</v>
      </c>
      <c r="O157" s="29" t="s">
        <v>728</v>
      </c>
      <c r="P157" s="29" t="s">
        <v>37</v>
      </c>
      <c r="Q157" s="29"/>
      <c r="R157" s="27"/>
    </row>
    <row r="158" spans="1:18" s="44" customFormat="1" ht="30.95" customHeight="1" x14ac:dyDescent="0.15">
      <c r="A158" s="27">
        <v>2022</v>
      </c>
      <c r="B158" s="29">
        <v>3</v>
      </c>
      <c r="C158" s="27" t="s">
        <v>29</v>
      </c>
      <c r="D158" s="27" t="s">
        <v>729</v>
      </c>
      <c r="E158" s="27" t="s">
        <v>53</v>
      </c>
      <c r="F158" s="27">
        <v>4111311802</v>
      </c>
      <c r="G158" s="27" t="s">
        <v>730</v>
      </c>
      <c r="H158" s="27" t="s">
        <v>725</v>
      </c>
      <c r="I158" s="27" t="s">
        <v>731</v>
      </c>
      <c r="J158" s="27">
        <v>1</v>
      </c>
      <c r="K158" s="27" t="s">
        <v>28</v>
      </c>
      <c r="L158" s="99">
        <v>172000</v>
      </c>
      <c r="M158" s="27" t="s">
        <v>1178</v>
      </c>
      <c r="N158" s="29" t="s">
        <v>732</v>
      </c>
      <c r="O158" s="46" t="s">
        <v>733</v>
      </c>
      <c r="P158" s="29" t="s">
        <v>37</v>
      </c>
      <c r="Q158" s="29"/>
      <c r="R158" s="27"/>
    </row>
    <row r="159" spans="1:18" s="30" customFormat="1" ht="30.95" customHeight="1" x14ac:dyDescent="0.15">
      <c r="A159" s="27">
        <v>2022</v>
      </c>
      <c r="B159" s="27">
        <v>3</v>
      </c>
      <c r="C159" s="27" t="s">
        <v>29</v>
      </c>
      <c r="D159" s="27" t="s">
        <v>734</v>
      </c>
      <c r="E159" s="27" t="s">
        <v>53</v>
      </c>
      <c r="F159" s="27">
        <v>3017151002</v>
      </c>
      <c r="G159" s="27" t="s">
        <v>735</v>
      </c>
      <c r="H159" s="27" t="s">
        <v>736</v>
      </c>
      <c r="I159" s="27" t="s">
        <v>737</v>
      </c>
      <c r="J159" s="45">
        <v>1</v>
      </c>
      <c r="K159" s="27" t="s">
        <v>738</v>
      </c>
      <c r="L159" s="104">
        <v>41360</v>
      </c>
      <c r="M159" s="27" t="s">
        <v>1177</v>
      </c>
      <c r="N159" s="29" t="s">
        <v>739</v>
      </c>
      <c r="O159" s="29" t="s">
        <v>740</v>
      </c>
      <c r="P159" s="29" t="s">
        <v>37</v>
      </c>
      <c r="Q159" s="29"/>
      <c r="R159" s="27"/>
    </row>
    <row r="160" spans="1:18" s="30" customFormat="1" ht="30.95" customHeight="1" x14ac:dyDescent="0.15">
      <c r="A160" s="27">
        <v>2022</v>
      </c>
      <c r="B160" s="29">
        <v>4</v>
      </c>
      <c r="C160" s="27" t="s">
        <v>29</v>
      </c>
      <c r="D160" s="27" t="s">
        <v>741</v>
      </c>
      <c r="E160" s="27" t="s">
        <v>53</v>
      </c>
      <c r="F160" s="27">
        <v>4110179701</v>
      </c>
      <c r="G160" s="27" t="s">
        <v>742</v>
      </c>
      <c r="H160" s="27" t="s">
        <v>743</v>
      </c>
      <c r="I160" s="27" t="s">
        <v>744</v>
      </c>
      <c r="J160" s="27">
        <v>1</v>
      </c>
      <c r="K160" s="27" t="s">
        <v>28</v>
      </c>
      <c r="L160" s="99">
        <v>40000</v>
      </c>
      <c r="M160" s="27" t="s">
        <v>1178</v>
      </c>
      <c r="N160" s="29" t="s">
        <v>745</v>
      </c>
      <c r="O160" s="46" t="s">
        <v>746</v>
      </c>
      <c r="P160" s="29" t="s">
        <v>37</v>
      </c>
      <c r="Q160" s="29"/>
      <c r="R160" s="27"/>
    </row>
    <row r="161" spans="1:18" s="30" customFormat="1" ht="30.95" customHeight="1" x14ac:dyDescent="0.15">
      <c r="A161" s="27">
        <v>2022</v>
      </c>
      <c r="B161" s="29">
        <v>4</v>
      </c>
      <c r="C161" s="27" t="s">
        <v>29</v>
      </c>
      <c r="D161" s="27" t="s">
        <v>747</v>
      </c>
      <c r="E161" s="27" t="s">
        <v>53</v>
      </c>
      <c r="F161" s="27">
        <v>2410173001</v>
      </c>
      <c r="G161" s="27" t="s">
        <v>748</v>
      </c>
      <c r="H161" s="27" t="s">
        <v>749</v>
      </c>
      <c r="I161" s="27" t="s">
        <v>750</v>
      </c>
      <c r="J161" s="27">
        <v>2</v>
      </c>
      <c r="K161" s="27" t="s">
        <v>189</v>
      </c>
      <c r="L161" s="99">
        <v>50000</v>
      </c>
      <c r="M161" s="27" t="s">
        <v>1178</v>
      </c>
      <c r="N161" s="29" t="s">
        <v>745</v>
      </c>
      <c r="O161" s="46" t="s">
        <v>746</v>
      </c>
      <c r="P161" s="29" t="s">
        <v>37</v>
      </c>
      <c r="Q161" s="29"/>
      <c r="R161" s="27"/>
    </row>
    <row r="162" spans="1:18" s="30" customFormat="1" ht="30.95" customHeight="1" x14ac:dyDescent="0.15">
      <c r="A162" s="27">
        <v>2022</v>
      </c>
      <c r="B162" s="27">
        <v>5</v>
      </c>
      <c r="C162" s="27" t="s">
        <v>14</v>
      </c>
      <c r="D162" s="27" t="s">
        <v>751</v>
      </c>
      <c r="E162" s="27" t="s">
        <v>373</v>
      </c>
      <c r="F162" s="27">
        <v>4710160801</v>
      </c>
      <c r="G162" s="27" t="s">
        <v>752</v>
      </c>
      <c r="H162" s="27" t="s">
        <v>753</v>
      </c>
      <c r="I162" s="27" t="s">
        <v>754</v>
      </c>
      <c r="J162" s="45">
        <v>8</v>
      </c>
      <c r="K162" s="27" t="s">
        <v>716</v>
      </c>
      <c r="L162" s="103">
        <v>24893</v>
      </c>
      <c r="M162" s="27" t="s">
        <v>1177</v>
      </c>
      <c r="N162" s="29" t="s">
        <v>717</v>
      </c>
      <c r="O162" s="29" t="s">
        <v>718</v>
      </c>
      <c r="P162" s="29" t="s">
        <v>652</v>
      </c>
      <c r="Q162" s="29"/>
      <c r="R162" s="27"/>
    </row>
    <row r="163" spans="1:18" s="30" customFormat="1" ht="30.95" customHeight="1" x14ac:dyDescent="0.15">
      <c r="A163" s="27">
        <v>2022</v>
      </c>
      <c r="B163" s="27">
        <v>2</v>
      </c>
      <c r="C163" s="27" t="s">
        <v>14</v>
      </c>
      <c r="D163" s="27" t="s">
        <v>755</v>
      </c>
      <c r="E163" s="27" t="s">
        <v>373</v>
      </c>
      <c r="F163" s="27">
        <v>4920169701</v>
      </c>
      <c r="G163" s="27" t="s">
        <v>756</v>
      </c>
      <c r="H163" s="27" t="s">
        <v>757</v>
      </c>
      <c r="I163" s="27" t="s">
        <v>758</v>
      </c>
      <c r="J163" s="27">
        <v>1</v>
      </c>
      <c r="K163" s="27" t="s">
        <v>19</v>
      </c>
      <c r="L163" s="93">
        <v>28839</v>
      </c>
      <c r="M163" s="27" t="s">
        <v>1179</v>
      </c>
      <c r="N163" s="29" t="s">
        <v>759</v>
      </c>
      <c r="O163" s="29" t="s">
        <v>760</v>
      </c>
      <c r="P163" s="29" t="s">
        <v>37</v>
      </c>
      <c r="Q163" s="29"/>
      <c r="R163" s="27"/>
    </row>
    <row r="164" spans="1:18" s="30" customFormat="1" ht="30.95" customHeight="1" x14ac:dyDescent="0.15">
      <c r="A164" s="27">
        <v>2022</v>
      </c>
      <c r="B164" s="27">
        <v>3</v>
      </c>
      <c r="C164" s="27" t="s">
        <v>29</v>
      </c>
      <c r="D164" s="27" t="s">
        <v>761</v>
      </c>
      <c r="E164" s="27" t="s">
        <v>31</v>
      </c>
      <c r="F164" s="27">
        <v>4712170101</v>
      </c>
      <c r="G164" s="27" t="s">
        <v>762</v>
      </c>
      <c r="H164" s="27" t="s">
        <v>757</v>
      </c>
      <c r="I164" s="27" t="s">
        <v>763</v>
      </c>
      <c r="J164" s="47">
        <v>26760</v>
      </c>
      <c r="K164" s="27" t="s">
        <v>298</v>
      </c>
      <c r="L164" s="93">
        <v>48971</v>
      </c>
      <c r="M164" s="27" t="s">
        <v>1179</v>
      </c>
      <c r="N164" s="29" t="s">
        <v>764</v>
      </c>
      <c r="O164" s="29" t="s">
        <v>765</v>
      </c>
      <c r="P164" s="29" t="s">
        <v>37</v>
      </c>
      <c r="Q164" s="29"/>
      <c r="R164" s="27" t="s">
        <v>766</v>
      </c>
    </row>
    <row r="165" spans="1:18" s="30" customFormat="1" ht="30.95" customHeight="1" x14ac:dyDescent="0.15">
      <c r="A165" s="27">
        <v>2022</v>
      </c>
      <c r="B165" s="27">
        <v>3</v>
      </c>
      <c r="C165" s="27" t="s">
        <v>14</v>
      </c>
      <c r="D165" s="27" t="s">
        <v>767</v>
      </c>
      <c r="E165" s="27" t="s">
        <v>507</v>
      </c>
      <c r="F165" s="27">
        <v>4920169701</v>
      </c>
      <c r="G165" s="27" t="s">
        <v>768</v>
      </c>
      <c r="H165" s="27" t="s">
        <v>757</v>
      </c>
      <c r="I165" s="27" t="s">
        <v>769</v>
      </c>
      <c r="J165" s="27">
        <v>1</v>
      </c>
      <c r="K165" s="27" t="s">
        <v>28</v>
      </c>
      <c r="L165" s="93">
        <v>49496</v>
      </c>
      <c r="M165" s="27" t="s">
        <v>1179</v>
      </c>
      <c r="N165" s="29" t="s">
        <v>770</v>
      </c>
      <c r="O165" s="29" t="s">
        <v>771</v>
      </c>
      <c r="P165" s="29" t="s">
        <v>37</v>
      </c>
      <c r="Q165" s="29"/>
      <c r="R165" s="27"/>
    </row>
    <row r="166" spans="1:18" s="30" customFormat="1" ht="30.95" customHeight="1" x14ac:dyDescent="0.15">
      <c r="A166" s="27">
        <v>2022</v>
      </c>
      <c r="B166" s="27">
        <v>3</v>
      </c>
      <c r="C166" s="27" t="s">
        <v>14</v>
      </c>
      <c r="D166" s="27" t="s">
        <v>772</v>
      </c>
      <c r="E166" s="27" t="s">
        <v>507</v>
      </c>
      <c r="F166" s="27">
        <v>4617162201</v>
      </c>
      <c r="G166" s="27" t="s">
        <v>773</v>
      </c>
      <c r="H166" s="27" t="s">
        <v>757</v>
      </c>
      <c r="I166" s="27" t="s">
        <v>774</v>
      </c>
      <c r="J166" s="27">
        <v>3</v>
      </c>
      <c r="K166" s="27" t="s">
        <v>19</v>
      </c>
      <c r="L166" s="93">
        <v>50732</v>
      </c>
      <c r="M166" s="27" t="s">
        <v>1180</v>
      </c>
      <c r="N166" s="29" t="s">
        <v>775</v>
      </c>
      <c r="O166" s="29" t="s">
        <v>776</v>
      </c>
      <c r="P166" s="29" t="s">
        <v>37</v>
      </c>
      <c r="Q166" s="29"/>
      <c r="R166" s="27"/>
    </row>
    <row r="167" spans="1:18" s="30" customFormat="1" ht="30.95" customHeight="1" x14ac:dyDescent="0.15">
      <c r="A167" s="27">
        <v>2022</v>
      </c>
      <c r="B167" s="27">
        <v>1</v>
      </c>
      <c r="C167" s="27" t="s">
        <v>371</v>
      </c>
      <c r="D167" s="27" t="s">
        <v>777</v>
      </c>
      <c r="E167" s="27" t="s">
        <v>507</v>
      </c>
      <c r="F167" s="27">
        <v>2510191001</v>
      </c>
      <c r="G167" s="27" t="s">
        <v>778</v>
      </c>
      <c r="H167" s="27" t="s">
        <v>779</v>
      </c>
      <c r="I167" s="27" t="s">
        <v>780</v>
      </c>
      <c r="J167" s="27">
        <v>1</v>
      </c>
      <c r="K167" s="27" t="s">
        <v>83</v>
      </c>
      <c r="L167" s="98">
        <v>260000</v>
      </c>
      <c r="M167" s="48" t="s">
        <v>1181</v>
      </c>
      <c r="N167" s="29" t="s">
        <v>781</v>
      </c>
      <c r="O167" s="29" t="s">
        <v>782</v>
      </c>
      <c r="P167" s="29" t="s">
        <v>37</v>
      </c>
      <c r="Q167" s="29"/>
      <c r="R167" s="27"/>
    </row>
    <row r="168" spans="1:18" s="30" customFormat="1" ht="30.95" customHeight="1" x14ac:dyDescent="0.15">
      <c r="A168" s="27">
        <v>2022</v>
      </c>
      <c r="B168" s="27">
        <v>4</v>
      </c>
      <c r="C168" s="27" t="s">
        <v>29</v>
      </c>
      <c r="D168" s="27" t="s">
        <v>783</v>
      </c>
      <c r="E168" s="27" t="s">
        <v>133</v>
      </c>
      <c r="F168" s="27">
        <v>5132030301</v>
      </c>
      <c r="G168" s="27" t="s">
        <v>784</v>
      </c>
      <c r="H168" s="27" t="s">
        <v>785</v>
      </c>
      <c r="I168" s="27" t="s">
        <v>786</v>
      </c>
      <c r="J168" s="47">
        <v>17000</v>
      </c>
      <c r="K168" s="27" t="s">
        <v>787</v>
      </c>
      <c r="L168" s="98">
        <v>55532</v>
      </c>
      <c r="M168" s="49" t="s">
        <v>1182</v>
      </c>
      <c r="N168" s="50" t="s">
        <v>788</v>
      </c>
      <c r="O168" s="50" t="s">
        <v>789</v>
      </c>
      <c r="P168" s="29" t="s">
        <v>37</v>
      </c>
      <c r="Q168" s="29"/>
      <c r="R168" s="27"/>
    </row>
    <row r="169" spans="1:18" s="30" customFormat="1" ht="30.95" customHeight="1" x14ac:dyDescent="0.15">
      <c r="A169" s="27">
        <v>2022</v>
      </c>
      <c r="B169" s="27">
        <v>3</v>
      </c>
      <c r="C169" s="27" t="s">
        <v>371</v>
      </c>
      <c r="D169" s="27" t="s">
        <v>790</v>
      </c>
      <c r="E169" s="27" t="s">
        <v>507</v>
      </c>
      <c r="F169" s="27">
        <v>2510169801</v>
      </c>
      <c r="G169" s="27" t="s">
        <v>791</v>
      </c>
      <c r="H169" s="27" t="s">
        <v>792</v>
      </c>
      <c r="I169" s="27" t="s">
        <v>297</v>
      </c>
      <c r="J169" s="27">
        <v>1</v>
      </c>
      <c r="K169" s="27" t="s">
        <v>19</v>
      </c>
      <c r="L169" s="98">
        <v>28100</v>
      </c>
      <c r="M169" s="27" t="s">
        <v>1183</v>
      </c>
      <c r="N169" s="29" t="s">
        <v>793</v>
      </c>
      <c r="O169" s="29" t="s">
        <v>794</v>
      </c>
      <c r="P169" s="29" t="s">
        <v>37</v>
      </c>
      <c r="Q169" s="29"/>
      <c r="R169" s="27"/>
    </row>
    <row r="170" spans="1:18" s="30" customFormat="1" ht="30.95" customHeight="1" x14ac:dyDescent="0.15">
      <c r="A170" s="27">
        <v>2022</v>
      </c>
      <c r="B170" s="27">
        <v>3</v>
      </c>
      <c r="C170" s="27" t="s">
        <v>371</v>
      </c>
      <c r="D170" s="27" t="s">
        <v>795</v>
      </c>
      <c r="E170" s="27" t="s">
        <v>507</v>
      </c>
      <c r="F170" s="27">
        <v>2510150901</v>
      </c>
      <c r="G170" s="27" t="s">
        <v>796</v>
      </c>
      <c r="H170" s="27" t="s">
        <v>797</v>
      </c>
      <c r="I170" s="27" t="s">
        <v>297</v>
      </c>
      <c r="J170" s="27">
        <v>1</v>
      </c>
      <c r="K170" s="27" t="s">
        <v>19</v>
      </c>
      <c r="L170" s="98">
        <v>44000</v>
      </c>
      <c r="M170" s="27" t="s">
        <v>1170</v>
      </c>
      <c r="N170" s="29" t="s">
        <v>798</v>
      </c>
      <c r="O170" s="29" t="s">
        <v>799</v>
      </c>
      <c r="P170" s="29" t="s">
        <v>37</v>
      </c>
      <c r="Q170" s="29"/>
      <c r="R170" s="27"/>
    </row>
    <row r="171" spans="1:18" s="13" customFormat="1" ht="30.95" customHeight="1" x14ac:dyDescent="0.15">
      <c r="A171" s="126">
        <v>2022</v>
      </c>
      <c r="B171" s="126">
        <v>1</v>
      </c>
      <c r="C171" s="126" t="s">
        <v>29</v>
      </c>
      <c r="D171" s="126" t="s">
        <v>800</v>
      </c>
      <c r="E171" s="126" t="s">
        <v>801</v>
      </c>
      <c r="F171" s="126">
        <v>24222802</v>
      </c>
      <c r="G171" s="9" t="s">
        <v>802</v>
      </c>
      <c r="H171" s="9"/>
      <c r="I171" s="9" t="s">
        <v>803</v>
      </c>
      <c r="J171" s="9">
        <v>41</v>
      </c>
      <c r="K171" s="9" t="s">
        <v>804</v>
      </c>
      <c r="L171" s="82">
        <v>35273</v>
      </c>
      <c r="M171" s="12" t="s">
        <v>1184</v>
      </c>
      <c r="N171" s="12" t="s">
        <v>805</v>
      </c>
      <c r="O171" s="12" t="s">
        <v>806</v>
      </c>
      <c r="P171" s="12"/>
      <c r="Q171" s="12"/>
      <c r="R171" s="9"/>
    </row>
    <row r="172" spans="1:18" s="13" customFormat="1" ht="30.95" customHeight="1" x14ac:dyDescent="0.15">
      <c r="A172" s="51">
        <v>2022</v>
      </c>
      <c r="B172" s="51">
        <v>1</v>
      </c>
      <c r="C172" s="51" t="s">
        <v>29</v>
      </c>
      <c r="D172" s="51" t="s">
        <v>807</v>
      </c>
      <c r="E172" s="51" t="s">
        <v>808</v>
      </c>
      <c r="F172" s="51">
        <v>3011150501</v>
      </c>
      <c r="G172" s="51" t="s">
        <v>128</v>
      </c>
      <c r="H172" s="51"/>
      <c r="I172" s="51"/>
      <c r="J172" s="51"/>
      <c r="K172" s="51"/>
      <c r="L172" s="105">
        <v>53866</v>
      </c>
      <c r="M172" s="52" t="s">
        <v>1159</v>
      </c>
      <c r="N172" s="52"/>
      <c r="O172" s="52"/>
      <c r="P172" s="52"/>
      <c r="Q172" s="52"/>
      <c r="R172" s="51"/>
    </row>
    <row r="173" spans="1:18" s="13" customFormat="1" ht="30.95" customHeight="1" x14ac:dyDescent="0.15">
      <c r="A173" s="51">
        <v>2022</v>
      </c>
      <c r="B173" s="51">
        <v>1</v>
      </c>
      <c r="C173" s="51" t="s">
        <v>29</v>
      </c>
      <c r="D173" s="51" t="s">
        <v>807</v>
      </c>
      <c r="E173" s="51" t="s">
        <v>808</v>
      </c>
      <c r="F173" s="51">
        <v>3010161901</v>
      </c>
      <c r="G173" s="51" t="s">
        <v>809</v>
      </c>
      <c r="H173" s="51"/>
      <c r="I173" s="51"/>
      <c r="J173" s="51"/>
      <c r="K173" s="51"/>
      <c r="L173" s="105">
        <v>83595</v>
      </c>
      <c r="M173" s="52" t="s">
        <v>1159</v>
      </c>
      <c r="N173" s="52"/>
      <c r="O173" s="52"/>
      <c r="P173" s="52"/>
      <c r="Q173" s="52"/>
      <c r="R173" s="51"/>
    </row>
    <row r="174" spans="1:18" s="13" customFormat="1" ht="30.95" customHeight="1" x14ac:dyDescent="0.15">
      <c r="A174" s="51">
        <v>2022</v>
      </c>
      <c r="B174" s="51">
        <v>1</v>
      </c>
      <c r="C174" s="51" t="s">
        <v>29</v>
      </c>
      <c r="D174" s="51" t="s">
        <v>807</v>
      </c>
      <c r="E174" s="51" t="s">
        <v>808</v>
      </c>
      <c r="F174" s="51">
        <v>3014150301</v>
      </c>
      <c r="G174" s="51" t="s">
        <v>810</v>
      </c>
      <c r="H174" s="51"/>
      <c r="I174" s="51"/>
      <c r="J174" s="51"/>
      <c r="K174" s="51"/>
      <c r="L174" s="105">
        <v>62440</v>
      </c>
      <c r="M174" s="52" t="s">
        <v>1159</v>
      </c>
      <c r="N174" s="52"/>
      <c r="O174" s="52"/>
      <c r="P174" s="52"/>
      <c r="Q174" s="52"/>
      <c r="R174" s="51"/>
    </row>
    <row r="175" spans="1:18" s="13" customFormat="1" ht="30.95" customHeight="1" x14ac:dyDescent="0.15">
      <c r="A175" s="51">
        <v>2022</v>
      </c>
      <c r="B175" s="51">
        <v>1</v>
      </c>
      <c r="C175" s="51" t="s">
        <v>29</v>
      </c>
      <c r="D175" s="51" t="s">
        <v>811</v>
      </c>
      <c r="E175" s="51" t="s">
        <v>812</v>
      </c>
      <c r="F175" s="51">
        <v>4910160201</v>
      </c>
      <c r="G175" s="51" t="s">
        <v>813</v>
      </c>
      <c r="H175" s="51"/>
      <c r="I175" s="51"/>
      <c r="J175" s="51"/>
      <c r="K175" s="51"/>
      <c r="L175" s="106">
        <v>25200</v>
      </c>
      <c r="M175" s="52" t="s">
        <v>1160</v>
      </c>
      <c r="N175" s="52" t="s">
        <v>814</v>
      </c>
      <c r="O175" s="52" t="s">
        <v>815</v>
      </c>
      <c r="P175" s="52"/>
      <c r="Q175" s="52"/>
      <c r="R175" s="51" t="s">
        <v>816</v>
      </c>
    </row>
    <row r="176" spans="1:18" s="13" customFormat="1" ht="30.95" customHeight="1" x14ac:dyDescent="0.15">
      <c r="A176" s="24">
        <v>2022</v>
      </c>
      <c r="B176" s="24">
        <v>1</v>
      </c>
      <c r="C176" s="51" t="s">
        <v>29</v>
      </c>
      <c r="D176" s="24" t="s">
        <v>817</v>
      </c>
      <c r="E176" s="51" t="s">
        <v>808</v>
      </c>
      <c r="F176" s="24">
        <v>3011150501</v>
      </c>
      <c r="G176" s="24" t="s">
        <v>818</v>
      </c>
      <c r="H176" s="53" t="s">
        <v>819</v>
      </c>
      <c r="I176" s="54" t="s">
        <v>820</v>
      </c>
      <c r="J176" s="24">
        <v>529</v>
      </c>
      <c r="K176" s="24" t="s">
        <v>821</v>
      </c>
      <c r="L176" s="105">
        <v>36516</v>
      </c>
      <c r="M176" s="26" t="s">
        <v>1161</v>
      </c>
      <c r="N176" s="26" t="s">
        <v>822</v>
      </c>
      <c r="O176" s="26" t="s">
        <v>823</v>
      </c>
      <c r="P176" s="26"/>
      <c r="Q176" s="26"/>
      <c r="R176" s="24"/>
    </row>
    <row r="177" spans="1:18" s="13" customFormat="1" ht="30.95" customHeight="1" x14ac:dyDescent="0.15">
      <c r="A177" s="24">
        <v>2022</v>
      </c>
      <c r="B177" s="24">
        <v>1</v>
      </c>
      <c r="C177" s="51" t="s">
        <v>29</v>
      </c>
      <c r="D177" s="24" t="s">
        <v>817</v>
      </c>
      <c r="E177" s="51" t="s">
        <v>808</v>
      </c>
      <c r="F177" s="24">
        <v>3011150501</v>
      </c>
      <c r="G177" s="24" t="s">
        <v>818</v>
      </c>
      <c r="H177" s="53" t="s">
        <v>824</v>
      </c>
      <c r="I177" s="54" t="s">
        <v>820</v>
      </c>
      <c r="J177" s="24">
        <v>576</v>
      </c>
      <c r="K177" s="24" t="s">
        <v>821</v>
      </c>
      <c r="L177" s="105">
        <v>37566</v>
      </c>
      <c r="M177" s="26" t="s">
        <v>1161</v>
      </c>
      <c r="N177" s="26" t="s">
        <v>822</v>
      </c>
      <c r="O177" s="26" t="s">
        <v>823</v>
      </c>
      <c r="P177" s="26"/>
      <c r="Q177" s="26"/>
      <c r="R177" s="24"/>
    </row>
    <row r="178" spans="1:18" s="13" customFormat="1" ht="30.95" customHeight="1" x14ac:dyDescent="0.15">
      <c r="A178" s="24">
        <v>2022</v>
      </c>
      <c r="B178" s="24">
        <v>1</v>
      </c>
      <c r="C178" s="51" t="s">
        <v>29</v>
      </c>
      <c r="D178" s="24" t="s">
        <v>817</v>
      </c>
      <c r="E178" s="51" t="s">
        <v>808</v>
      </c>
      <c r="F178" s="24">
        <v>3010161901</v>
      </c>
      <c r="G178" s="24" t="s">
        <v>825</v>
      </c>
      <c r="H178" s="24" t="s">
        <v>826</v>
      </c>
      <c r="I178" s="54" t="s">
        <v>820</v>
      </c>
      <c r="J178" s="24">
        <v>51.015000000000001</v>
      </c>
      <c r="K178" s="24" t="s">
        <v>827</v>
      </c>
      <c r="L178" s="105">
        <v>54511</v>
      </c>
      <c r="M178" s="26" t="s">
        <v>1161</v>
      </c>
      <c r="N178" s="26" t="s">
        <v>822</v>
      </c>
      <c r="O178" s="26" t="s">
        <v>823</v>
      </c>
      <c r="P178" s="26"/>
      <c r="Q178" s="26"/>
      <c r="R178" s="24"/>
    </row>
    <row r="179" spans="1:18" s="13" customFormat="1" ht="30.95" customHeight="1" x14ac:dyDescent="0.15">
      <c r="A179" s="56">
        <v>2022</v>
      </c>
      <c r="B179" s="56">
        <v>1</v>
      </c>
      <c r="C179" s="51" t="s">
        <v>29</v>
      </c>
      <c r="D179" s="56" t="s">
        <v>817</v>
      </c>
      <c r="E179" s="55" t="s">
        <v>808</v>
      </c>
      <c r="F179" s="56">
        <v>3010161901</v>
      </c>
      <c r="G179" s="56" t="s">
        <v>828</v>
      </c>
      <c r="H179" s="56" t="s">
        <v>829</v>
      </c>
      <c r="I179" s="57" t="s">
        <v>820</v>
      </c>
      <c r="J179" s="56">
        <v>21.643999999999998</v>
      </c>
      <c r="K179" s="56" t="s">
        <v>827</v>
      </c>
      <c r="L179" s="107">
        <v>22237</v>
      </c>
      <c r="M179" s="26" t="s">
        <v>1161</v>
      </c>
      <c r="N179" s="58" t="s">
        <v>822</v>
      </c>
      <c r="O179" s="58" t="s">
        <v>823</v>
      </c>
      <c r="P179" s="58"/>
      <c r="Q179" s="58"/>
      <c r="R179" s="56"/>
    </row>
    <row r="180" spans="1:18" s="13" customFormat="1" ht="30.95" customHeight="1" x14ac:dyDescent="0.15">
      <c r="A180" s="56">
        <v>2022</v>
      </c>
      <c r="B180" s="56">
        <v>1</v>
      </c>
      <c r="C180" s="51" t="s">
        <v>567</v>
      </c>
      <c r="D180" s="56" t="s">
        <v>817</v>
      </c>
      <c r="E180" s="55" t="s">
        <v>830</v>
      </c>
      <c r="F180" s="56">
        <v>3013151401</v>
      </c>
      <c r="G180" s="56" t="s">
        <v>831</v>
      </c>
      <c r="H180" s="56" t="s">
        <v>832</v>
      </c>
      <c r="I180" s="57" t="s">
        <v>820</v>
      </c>
      <c r="J180" s="56">
        <v>216</v>
      </c>
      <c r="K180" s="56" t="s">
        <v>833</v>
      </c>
      <c r="L180" s="107">
        <v>92452</v>
      </c>
      <c r="M180" s="26" t="s">
        <v>1161</v>
      </c>
      <c r="N180" s="58" t="s">
        <v>822</v>
      </c>
      <c r="O180" s="58" t="s">
        <v>823</v>
      </c>
      <c r="P180" s="58"/>
      <c r="Q180" s="58"/>
      <c r="R180" s="56"/>
    </row>
    <row r="181" spans="1:18" s="13" customFormat="1" ht="30.95" customHeight="1" x14ac:dyDescent="0.15">
      <c r="A181" s="56">
        <v>2022</v>
      </c>
      <c r="B181" s="56">
        <v>1</v>
      </c>
      <c r="C181" s="51" t="s">
        <v>29</v>
      </c>
      <c r="D181" s="56" t="s">
        <v>817</v>
      </c>
      <c r="E181" s="55" t="s">
        <v>808</v>
      </c>
      <c r="F181" s="56">
        <v>3013151401</v>
      </c>
      <c r="G181" s="56" t="s">
        <v>834</v>
      </c>
      <c r="H181" s="56" t="s">
        <v>835</v>
      </c>
      <c r="I181" s="57" t="s">
        <v>836</v>
      </c>
      <c r="J181" s="56">
        <v>373</v>
      </c>
      <c r="K181" s="56" t="s">
        <v>833</v>
      </c>
      <c r="L181" s="107">
        <v>223676</v>
      </c>
      <c r="M181" s="26" t="s">
        <v>1161</v>
      </c>
      <c r="N181" s="58" t="s">
        <v>822</v>
      </c>
      <c r="O181" s="58" t="s">
        <v>823</v>
      </c>
      <c r="P181" s="58"/>
      <c r="Q181" s="58"/>
      <c r="R181" s="56"/>
    </row>
    <row r="182" spans="1:18" s="13" customFormat="1" ht="30.95" customHeight="1" x14ac:dyDescent="0.15">
      <c r="A182" s="55">
        <v>2022</v>
      </c>
      <c r="B182" s="55">
        <v>2</v>
      </c>
      <c r="C182" s="55" t="s">
        <v>29</v>
      </c>
      <c r="D182" s="55" t="s">
        <v>837</v>
      </c>
      <c r="E182" s="55" t="s">
        <v>31</v>
      </c>
      <c r="F182" s="55">
        <v>4010185001</v>
      </c>
      <c r="G182" s="55" t="s">
        <v>838</v>
      </c>
      <c r="H182" s="55"/>
      <c r="I182" s="55" t="s">
        <v>839</v>
      </c>
      <c r="J182" s="55">
        <v>11</v>
      </c>
      <c r="K182" s="55" t="s">
        <v>840</v>
      </c>
      <c r="L182" s="107">
        <v>2420000</v>
      </c>
      <c r="M182" s="59" t="s">
        <v>1162</v>
      </c>
      <c r="N182" s="59" t="s">
        <v>841</v>
      </c>
      <c r="O182" s="59" t="s">
        <v>842</v>
      </c>
      <c r="P182" s="59"/>
      <c r="Q182" s="59"/>
      <c r="R182" s="55" t="s">
        <v>843</v>
      </c>
    </row>
    <row r="183" spans="1:18" s="13" customFormat="1" ht="30.95" customHeight="1" x14ac:dyDescent="0.15">
      <c r="A183" s="55">
        <v>2022</v>
      </c>
      <c r="B183" s="55">
        <v>2</v>
      </c>
      <c r="C183" s="55" t="s">
        <v>29</v>
      </c>
      <c r="D183" s="55" t="s">
        <v>844</v>
      </c>
      <c r="E183" s="55" t="s">
        <v>31</v>
      </c>
      <c r="F183" s="55">
        <v>4010185001</v>
      </c>
      <c r="G183" s="55" t="s">
        <v>844</v>
      </c>
      <c r="H183" s="55"/>
      <c r="I183" s="55" t="s">
        <v>845</v>
      </c>
      <c r="J183" s="55">
        <v>24</v>
      </c>
      <c r="K183" s="55" t="s">
        <v>846</v>
      </c>
      <c r="L183" s="107">
        <v>114300</v>
      </c>
      <c r="M183" s="59" t="s">
        <v>1162</v>
      </c>
      <c r="N183" s="59" t="s">
        <v>847</v>
      </c>
      <c r="O183" s="59" t="s">
        <v>842</v>
      </c>
      <c r="P183" s="59"/>
      <c r="Q183" s="59"/>
      <c r="R183" s="55" t="s">
        <v>843</v>
      </c>
    </row>
    <row r="184" spans="1:18" s="13" customFormat="1" ht="30.95" customHeight="1" x14ac:dyDescent="0.15">
      <c r="A184" s="51">
        <v>2022</v>
      </c>
      <c r="B184" s="51">
        <v>2</v>
      </c>
      <c r="C184" s="51" t="s">
        <v>29</v>
      </c>
      <c r="D184" s="51" t="s">
        <v>848</v>
      </c>
      <c r="E184" s="51" t="s">
        <v>133</v>
      </c>
      <c r="F184" s="51">
        <v>2510150103</v>
      </c>
      <c r="G184" s="51" t="s">
        <v>849</v>
      </c>
      <c r="H184" s="51" t="s">
        <v>850</v>
      </c>
      <c r="I184" s="51" t="s">
        <v>851</v>
      </c>
      <c r="J184" s="51">
        <v>1</v>
      </c>
      <c r="K184" s="51" t="s">
        <v>852</v>
      </c>
      <c r="L184" s="105">
        <v>26000</v>
      </c>
      <c r="M184" s="59" t="s">
        <v>1162</v>
      </c>
      <c r="N184" s="52" t="s">
        <v>847</v>
      </c>
      <c r="O184" s="52" t="s">
        <v>842</v>
      </c>
      <c r="P184" s="52"/>
      <c r="Q184" s="52"/>
      <c r="R184" s="51"/>
    </row>
    <row r="185" spans="1:18" s="13" customFormat="1" ht="30.95" customHeight="1" x14ac:dyDescent="0.15">
      <c r="A185" s="51">
        <v>2022</v>
      </c>
      <c r="B185" s="51">
        <v>2</v>
      </c>
      <c r="C185" s="51" t="s">
        <v>29</v>
      </c>
      <c r="D185" s="51" t="s">
        <v>848</v>
      </c>
      <c r="E185" s="51" t="s">
        <v>133</v>
      </c>
      <c r="F185" s="51">
        <v>2510150103</v>
      </c>
      <c r="G185" s="51" t="s">
        <v>853</v>
      </c>
      <c r="H185" s="51" t="s">
        <v>854</v>
      </c>
      <c r="I185" s="51" t="s">
        <v>851</v>
      </c>
      <c r="J185" s="51">
        <v>1</v>
      </c>
      <c r="K185" s="51" t="s">
        <v>19</v>
      </c>
      <c r="L185" s="105">
        <v>26000</v>
      </c>
      <c r="M185" s="59" t="s">
        <v>1162</v>
      </c>
      <c r="N185" s="52" t="s">
        <v>847</v>
      </c>
      <c r="O185" s="52" t="s">
        <v>842</v>
      </c>
      <c r="P185" s="52"/>
      <c r="Q185" s="52"/>
      <c r="R185" s="51"/>
    </row>
    <row r="186" spans="1:18" s="13" customFormat="1" ht="30.95" customHeight="1" x14ac:dyDescent="0.15">
      <c r="A186" s="51">
        <v>2022</v>
      </c>
      <c r="B186" s="51">
        <v>2</v>
      </c>
      <c r="C186" s="51" t="s">
        <v>14</v>
      </c>
      <c r="D186" s="51" t="s">
        <v>855</v>
      </c>
      <c r="E186" s="51" t="s">
        <v>31</v>
      </c>
      <c r="F186" s="51">
        <v>2411181001</v>
      </c>
      <c r="G186" s="51" t="s">
        <v>856</v>
      </c>
      <c r="H186" s="51"/>
      <c r="I186" s="51"/>
      <c r="J186" s="51">
        <v>1</v>
      </c>
      <c r="K186" s="51" t="s">
        <v>28</v>
      </c>
      <c r="L186" s="105">
        <v>26814</v>
      </c>
      <c r="M186" s="52" t="s">
        <v>1163</v>
      </c>
      <c r="N186" s="52" t="s">
        <v>857</v>
      </c>
      <c r="O186" s="52" t="s">
        <v>858</v>
      </c>
      <c r="P186" s="52"/>
      <c r="Q186" s="52"/>
      <c r="R186" s="51" t="s">
        <v>859</v>
      </c>
    </row>
    <row r="187" spans="1:18" s="13" customFormat="1" ht="30.95" customHeight="1" x14ac:dyDescent="0.15">
      <c r="A187" s="51">
        <v>2022</v>
      </c>
      <c r="B187" s="51">
        <v>2</v>
      </c>
      <c r="C187" s="51" t="s">
        <v>29</v>
      </c>
      <c r="D187" s="51" t="s">
        <v>860</v>
      </c>
      <c r="E187" s="51" t="s">
        <v>133</v>
      </c>
      <c r="F187" s="51">
        <v>4010178702</v>
      </c>
      <c r="G187" s="51" t="s">
        <v>861</v>
      </c>
      <c r="H187" s="51"/>
      <c r="I187" s="51"/>
      <c r="J187" s="51">
        <v>1</v>
      </c>
      <c r="K187" s="51" t="s">
        <v>189</v>
      </c>
      <c r="L187" s="105">
        <v>110625</v>
      </c>
      <c r="M187" s="52" t="s">
        <v>1163</v>
      </c>
      <c r="N187" s="52" t="s">
        <v>857</v>
      </c>
      <c r="O187" s="52" t="s">
        <v>858</v>
      </c>
      <c r="P187" s="52"/>
      <c r="Q187" s="52"/>
      <c r="R187" s="51"/>
    </row>
    <row r="188" spans="1:18" s="13" customFormat="1" ht="30.95" customHeight="1" x14ac:dyDescent="0.15">
      <c r="A188" s="51">
        <v>2022</v>
      </c>
      <c r="B188" s="51">
        <v>2</v>
      </c>
      <c r="C188" s="51" t="s">
        <v>14</v>
      </c>
      <c r="D188" s="51" t="s">
        <v>862</v>
      </c>
      <c r="E188" s="51" t="s">
        <v>31</v>
      </c>
      <c r="F188" s="51">
        <v>4010160201</v>
      </c>
      <c r="G188" s="51" t="s">
        <v>863</v>
      </c>
      <c r="H188" s="51"/>
      <c r="I188" s="51"/>
      <c r="J188" s="51">
        <v>1</v>
      </c>
      <c r="K188" s="51" t="s">
        <v>28</v>
      </c>
      <c r="L188" s="105">
        <v>31810</v>
      </c>
      <c r="M188" s="52" t="s">
        <v>1163</v>
      </c>
      <c r="N188" s="52" t="s">
        <v>857</v>
      </c>
      <c r="O188" s="52" t="s">
        <v>858</v>
      </c>
      <c r="P188" s="52"/>
      <c r="Q188" s="52"/>
      <c r="R188" s="51" t="s">
        <v>864</v>
      </c>
    </row>
    <row r="189" spans="1:18" s="13" customFormat="1" ht="30.95" customHeight="1" x14ac:dyDescent="0.15">
      <c r="A189" s="51">
        <v>2022</v>
      </c>
      <c r="B189" s="51">
        <v>2</v>
      </c>
      <c r="C189" s="51" t="s">
        <v>29</v>
      </c>
      <c r="D189" s="51" t="s">
        <v>865</v>
      </c>
      <c r="E189" s="51" t="s">
        <v>133</v>
      </c>
      <c r="F189" s="51">
        <v>3912180101</v>
      </c>
      <c r="G189" s="51" t="s">
        <v>866</v>
      </c>
      <c r="H189" s="51"/>
      <c r="I189" s="51"/>
      <c r="J189" s="51">
        <v>1</v>
      </c>
      <c r="K189" s="51" t="s">
        <v>28</v>
      </c>
      <c r="L189" s="105">
        <v>78177</v>
      </c>
      <c r="M189" s="52" t="s">
        <v>1163</v>
      </c>
      <c r="N189" s="52" t="s">
        <v>857</v>
      </c>
      <c r="O189" s="52" t="s">
        <v>858</v>
      </c>
      <c r="P189" s="52"/>
      <c r="Q189" s="52"/>
      <c r="R189" s="51"/>
    </row>
    <row r="190" spans="1:18" s="13" customFormat="1" ht="30.95" customHeight="1" x14ac:dyDescent="0.15">
      <c r="A190" s="51">
        <v>2022</v>
      </c>
      <c r="B190" s="51">
        <v>2</v>
      </c>
      <c r="C190" s="51" t="s">
        <v>29</v>
      </c>
      <c r="D190" s="51" t="s">
        <v>867</v>
      </c>
      <c r="E190" s="51" t="s">
        <v>133</v>
      </c>
      <c r="F190" s="51">
        <v>4010170901</v>
      </c>
      <c r="G190" s="51" t="s">
        <v>868</v>
      </c>
      <c r="H190" s="51"/>
      <c r="I190" s="51"/>
      <c r="J190" s="51">
        <v>1</v>
      </c>
      <c r="K190" s="51" t="s">
        <v>28</v>
      </c>
      <c r="L190" s="105">
        <v>451704</v>
      </c>
      <c r="M190" s="52" t="s">
        <v>1163</v>
      </c>
      <c r="N190" s="52" t="s">
        <v>857</v>
      </c>
      <c r="O190" s="52" t="s">
        <v>858</v>
      </c>
      <c r="P190" s="52"/>
      <c r="Q190" s="52"/>
      <c r="R190" s="51"/>
    </row>
    <row r="191" spans="1:18" s="13" customFormat="1" ht="30.95" customHeight="1" x14ac:dyDescent="0.15">
      <c r="A191" s="55">
        <v>2022</v>
      </c>
      <c r="B191" s="55">
        <v>2</v>
      </c>
      <c r="C191" s="51" t="s">
        <v>14</v>
      </c>
      <c r="D191" s="51" t="s">
        <v>869</v>
      </c>
      <c r="E191" s="51" t="s">
        <v>31</v>
      </c>
      <c r="F191" s="51">
        <v>2411181001</v>
      </c>
      <c r="G191" s="51" t="s">
        <v>856</v>
      </c>
      <c r="H191" s="51"/>
      <c r="I191" s="51"/>
      <c r="J191" s="51">
        <v>1</v>
      </c>
      <c r="K191" s="51" t="s">
        <v>28</v>
      </c>
      <c r="L191" s="105">
        <v>34550</v>
      </c>
      <c r="M191" s="52" t="s">
        <v>1163</v>
      </c>
      <c r="N191" s="52" t="s">
        <v>857</v>
      </c>
      <c r="O191" s="52" t="s">
        <v>858</v>
      </c>
      <c r="P191" s="52"/>
      <c r="Q191" s="52"/>
      <c r="R191" s="51" t="s">
        <v>859</v>
      </c>
    </row>
    <row r="192" spans="1:18" s="13" customFormat="1" ht="30.95" customHeight="1" x14ac:dyDescent="0.15">
      <c r="A192" s="55">
        <v>2022</v>
      </c>
      <c r="B192" s="55">
        <v>2</v>
      </c>
      <c r="C192" s="51" t="s">
        <v>29</v>
      </c>
      <c r="D192" s="51" t="s">
        <v>870</v>
      </c>
      <c r="E192" s="51" t="s">
        <v>808</v>
      </c>
      <c r="F192" s="137">
        <v>2510161101</v>
      </c>
      <c r="G192" s="51" t="s">
        <v>871</v>
      </c>
      <c r="H192" s="51"/>
      <c r="I192" s="51" t="s">
        <v>872</v>
      </c>
      <c r="J192" s="51">
        <v>1</v>
      </c>
      <c r="K192" s="51"/>
      <c r="L192" s="106">
        <v>25000</v>
      </c>
      <c r="M192" s="52" t="s">
        <v>1164</v>
      </c>
      <c r="N192" s="52" t="s">
        <v>873</v>
      </c>
      <c r="O192" s="52" t="s">
        <v>874</v>
      </c>
      <c r="P192" s="52"/>
      <c r="Q192" s="52"/>
      <c r="R192" s="51"/>
    </row>
    <row r="193" spans="1:18" s="13" customFormat="1" ht="30.95" customHeight="1" x14ac:dyDescent="0.15">
      <c r="A193" s="56">
        <v>2022</v>
      </c>
      <c r="B193" s="56">
        <v>2</v>
      </c>
      <c r="C193" s="51" t="s">
        <v>29</v>
      </c>
      <c r="D193" s="24" t="s">
        <v>817</v>
      </c>
      <c r="E193" s="51" t="s">
        <v>808</v>
      </c>
      <c r="F193" s="24">
        <v>3012169501</v>
      </c>
      <c r="G193" s="24" t="s">
        <v>875</v>
      </c>
      <c r="H193" s="24" t="s">
        <v>876</v>
      </c>
      <c r="I193" s="54" t="s">
        <v>820</v>
      </c>
      <c r="J193" s="24">
        <v>96</v>
      </c>
      <c r="K193" s="24" t="s">
        <v>163</v>
      </c>
      <c r="L193" s="105">
        <v>26046</v>
      </c>
      <c r="M193" s="26" t="s">
        <v>1165</v>
      </c>
      <c r="N193" s="26" t="s">
        <v>822</v>
      </c>
      <c r="O193" s="26" t="s">
        <v>823</v>
      </c>
      <c r="P193" s="26"/>
      <c r="Q193" s="26"/>
      <c r="R193" s="24"/>
    </row>
    <row r="194" spans="1:18" s="13" customFormat="1" ht="30.95" customHeight="1" x14ac:dyDescent="0.15">
      <c r="A194" s="56">
        <v>2022</v>
      </c>
      <c r="B194" s="56">
        <v>2</v>
      </c>
      <c r="C194" s="51" t="s">
        <v>29</v>
      </c>
      <c r="D194" s="24" t="s">
        <v>817</v>
      </c>
      <c r="E194" s="51" t="s">
        <v>808</v>
      </c>
      <c r="F194" s="24">
        <v>3010320101</v>
      </c>
      <c r="G194" s="24" t="s">
        <v>877</v>
      </c>
      <c r="H194" s="24" t="s">
        <v>878</v>
      </c>
      <c r="I194" s="54" t="s">
        <v>820</v>
      </c>
      <c r="J194" s="24">
        <v>1061</v>
      </c>
      <c r="K194" s="24" t="s">
        <v>163</v>
      </c>
      <c r="L194" s="105">
        <v>34058</v>
      </c>
      <c r="M194" s="26" t="s">
        <v>1165</v>
      </c>
      <c r="N194" s="26" t="s">
        <v>822</v>
      </c>
      <c r="O194" s="26" t="s">
        <v>823</v>
      </c>
      <c r="P194" s="26"/>
      <c r="Q194" s="26"/>
      <c r="R194" s="24"/>
    </row>
    <row r="195" spans="1:18" s="13" customFormat="1" ht="30.95" customHeight="1" x14ac:dyDescent="0.15">
      <c r="A195" s="24">
        <v>2022</v>
      </c>
      <c r="B195" s="24">
        <v>2</v>
      </c>
      <c r="C195" s="51" t="s">
        <v>29</v>
      </c>
      <c r="D195" s="24" t="s">
        <v>817</v>
      </c>
      <c r="E195" s="51" t="s">
        <v>808</v>
      </c>
      <c r="F195" s="24">
        <v>3010320101</v>
      </c>
      <c r="G195" s="24" t="s">
        <v>877</v>
      </c>
      <c r="H195" s="24" t="s">
        <v>879</v>
      </c>
      <c r="I195" s="54" t="s">
        <v>820</v>
      </c>
      <c r="J195" s="24">
        <v>838</v>
      </c>
      <c r="K195" s="24" t="s">
        <v>163</v>
      </c>
      <c r="L195" s="105">
        <v>149190</v>
      </c>
      <c r="M195" s="26" t="s">
        <v>1165</v>
      </c>
      <c r="N195" s="26" t="s">
        <v>822</v>
      </c>
      <c r="O195" s="26" t="s">
        <v>823</v>
      </c>
      <c r="P195" s="26"/>
      <c r="Q195" s="26"/>
      <c r="R195" s="24"/>
    </row>
    <row r="196" spans="1:18" s="13" customFormat="1" ht="30.95" customHeight="1" x14ac:dyDescent="0.15">
      <c r="A196" s="24">
        <v>2022</v>
      </c>
      <c r="B196" s="24">
        <v>2</v>
      </c>
      <c r="C196" s="51" t="s">
        <v>29</v>
      </c>
      <c r="D196" s="54" t="s">
        <v>880</v>
      </c>
      <c r="E196" s="51" t="s">
        <v>808</v>
      </c>
      <c r="F196" s="138">
        <v>3010369901</v>
      </c>
      <c r="G196" s="60" t="s">
        <v>881</v>
      </c>
      <c r="H196" s="60" t="s">
        <v>882</v>
      </c>
      <c r="I196" s="54" t="s">
        <v>820</v>
      </c>
      <c r="J196" s="60">
        <v>1062</v>
      </c>
      <c r="K196" s="60" t="s">
        <v>103</v>
      </c>
      <c r="L196" s="105">
        <v>200142</v>
      </c>
      <c r="M196" s="26" t="s">
        <v>1165</v>
      </c>
      <c r="N196" s="61" t="s">
        <v>883</v>
      </c>
      <c r="O196" s="61" t="s">
        <v>884</v>
      </c>
      <c r="P196" s="26"/>
      <c r="Q196" s="26"/>
      <c r="R196" s="24"/>
    </row>
    <row r="197" spans="1:18" s="13" customFormat="1" ht="30.95" customHeight="1" x14ac:dyDescent="0.15">
      <c r="A197" s="51">
        <v>2022</v>
      </c>
      <c r="B197" s="139">
        <v>2</v>
      </c>
      <c r="C197" s="51" t="s">
        <v>29</v>
      </c>
      <c r="D197" s="63" t="s">
        <v>885</v>
      </c>
      <c r="E197" s="51" t="s">
        <v>53</v>
      </c>
      <c r="F197" s="51">
        <v>4323350101</v>
      </c>
      <c r="G197" s="51" t="s">
        <v>886</v>
      </c>
      <c r="H197" s="24" t="s">
        <v>23</v>
      </c>
      <c r="I197" s="51" t="s">
        <v>887</v>
      </c>
      <c r="J197" s="51">
        <v>1</v>
      </c>
      <c r="K197" s="62" t="s">
        <v>19</v>
      </c>
      <c r="L197" s="106">
        <v>80800</v>
      </c>
      <c r="M197" s="63" t="s">
        <v>1166</v>
      </c>
      <c r="N197" s="63" t="s">
        <v>888</v>
      </c>
      <c r="O197" s="63" t="s">
        <v>889</v>
      </c>
      <c r="P197" s="63" t="s">
        <v>37</v>
      </c>
      <c r="Q197" s="52"/>
      <c r="R197" s="51"/>
    </row>
    <row r="198" spans="1:18" s="13" customFormat="1" ht="30.95" customHeight="1" x14ac:dyDescent="0.15">
      <c r="A198" s="51">
        <v>2022</v>
      </c>
      <c r="B198" s="139">
        <v>2</v>
      </c>
      <c r="C198" s="51" t="s">
        <v>29</v>
      </c>
      <c r="D198" s="63" t="s">
        <v>890</v>
      </c>
      <c r="E198" s="51" t="s">
        <v>53</v>
      </c>
      <c r="F198" s="51">
        <v>4321150102</v>
      </c>
      <c r="G198" s="51" t="s">
        <v>891</v>
      </c>
      <c r="H198" s="24" t="s">
        <v>23</v>
      </c>
      <c r="I198" s="51" t="s">
        <v>892</v>
      </c>
      <c r="J198" s="51">
        <v>1</v>
      </c>
      <c r="K198" s="62" t="s">
        <v>163</v>
      </c>
      <c r="L198" s="106">
        <v>56700</v>
      </c>
      <c r="M198" s="63" t="s">
        <v>1166</v>
      </c>
      <c r="N198" s="63" t="s">
        <v>893</v>
      </c>
      <c r="O198" s="63" t="s">
        <v>889</v>
      </c>
      <c r="P198" s="63" t="s">
        <v>37</v>
      </c>
      <c r="Q198" s="52"/>
      <c r="R198" s="51"/>
    </row>
    <row r="199" spans="1:18" s="13" customFormat="1" ht="30.95" customHeight="1" x14ac:dyDescent="0.15">
      <c r="A199" s="51">
        <v>2022</v>
      </c>
      <c r="B199" s="139">
        <v>2</v>
      </c>
      <c r="C199" s="51" t="s">
        <v>29</v>
      </c>
      <c r="D199" s="63" t="s">
        <v>894</v>
      </c>
      <c r="E199" s="51" t="s">
        <v>53</v>
      </c>
      <c r="F199" s="51">
        <v>4323350101</v>
      </c>
      <c r="G199" s="51" t="s">
        <v>886</v>
      </c>
      <c r="H199" s="24" t="s">
        <v>23</v>
      </c>
      <c r="I199" s="51" t="s">
        <v>895</v>
      </c>
      <c r="J199" s="51">
        <v>1</v>
      </c>
      <c r="K199" s="62" t="s">
        <v>19</v>
      </c>
      <c r="L199" s="106">
        <v>335700</v>
      </c>
      <c r="M199" s="63" t="s">
        <v>1166</v>
      </c>
      <c r="N199" s="63" t="s">
        <v>888</v>
      </c>
      <c r="O199" s="63" t="s">
        <v>889</v>
      </c>
      <c r="P199" s="63" t="s">
        <v>37</v>
      </c>
      <c r="Q199" s="52"/>
      <c r="R199" s="51"/>
    </row>
    <row r="200" spans="1:18" s="13" customFormat="1" ht="30.95" customHeight="1" x14ac:dyDescent="0.15">
      <c r="A200" s="51">
        <v>2022</v>
      </c>
      <c r="B200" s="139">
        <v>2</v>
      </c>
      <c r="C200" s="51" t="s">
        <v>29</v>
      </c>
      <c r="D200" s="63" t="s">
        <v>896</v>
      </c>
      <c r="E200" s="51" t="s">
        <v>53</v>
      </c>
      <c r="F200" s="51">
        <v>4323151301</v>
      </c>
      <c r="G200" s="51" t="s">
        <v>897</v>
      </c>
      <c r="H200" s="24" t="s">
        <v>23</v>
      </c>
      <c r="I200" s="51" t="s">
        <v>898</v>
      </c>
      <c r="J200" s="51">
        <v>1</v>
      </c>
      <c r="K200" s="62" t="s">
        <v>163</v>
      </c>
      <c r="L200" s="106">
        <v>170000</v>
      </c>
      <c r="M200" s="63" t="s">
        <v>1166</v>
      </c>
      <c r="N200" s="63" t="s">
        <v>888</v>
      </c>
      <c r="O200" s="63" t="s">
        <v>889</v>
      </c>
      <c r="P200" s="63" t="s">
        <v>37</v>
      </c>
      <c r="Q200" s="52"/>
      <c r="R200" s="51"/>
    </row>
    <row r="201" spans="1:18" s="13" customFormat="1" ht="30.95" customHeight="1" x14ac:dyDescent="0.15">
      <c r="A201" s="51">
        <v>2022</v>
      </c>
      <c r="B201" s="51">
        <v>3</v>
      </c>
      <c r="C201" s="51" t="s">
        <v>29</v>
      </c>
      <c r="D201" s="51" t="s">
        <v>899</v>
      </c>
      <c r="E201" s="51" t="s">
        <v>133</v>
      </c>
      <c r="F201" s="51">
        <v>4924151101</v>
      </c>
      <c r="G201" s="51" t="s">
        <v>900</v>
      </c>
      <c r="H201" s="51"/>
      <c r="I201" s="51" t="s">
        <v>901</v>
      </c>
      <c r="J201" s="51">
        <v>1</v>
      </c>
      <c r="K201" s="51" t="s">
        <v>163</v>
      </c>
      <c r="L201" s="105">
        <v>25000</v>
      </c>
      <c r="M201" s="52" t="s">
        <v>1167</v>
      </c>
      <c r="N201" s="52" t="s">
        <v>902</v>
      </c>
      <c r="O201" s="52" t="s">
        <v>903</v>
      </c>
      <c r="P201" s="52"/>
      <c r="Q201" s="52"/>
      <c r="R201" s="51"/>
    </row>
    <row r="202" spans="1:18" s="13" customFormat="1" ht="30.95" customHeight="1" x14ac:dyDescent="0.15">
      <c r="A202" s="140">
        <v>2022</v>
      </c>
      <c r="B202" s="140">
        <v>3</v>
      </c>
      <c r="C202" s="24" t="s">
        <v>14</v>
      </c>
      <c r="D202" s="24" t="s">
        <v>904</v>
      </c>
      <c r="E202" s="24" t="s">
        <v>31</v>
      </c>
      <c r="F202" s="141">
        <v>3018150801</v>
      </c>
      <c r="G202" s="24" t="s">
        <v>905</v>
      </c>
      <c r="H202" s="24"/>
      <c r="I202" s="24"/>
      <c r="J202" s="24">
        <v>1</v>
      </c>
      <c r="K202" s="24" t="s">
        <v>28</v>
      </c>
      <c r="L202" s="105">
        <v>114965</v>
      </c>
      <c r="M202" s="26" t="s">
        <v>1168</v>
      </c>
      <c r="N202" s="26" t="s">
        <v>906</v>
      </c>
      <c r="O202" s="26" t="s">
        <v>907</v>
      </c>
      <c r="P202" s="26"/>
      <c r="Q202" s="26"/>
      <c r="R202" s="24" t="s">
        <v>908</v>
      </c>
    </row>
    <row r="203" spans="1:18" s="13" customFormat="1" ht="30.95" customHeight="1" x14ac:dyDescent="0.15">
      <c r="A203" s="140">
        <v>2022</v>
      </c>
      <c r="B203" s="140">
        <v>3</v>
      </c>
      <c r="C203" s="24" t="s">
        <v>29</v>
      </c>
      <c r="D203" s="24" t="s">
        <v>909</v>
      </c>
      <c r="E203" s="24" t="s">
        <v>133</v>
      </c>
      <c r="F203" s="141">
        <v>3013170301</v>
      </c>
      <c r="G203" s="24" t="s">
        <v>910</v>
      </c>
      <c r="H203" s="24"/>
      <c r="I203" s="24"/>
      <c r="J203" s="24">
        <v>1</v>
      </c>
      <c r="K203" s="24" t="s">
        <v>28</v>
      </c>
      <c r="L203" s="105">
        <v>200453</v>
      </c>
      <c r="M203" s="26" t="s">
        <v>1168</v>
      </c>
      <c r="N203" s="26" t="s">
        <v>906</v>
      </c>
      <c r="O203" s="26" t="s">
        <v>907</v>
      </c>
      <c r="P203" s="26"/>
      <c r="Q203" s="26"/>
      <c r="R203" s="24"/>
    </row>
    <row r="204" spans="1:18" s="13" customFormat="1" ht="30.95" customHeight="1" x14ac:dyDescent="0.15">
      <c r="A204" s="140">
        <v>2022</v>
      </c>
      <c r="B204" s="140">
        <v>3</v>
      </c>
      <c r="C204" s="24" t="s">
        <v>14</v>
      </c>
      <c r="D204" s="24" t="s">
        <v>911</v>
      </c>
      <c r="E204" s="24" t="s">
        <v>812</v>
      </c>
      <c r="F204" s="141">
        <v>3015180209</v>
      </c>
      <c r="G204" s="24" t="s">
        <v>912</v>
      </c>
      <c r="H204" s="24"/>
      <c r="I204" s="24"/>
      <c r="J204" s="24">
        <v>1</v>
      </c>
      <c r="K204" s="24" t="s">
        <v>28</v>
      </c>
      <c r="L204" s="105">
        <v>265496</v>
      </c>
      <c r="M204" s="26" t="s">
        <v>1168</v>
      </c>
      <c r="N204" s="26" t="s">
        <v>906</v>
      </c>
      <c r="O204" s="26" t="s">
        <v>907</v>
      </c>
      <c r="P204" s="26"/>
      <c r="Q204" s="26"/>
      <c r="R204" s="24" t="s">
        <v>908</v>
      </c>
    </row>
    <row r="205" spans="1:18" s="13" customFormat="1" ht="30.95" customHeight="1" x14ac:dyDescent="0.15">
      <c r="A205" s="140">
        <v>2022</v>
      </c>
      <c r="B205" s="140">
        <v>3</v>
      </c>
      <c r="C205" s="24" t="s">
        <v>29</v>
      </c>
      <c r="D205" s="24" t="s">
        <v>913</v>
      </c>
      <c r="E205" s="24" t="s">
        <v>133</v>
      </c>
      <c r="F205" s="141">
        <v>2410160201</v>
      </c>
      <c r="G205" s="24" t="s">
        <v>914</v>
      </c>
      <c r="H205" s="24"/>
      <c r="I205" s="24"/>
      <c r="J205" s="24">
        <v>1</v>
      </c>
      <c r="K205" s="24" t="s">
        <v>28</v>
      </c>
      <c r="L205" s="105">
        <v>154093</v>
      </c>
      <c r="M205" s="26" t="s">
        <v>1168</v>
      </c>
      <c r="N205" s="26" t="s">
        <v>906</v>
      </c>
      <c r="O205" s="26" t="s">
        <v>907</v>
      </c>
      <c r="P205" s="26"/>
      <c r="Q205" s="26"/>
      <c r="R205" s="24"/>
    </row>
    <row r="206" spans="1:18" s="13" customFormat="1" ht="30.95" customHeight="1" x14ac:dyDescent="0.15">
      <c r="A206" s="51">
        <v>2022</v>
      </c>
      <c r="B206" s="51">
        <v>3</v>
      </c>
      <c r="C206" s="51" t="s">
        <v>29</v>
      </c>
      <c r="D206" s="51" t="s">
        <v>915</v>
      </c>
      <c r="E206" s="51" t="s">
        <v>133</v>
      </c>
      <c r="F206" s="51">
        <v>4921160201</v>
      </c>
      <c r="G206" s="51" t="s">
        <v>916</v>
      </c>
      <c r="H206" s="51"/>
      <c r="I206" s="51" t="s">
        <v>917</v>
      </c>
      <c r="J206" s="51">
        <v>1</v>
      </c>
      <c r="K206" s="51"/>
      <c r="L206" s="106">
        <v>148500</v>
      </c>
      <c r="M206" s="52" t="s">
        <v>1169</v>
      </c>
      <c r="N206" s="52" t="s">
        <v>918</v>
      </c>
      <c r="O206" s="52" t="s">
        <v>919</v>
      </c>
      <c r="P206" s="52"/>
      <c r="Q206" s="52"/>
      <c r="R206" s="51"/>
    </row>
    <row r="207" spans="1:18" s="13" customFormat="1" ht="30.95" customHeight="1" x14ac:dyDescent="0.15">
      <c r="A207" s="24">
        <v>2022</v>
      </c>
      <c r="B207" s="24">
        <v>3</v>
      </c>
      <c r="C207" s="51" t="s">
        <v>29</v>
      </c>
      <c r="D207" s="24" t="s">
        <v>817</v>
      </c>
      <c r="E207" s="51" t="s">
        <v>808</v>
      </c>
      <c r="F207" s="24">
        <v>3011159201</v>
      </c>
      <c r="G207" s="24" t="s">
        <v>920</v>
      </c>
      <c r="H207" s="24" t="s">
        <v>921</v>
      </c>
      <c r="I207" s="54" t="s">
        <v>820</v>
      </c>
      <c r="J207" s="24">
        <v>1356</v>
      </c>
      <c r="K207" s="24" t="s">
        <v>827</v>
      </c>
      <c r="L207" s="105">
        <v>85902</v>
      </c>
      <c r="M207" s="26" t="s">
        <v>1165</v>
      </c>
      <c r="N207" s="26" t="s">
        <v>822</v>
      </c>
      <c r="O207" s="26" t="s">
        <v>823</v>
      </c>
      <c r="P207" s="26"/>
      <c r="Q207" s="26"/>
      <c r="R207" s="24"/>
    </row>
    <row r="208" spans="1:18" s="13" customFormat="1" ht="30.95" customHeight="1" x14ac:dyDescent="0.15">
      <c r="A208" s="24">
        <v>2022</v>
      </c>
      <c r="B208" s="24">
        <v>3</v>
      </c>
      <c r="C208" s="51" t="s">
        <v>567</v>
      </c>
      <c r="D208" s="24" t="s">
        <v>817</v>
      </c>
      <c r="E208" s="51" t="s">
        <v>808</v>
      </c>
      <c r="F208" s="24">
        <v>4014210901</v>
      </c>
      <c r="G208" s="24" t="s">
        <v>922</v>
      </c>
      <c r="H208" s="24" t="s">
        <v>923</v>
      </c>
      <c r="I208" s="54" t="s">
        <v>820</v>
      </c>
      <c r="J208" s="24">
        <v>423</v>
      </c>
      <c r="K208" s="24" t="s">
        <v>924</v>
      </c>
      <c r="L208" s="105">
        <v>23472</v>
      </c>
      <c r="M208" s="26" t="s">
        <v>1165</v>
      </c>
      <c r="N208" s="26" t="s">
        <v>822</v>
      </c>
      <c r="O208" s="26" t="s">
        <v>925</v>
      </c>
      <c r="P208" s="26"/>
      <c r="Q208" s="26"/>
      <c r="R208" s="24"/>
    </row>
    <row r="209" spans="1:18" s="13" customFormat="1" ht="30.95" customHeight="1" x14ac:dyDescent="0.15">
      <c r="A209" s="24">
        <v>2022</v>
      </c>
      <c r="B209" s="24">
        <v>3</v>
      </c>
      <c r="C209" s="51" t="s">
        <v>29</v>
      </c>
      <c r="D209" s="24" t="s">
        <v>817</v>
      </c>
      <c r="E209" s="51" t="s">
        <v>830</v>
      </c>
      <c r="F209" s="24">
        <v>4014210901</v>
      </c>
      <c r="G209" s="24" t="s">
        <v>922</v>
      </c>
      <c r="H209" s="24" t="s">
        <v>926</v>
      </c>
      <c r="I209" s="54" t="s">
        <v>820</v>
      </c>
      <c r="J209" s="24">
        <v>605</v>
      </c>
      <c r="K209" s="24" t="s">
        <v>924</v>
      </c>
      <c r="L209" s="105">
        <v>35973</v>
      </c>
      <c r="M209" s="26" t="s">
        <v>1165</v>
      </c>
      <c r="N209" s="26" t="s">
        <v>822</v>
      </c>
      <c r="O209" s="26" t="s">
        <v>823</v>
      </c>
      <c r="P209" s="26"/>
      <c r="Q209" s="26"/>
      <c r="R209" s="24"/>
    </row>
    <row r="210" spans="1:18" ht="30.95" customHeight="1" x14ac:dyDescent="0.15">
      <c r="A210" s="126">
        <v>2022</v>
      </c>
      <c r="B210" s="126">
        <v>1</v>
      </c>
      <c r="C210" s="126" t="s">
        <v>39</v>
      </c>
      <c r="D210" s="126" t="s">
        <v>927</v>
      </c>
      <c r="E210" s="126" t="s">
        <v>928</v>
      </c>
      <c r="F210" s="126">
        <v>23734420</v>
      </c>
      <c r="G210" s="9" t="s">
        <v>929</v>
      </c>
      <c r="H210" s="9" t="s">
        <v>930</v>
      </c>
      <c r="I210" s="9" t="s">
        <v>931</v>
      </c>
      <c r="J210" s="67">
        <v>3398</v>
      </c>
      <c r="K210" s="9" t="s">
        <v>438</v>
      </c>
      <c r="L210" s="108" ph="1">
        <v>313975</v>
      </c>
      <c r="M210" s="12" t="s">
        <v>1186</v>
      </c>
      <c r="N210" s="12" t="s">
        <v>932</v>
      </c>
      <c r="O210" s="12" t="s">
        <v>933</v>
      </c>
      <c r="P210" s="12" t="s">
        <v>349</v>
      </c>
      <c r="Q210" s="12"/>
      <c r="R210" s="9"/>
    </row>
    <row r="211" spans="1:18" ht="30.95" customHeight="1" x14ac:dyDescent="0.15">
      <c r="A211" s="126">
        <v>2022</v>
      </c>
      <c r="B211" s="126">
        <v>1</v>
      </c>
      <c r="C211" s="126" t="s">
        <v>39</v>
      </c>
      <c r="D211" s="126" t="s">
        <v>927</v>
      </c>
      <c r="E211" s="126" t="s">
        <v>934</v>
      </c>
      <c r="F211" s="126">
        <v>3013150202</v>
      </c>
      <c r="G211" s="9" t="s">
        <v>935</v>
      </c>
      <c r="H211" s="9" t="s">
        <v>936</v>
      </c>
      <c r="I211" s="9" t="s">
        <v>937</v>
      </c>
      <c r="J211" s="67">
        <v>192</v>
      </c>
      <c r="K211" s="9" t="s">
        <v>787</v>
      </c>
      <c r="L211" s="108" ph="1">
        <v>117655</v>
      </c>
      <c r="M211" s="12" t="s">
        <v>1186</v>
      </c>
      <c r="N211" s="12" t="s">
        <v>932</v>
      </c>
      <c r="O211" s="12" t="s">
        <v>933</v>
      </c>
      <c r="P211" s="12" t="s">
        <v>349</v>
      </c>
      <c r="Q211" s="12"/>
      <c r="R211" s="9"/>
    </row>
    <row r="212" spans="1:18" ht="30.95" customHeight="1" x14ac:dyDescent="0.15">
      <c r="A212" s="126">
        <v>2022</v>
      </c>
      <c r="B212" s="126">
        <v>1</v>
      </c>
      <c r="C212" s="126" t="s">
        <v>29</v>
      </c>
      <c r="D212" s="126" t="s">
        <v>938</v>
      </c>
      <c r="E212" s="126"/>
      <c r="F212" s="126">
        <v>3013150201</v>
      </c>
      <c r="G212" s="9" t="s">
        <v>939</v>
      </c>
      <c r="H212" s="68" t="s">
        <v>940</v>
      </c>
      <c r="I212" s="9" t="s">
        <v>941</v>
      </c>
      <c r="J212" s="9">
        <v>23129</v>
      </c>
      <c r="K212" s="9" t="s">
        <v>942</v>
      </c>
      <c r="L212" s="109">
        <f>30500*J212</f>
        <v>705434500</v>
      </c>
      <c r="M212" s="12" t="s">
        <v>1185</v>
      </c>
      <c r="N212" s="69" t="s">
        <v>943</v>
      </c>
      <c r="O212" s="69" t="s">
        <v>944</v>
      </c>
      <c r="P212" s="12"/>
      <c r="Q212" s="12"/>
      <c r="R212" s="9"/>
    </row>
    <row r="213" spans="1:18" ht="30.95" customHeight="1" x14ac:dyDescent="0.15">
      <c r="A213" s="126">
        <v>2022</v>
      </c>
      <c r="B213" s="126">
        <v>1</v>
      </c>
      <c r="C213" s="126" t="s">
        <v>29</v>
      </c>
      <c r="D213" s="126" t="s">
        <v>938</v>
      </c>
      <c r="E213" s="126"/>
      <c r="F213" s="126">
        <v>3011150501</v>
      </c>
      <c r="G213" s="9" t="s">
        <v>945</v>
      </c>
      <c r="H213" s="68" t="s">
        <v>946</v>
      </c>
      <c r="I213" s="9" t="s">
        <v>947</v>
      </c>
      <c r="J213" s="9">
        <v>1083</v>
      </c>
      <c r="K213" s="9" t="s">
        <v>948</v>
      </c>
      <c r="L213" s="109">
        <f>61450*J213</f>
        <v>66550350</v>
      </c>
      <c r="M213" s="12" t="s">
        <v>1185</v>
      </c>
      <c r="N213" s="69" t="s">
        <v>943</v>
      </c>
      <c r="O213" s="69" t="s">
        <v>944</v>
      </c>
      <c r="P213" s="12"/>
      <c r="Q213" s="12"/>
      <c r="R213" s="9"/>
    </row>
    <row r="214" spans="1:18" ht="30.95" customHeight="1" x14ac:dyDescent="0.15">
      <c r="A214" s="70">
        <v>2022</v>
      </c>
      <c r="B214" s="70">
        <v>1</v>
      </c>
      <c r="C214" s="70" t="s">
        <v>29</v>
      </c>
      <c r="D214" s="70" t="s">
        <v>938</v>
      </c>
      <c r="E214" s="70"/>
      <c r="F214" s="70">
        <v>3011159701</v>
      </c>
      <c r="G214" s="70" t="s">
        <v>949</v>
      </c>
      <c r="H214" s="71" t="s">
        <v>950</v>
      </c>
      <c r="I214" s="70" t="s">
        <v>951</v>
      </c>
      <c r="J214" s="70">
        <v>1388</v>
      </c>
      <c r="K214" s="70" t="s">
        <v>952</v>
      </c>
      <c r="L214" s="110">
        <f>130000*J214</f>
        <v>180440000</v>
      </c>
      <c r="M214" s="12" t="s">
        <v>1185</v>
      </c>
      <c r="N214" s="69" t="s">
        <v>943</v>
      </c>
      <c r="O214" s="69" t="s">
        <v>944</v>
      </c>
      <c r="P214" s="72"/>
      <c r="Q214" s="12"/>
      <c r="R214" s="9"/>
    </row>
    <row r="215" spans="1:18" ht="30.95" customHeight="1" x14ac:dyDescent="0.15">
      <c r="A215" s="70">
        <v>2022</v>
      </c>
      <c r="B215" s="70">
        <v>1</v>
      </c>
      <c r="C215" s="70" t="s">
        <v>29</v>
      </c>
      <c r="D215" s="70" t="s">
        <v>938</v>
      </c>
      <c r="E215" s="70"/>
      <c r="F215" s="70">
        <v>30111596</v>
      </c>
      <c r="G215" s="70" t="s">
        <v>953</v>
      </c>
      <c r="H215" s="73" t="s">
        <v>954</v>
      </c>
      <c r="I215" s="70" t="s">
        <v>951</v>
      </c>
      <c r="J215" s="70">
        <v>792</v>
      </c>
      <c r="K215" s="70" t="s">
        <v>948</v>
      </c>
      <c r="L215" s="110">
        <f>151000*J215</f>
        <v>119592000</v>
      </c>
      <c r="M215" s="12" t="s">
        <v>1185</v>
      </c>
      <c r="N215" s="69" t="s">
        <v>943</v>
      </c>
      <c r="O215" s="69" t="s">
        <v>944</v>
      </c>
      <c r="P215" s="72"/>
      <c r="Q215" s="12"/>
      <c r="R215" s="9"/>
    </row>
    <row r="216" spans="1:18" ht="30.95" customHeight="1" x14ac:dyDescent="0.15">
      <c r="A216" s="70">
        <v>2022</v>
      </c>
      <c r="B216" s="70">
        <v>2</v>
      </c>
      <c r="C216" s="70" t="s">
        <v>39</v>
      </c>
      <c r="D216" s="70" t="s">
        <v>927</v>
      </c>
      <c r="E216" s="70" t="s">
        <v>934</v>
      </c>
      <c r="F216" s="70">
        <v>3011180101</v>
      </c>
      <c r="G216" s="70" t="s">
        <v>955</v>
      </c>
      <c r="H216" s="70" t="s">
        <v>956</v>
      </c>
      <c r="I216" s="70" t="s">
        <v>931</v>
      </c>
      <c r="J216" s="74">
        <v>35602</v>
      </c>
      <c r="K216" s="70" t="s">
        <v>103</v>
      </c>
      <c r="L216" s="111" ph="1">
        <v>189545</v>
      </c>
      <c r="M216" s="12" t="s">
        <v>1185</v>
      </c>
      <c r="N216" s="12" t="s">
        <v>932</v>
      </c>
      <c r="O216" s="12" t="s">
        <v>933</v>
      </c>
      <c r="P216" s="72" t="s">
        <v>349</v>
      </c>
      <c r="Q216" s="12"/>
      <c r="R216" s="9"/>
    </row>
    <row r="217" spans="1:18" ht="30.95" customHeight="1" x14ac:dyDescent="0.15">
      <c r="A217" s="70">
        <v>2022</v>
      </c>
      <c r="B217" s="70">
        <v>2</v>
      </c>
      <c r="C217" s="70" t="s">
        <v>29</v>
      </c>
      <c r="D217" s="70" t="s">
        <v>938</v>
      </c>
      <c r="E217" s="70"/>
      <c r="F217" s="70">
        <v>3013150201</v>
      </c>
      <c r="G217" s="70" t="s">
        <v>939</v>
      </c>
      <c r="H217" s="71" t="s">
        <v>957</v>
      </c>
      <c r="I217" s="70" t="s">
        <v>941</v>
      </c>
      <c r="J217" s="70">
        <v>26553</v>
      </c>
      <c r="K217" s="70" t="s">
        <v>942</v>
      </c>
      <c r="L217" s="110">
        <f>27860*J217</f>
        <v>739766580</v>
      </c>
      <c r="M217" s="12" t="s">
        <v>1185</v>
      </c>
      <c r="N217" s="69" t="s">
        <v>943</v>
      </c>
      <c r="O217" s="69" t="s">
        <v>944</v>
      </c>
      <c r="P217" s="72"/>
      <c r="Q217" s="12"/>
      <c r="R217" s="9"/>
    </row>
    <row r="218" spans="1:18" ht="30.95" customHeight="1" x14ac:dyDescent="0.15">
      <c r="A218" s="70">
        <v>2022</v>
      </c>
      <c r="B218" s="70">
        <v>3</v>
      </c>
      <c r="C218" s="70" t="s">
        <v>14</v>
      </c>
      <c r="D218" s="70" t="s">
        <v>958</v>
      </c>
      <c r="E218" s="70" t="s">
        <v>959</v>
      </c>
      <c r="F218" s="70">
        <v>23734434</v>
      </c>
      <c r="G218" s="70" t="s">
        <v>945</v>
      </c>
      <c r="H218" s="70" t="s">
        <v>960</v>
      </c>
      <c r="I218" s="75" t="s">
        <v>961</v>
      </c>
      <c r="J218" s="74">
        <v>1343</v>
      </c>
      <c r="K218" s="70" t="s">
        <v>948</v>
      </c>
      <c r="L218" s="111">
        <f>S218+515630</f>
        <v>515630</v>
      </c>
      <c r="M218" s="12" t="s">
        <v>1185</v>
      </c>
      <c r="N218" s="12" t="s">
        <v>962</v>
      </c>
      <c r="O218" s="12" t="s">
        <v>963</v>
      </c>
      <c r="P218" s="72" t="s">
        <v>37</v>
      </c>
      <c r="Q218" s="12"/>
      <c r="R218" s="9"/>
    </row>
    <row r="219" spans="1:18" ht="30.95" customHeight="1" x14ac:dyDescent="0.15">
      <c r="A219" s="70">
        <v>2022</v>
      </c>
      <c r="B219" s="70">
        <v>3</v>
      </c>
      <c r="C219" s="70" t="s">
        <v>14</v>
      </c>
      <c r="D219" s="70" t="s">
        <v>958</v>
      </c>
      <c r="E219" s="70" t="s">
        <v>959</v>
      </c>
      <c r="F219" s="70">
        <v>23734428</v>
      </c>
      <c r="G219" s="70" t="s">
        <v>945</v>
      </c>
      <c r="H219" s="70" t="s">
        <v>964</v>
      </c>
      <c r="I219" s="75" t="s">
        <v>965</v>
      </c>
      <c r="J219" s="74">
        <v>118</v>
      </c>
      <c r="K219" s="70" t="s">
        <v>948</v>
      </c>
      <c r="L219" s="111">
        <f>S219+42950</f>
        <v>42950</v>
      </c>
      <c r="M219" s="12" t="s">
        <v>1185</v>
      </c>
      <c r="N219" s="12" t="s">
        <v>962</v>
      </c>
      <c r="O219" s="12" t="s">
        <v>963</v>
      </c>
      <c r="P219" s="72" t="s">
        <v>37</v>
      </c>
      <c r="Q219" s="12"/>
      <c r="R219" s="9"/>
    </row>
    <row r="220" spans="1:18" ht="30.95" customHeight="1" x14ac:dyDescent="0.15">
      <c r="A220" s="70">
        <v>2022</v>
      </c>
      <c r="B220" s="70">
        <v>3</v>
      </c>
      <c r="C220" s="70" t="s">
        <v>14</v>
      </c>
      <c r="D220" s="70" t="s">
        <v>958</v>
      </c>
      <c r="E220" s="70" t="s">
        <v>959</v>
      </c>
      <c r="F220" s="70">
        <v>23734420</v>
      </c>
      <c r="G220" s="70" t="s">
        <v>945</v>
      </c>
      <c r="H220" s="70" t="s">
        <v>966</v>
      </c>
      <c r="I220" s="75" t="s">
        <v>967</v>
      </c>
      <c r="J220" s="74">
        <v>2952</v>
      </c>
      <c r="K220" s="70" t="s">
        <v>948</v>
      </c>
      <c r="L220" s="111">
        <f>S220+1003310</f>
        <v>1003310</v>
      </c>
      <c r="M220" s="12" t="s">
        <v>1185</v>
      </c>
      <c r="N220" s="12" t="s">
        <v>962</v>
      </c>
      <c r="O220" s="12" t="s">
        <v>963</v>
      </c>
      <c r="P220" s="72" t="s">
        <v>37</v>
      </c>
      <c r="Q220" s="12"/>
      <c r="R220" s="9"/>
    </row>
    <row r="221" spans="1:18" ht="30.95" customHeight="1" x14ac:dyDescent="0.15">
      <c r="A221" s="70">
        <v>2022</v>
      </c>
      <c r="B221" s="70">
        <v>3</v>
      </c>
      <c r="C221" s="70" t="s">
        <v>14</v>
      </c>
      <c r="D221" s="70" t="s">
        <v>958</v>
      </c>
      <c r="E221" s="70" t="s">
        <v>959</v>
      </c>
      <c r="F221" s="70">
        <v>10063871</v>
      </c>
      <c r="G221" s="70" t="s">
        <v>968</v>
      </c>
      <c r="H221" s="70" t="s">
        <v>969</v>
      </c>
      <c r="I221" s="75" t="s">
        <v>970</v>
      </c>
      <c r="J221" s="76">
        <v>0.246</v>
      </c>
      <c r="K221" s="70" t="s">
        <v>952</v>
      </c>
      <c r="L221" s="111">
        <f>S221+980</f>
        <v>980</v>
      </c>
      <c r="M221" s="12" t="s">
        <v>1185</v>
      </c>
      <c r="N221" s="12" t="s">
        <v>962</v>
      </c>
      <c r="O221" s="12" t="s">
        <v>963</v>
      </c>
      <c r="P221" s="72" t="s">
        <v>37</v>
      </c>
      <c r="Q221" s="12"/>
      <c r="R221" s="9"/>
    </row>
    <row r="222" spans="1:18" ht="30.95" customHeight="1" x14ac:dyDescent="0.15">
      <c r="A222" s="70">
        <v>2022</v>
      </c>
      <c r="B222" s="70">
        <v>3</v>
      </c>
      <c r="C222" s="70" t="s">
        <v>14</v>
      </c>
      <c r="D222" s="70" t="s">
        <v>958</v>
      </c>
      <c r="E222" s="70" t="s">
        <v>959</v>
      </c>
      <c r="F222" s="70">
        <v>10063866</v>
      </c>
      <c r="G222" s="70" t="s">
        <v>968</v>
      </c>
      <c r="H222" s="70" t="s">
        <v>971</v>
      </c>
      <c r="I222" s="75" t="s">
        <v>972</v>
      </c>
      <c r="J222" s="76">
        <v>5.6360000000000001</v>
      </c>
      <c r="K222" s="70" t="s">
        <v>952</v>
      </c>
      <c r="L222" s="111">
        <f>S222+22620</f>
        <v>22620</v>
      </c>
      <c r="M222" s="12" t="s">
        <v>1185</v>
      </c>
      <c r="N222" s="12" t="s">
        <v>962</v>
      </c>
      <c r="O222" s="12" t="s">
        <v>963</v>
      </c>
      <c r="P222" s="72" t="s">
        <v>37</v>
      </c>
      <c r="Q222" s="12"/>
      <c r="R222" s="9"/>
    </row>
    <row r="223" spans="1:18" ht="30.95" customHeight="1" x14ac:dyDescent="0.15">
      <c r="A223" s="70">
        <v>2022</v>
      </c>
      <c r="B223" s="70">
        <v>3</v>
      </c>
      <c r="C223" s="70" t="s">
        <v>14</v>
      </c>
      <c r="D223" s="70" t="s">
        <v>958</v>
      </c>
      <c r="E223" s="70" t="s">
        <v>959</v>
      </c>
      <c r="F223" s="70">
        <v>301350202</v>
      </c>
      <c r="G223" s="70" t="s">
        <v>973</v>
      </c>
      <c r="H223" s="70" t="s">
        <v>974</v>
      </c>
      <c r="I223" s="75" t="s">
        <v>975</v>
      </c>
      <c r="J223" s="74">
        <v>500</v>
      </c>
      <c r="K223" s="70" t="s">
        <v>942</v>
      </c>
      <c r="L223" s="111">
        <f>S223+256500</f>
        <v>256500</v>
      </c>
      <c r="M223" s="12" t="s">
        <v>1185</v>
      </c>
      <c r="N223" s="12" t="s">
        <v>962</v>
      </c>
      <c r="O223" s="12" t="s">
        <v>963</v>
      </c>
      <c r="P223" s="72" t="s">
        <v>37</v>
      </c>
      <c r="Q223" s="12"/>
      <c r="R223" s="9"/>
    </row>
    <row r="224" spans="1:18" ht="30.95" customHeight="1" x14ac:dyDescent="0.15">
      <c r="A224" s="70">
        <v>2022</v>
      </c>
      <c r="B224" s="70">
        <v>3</v>
      </c>
      <c r="C224" s="70" t="s">
        <v>14</v>
      </c>
      <c r="D224" s="70" t="s">
        <v>958</v>
      </c>
      <c r="E224" s="70" t="s">
        <v>959</v>
      </c>
      <c r="F224" s="70">
        <v>22542372</v>
      </c>
      <c r="G224" s="70" t="s">
        <v>976</v>
      </c>
      <c r="H224" s="70" t="s">
        <v>977</v>
      </c>
      <c r="I224" s="75" t="s">
        <v>978</v>
      </c>
      <c r="J224" s="74">
        <v>1590</v>
      </c>
      <c r="K224" s="70" t="s">
        <v>952</v>
      </c>
      <c r="L224" s="111">
        <f>S224+242120</f>
        <v>242120</v>
      </c>
      <c r="M224" s="12" t="s">
        <v>1185</v>
      </c>
      <c r="N224" s="12" t="s">
        <v>962</v>
      </c>
      <c r="O224" s="12" t="s">
        <v>963</v>
      </c>
      <c r="P224" s="72" t="s">
        <v>37</v>
      </c>
      <c r="Q224" s="12"/>
      <c r="R224" s="9"/>
    </row>
    <row r="225" spans="1:18" ht="30.95" customHeight="1" x14ac:dyDescent="0.15">
      <c r="A225" s="70">
        <v>2022</v>
      </c>
      <c r="B225" s="70">
        <v>3</v>
      </c>
      <c r="C225" s="70" t="s">
        <v>14</v>
      </c>
      <c r="D225" s="75" t="s">
        <v>979</v>
      </c>
      <c r="E225" s="70" t="s">
        <v>959</v>
      </c>
      <c r="F225" s="70">
        <v>3011150501</v>
      </c>
      <c r="G225" s="70" t="s">
        <v>945</v>
      </c>
      <c r="H225" s="70" t="s">
        <v>980</v>
      </c>
      <c r="I225" s="70" t="s">
        <v>981</v>
      </c>
      <c r="J225" s="74">
        <v>57</v>
      </c>
      <c r="K225" s="70" t="s">
        <v>948</v>
      </c>
      <c r="L225" s="111">
        <f>S225+27080</f>
        <v>27080</v>
      </c>
      <c r="M225" s="12" t="s">
        <v>1185</v>
      </c>
      <c r="N225" s="12" t="s">
        <v>962</v>
      </c>
      <c r="O225" s="12" t="s">
        <v>963</v>
      </c>
      <c r="P225" s="72" t="s">
        <v>37</v>
      </c>
      <c r="Q225" s="12"/>
      <c r="R225" s="9"/>
    </row>
    <row r="226" spans="1:18" ht="30.95" customHeight="1" x14ac:dyDescent="0.15">
      <c r="A226" s="70">
        <v>2022</v>
      </c>
      <c r="B226" s="70">
        <v>3</v>
      </c>
      <c r="C226" s="70" t="s">
        <v>14</v>
      </c>
      <c r="D226" s="75" t="s">
        <v>979</v>
      </c>
      <c r="E226" s="70" t="s">
        <v>959</v>
      </c>
      <c r="F226" s="70">
        <v>3011150501</v>
      </c>
      <c r="G226" s="70" t="s">
        <v>945</v>
      </c>
      <c r="H226" s="70" t="s">
        <v>982</v>
      </c>
      <c r="I226" s="75" t="s">
        <v>983</v>
      </c>
      <c r="J226" s="74">
        <v>203</v>
      </c>
      <c r="K226" s="70" t="s">
        <v>948</v>
      </c>
      <c r="L226" s="111">
        <f>S226+82240</f>
        <v>82240</v>
      </c>
      <c r="M226" s="12" t="s">
        <v>1185</v>
      </c>
      <c r="N226" s="12" t="s">
        <v>962</v>
      </c>
      <c r="O226" s="12" t="s">
        <v>963</v>
      </c>
      <c r="P226" s="72" t="s">
        <v>37</v>
      </c>
      <c r="Q226" s="12"/>
      <c r="R226" s="9"/>
    </row>
    <row r="227" spans="1:18" ht="30.95" customHeight="1" x14ac:dyDescent="0.15">
      <c r="A227" s="70">
        <v>2022</v>
      </c>
      <c r="B227" s="70">
        <v>3</v>
      </c>
      <c r="C227" s="70" t="s">
        <v>14</v>
      </c>
      <c r="D227" s="75" t="s">
        <v>979</v>
      </c>
      <c r="E227" s="70" t="s">
        <v>959</v>
      </c>
      <c r="F227" s="70">
        <v>3011150501</v>
      </c>
      <c r="G227" s="70" t="s">
        <v>945</v>
      </c>
      <c r="H227" s="70" t="s">
        <v>984</v>
      </c>
      <c r="I227" s="70" t="s">
        <v>965</v>
      </c>
      <c r="J227" s="74">
        <v>66</v>
      </c>
      <c r="K227" s="70" t="s">
        <v>948</v>
      </c>
      <c r="L227" s="111">
        <f>S227+25230</f>
        <v>25230</v>
      </c>
      <c r="M227" s="12" t="s">
        <v>1185</v>
      </c>
      <c r="N227" s="12" t="s">
        <v>962</v>
      </c>
      <c r="O227" s="12" t="s">
        <v>963</v>
      </c>
      <c r="P227" s="72" t="s">
        <v>37</v>
      </c>
      <c r="Q227" s="12"/>
      <c r="R227" s="9"/>
    </row>
    <row r="228" spans="1:18" ht="30.95" customHeight="1" x14ac:dyDescent="0.15">
      <c r="A228" s="70">
        <v>2022</v>
      </c>
      <c r="B228" s="70">
        <v>3</v>
      </c>
      <c r="C228" s="70" t="s">
        <v>14</v>
      </c>
      <c r="D228" s="75" t="s">
        <v>979</v>
      </c>
      <c r="E228" s="70" t="s">
        <v>959</v>
      </c>
      <c r="F228" s="70">
        <v>3011150501</v>
      </c>
      <c r="G228" s="70" t="s">
        <v>945</v>
      </c>
      <c r="H228" s="70" t="s">
        <v>985</v>
      </c>
      <c r="I228" s="70" t="s">
        <v>986</v>
      </c>
      <c r="J228" s="74">
        <v>1028</v>
      </c>
      <c r="K228" s="70" t="s">
        <v>948</v>
      </c>
      <c r="L228" s="111">
        <f>S228+379540</f>
        <v>379540</v>
      </c>
      <c r="M228" s="12" t="s">
        <v>1185</v>
      </c>
      <c r="N228" s="12" t="s">
        <v>962</v>
      </c>
      <c r="O228" s="12" t="s">
        <v>963</v>
      </c>
      <c r="P228" s="72" t="s">
        <v>37</v>
      </c>
      <c r="Q228" s="12"/>
      <c r="R228" s="9"/>
    </row>
    <row r="229" spans="1:18" ht="30.95" customHeight="1" x14ac:dyDescent="0.15">
      <c r="A229" s="70">
        <v>2022</v>
      </c>
      <c r="B229" s="70">
        <v>3</v>
      </c>
      <c r="C229" s="70" t="s">
        <v>14</v>
      </c>
      <c r="D229" s="75" t="s">
        <v>979</v>
      </c>
      <c r="E229" s="70" t="s">
        <v>959</v>
      </c>
      <c r="F229" s="70">
        <v>3011150501</v>
      </c>
      <c r="G229" s="70" t="s">
        <v>945</v>
      </c>
      <c r="H229" s="70" t="s">
        <v>966</v>
      </c>
      <c r="I229" s="75" t="s">
        <v>967</v>
      </c>
      <c r="J229" s="74">
        <v>237</v>
      </c>
      <c r="K229" s="70" t="s">
        <v>948</v>
      </c>
      <c r="L229" s="111">
        <f>S229+83600</f>
        <v>83600</v>
      </c>
      <c r="M229" s="12" t="s">
        <v>1185</v>
      </c>
      <c r="N229" s="12" t="s">
        <v>962</v>
      </c>
      <c r="O229" s="12" t="s">
        <v>963</v>
      </c>
      <c r="P229" s="72" t="s">
        <v>37</v>
      </c>
      <c r="Q229" s="12"/>
      <c r="R229" s="9"/>
    </row>
    <row r="230" spans="1:18" ht="30.95" customHeight="1" x14ac:dyDescent="0.15">
      <c r="A230" s="70">
        <v>2022</v>
      </c>
      <c r="B230" s="70">
        <v>3</v>
      </c>
      <c r="C230" s="70" t="s">
        <v>14</v>
      </c>
      <c r="D230" s="75" t="s">
        <v>979</v>
      </c>
      <c r="E230" s="70" t="s">
        <v>959</v>
      </c>
      <c r="F230" s="70">
        <v>3010161901</v>
      </c>
      <c r="G230" s="70" t="s">
        <v>987</v>
      </c>
      <c r="H230" s="70" t="s">
        <v>826</v>
      </c>
      <c r="I230" s="70" t="s">
        <v>988</v>
      </c>
      <c r="J230" s="76">
        <v>0.73399999999999999</v>
      </c>
      <c r="K230" s="70" t="s">
        <v>989</v>
      </c>
      <c r="L230" s="111">
        <f>S230+4070</f>
        <v>4070</v>
      </c>
      <c r="M230" s="12" t="s">
        <v>1185</v>
      </c>
      <c r="N230" s="12" t="s">
        <v>962</v>
      </c>
      <c r="O230" s="12" t="s">
        <v>963</v>
      </c>
      <c r="P230" s="72" t="s">
        <v>37</v>
      </c>
      <c r="Q230" s="12"/>
      <c r="R230" s="9"/>
    </row>
    <row r="231" spans="1:18" ht="30.95" customHeight="1" x14ac:dyDescent="0.15">
      <c r="A231" s="70">
        <v>2022</v>
      </c>
      <c r="B231" s="70">
        <v>3</v>
      </c>
      <c r="C231" s="70" t="s">
        <v>14</v>
      </c>
      <c r="D231" s="75" t="s">
        <v>979</v>
      </c>
      <c r="E231" s="70" t="s">
        <v>959</v>
      </c>
      <c r="F231" s="70">
        <v>3010161901</v>
      </c>
      <c r="G231" s="70" t="s">
        <v>968</v>
      </c>
      <c r="H231" s="70" t="s">
        <v>990</v>
      </c>
      <c r="I231" s="70" t="s">
        <v>988</v>
      </c>
      <c r="J231" s="76">
        <v>5.5250000000000004</v>
      </c>
      <c r="K231" s="70" t="s">
        <v>989</v>
      </c>
      <c r="L231" s="111">
        <f>S231+29470</f>
        <v>29470</v>
      </c>
      <c r="M231" s="12" t="s">
        <v>1185</v>
      </c>
      <c r="N231" s="12" t="s">
        <v>962</v>
      </c>
      <c r="O231" s="12" t="s">
        <v>963</v>
      </c>
      <c r="P231" s="72" t="s">
        <v>37</v>
      </c>
      <c r="Q231" s="12"/>
      <c r="R231" s="9"/>
    </row>
    <row r="232" spans="1:18" ht="30.95" customHeight="1" x14ac:dyDescent="0.15">
      <c r="A232" s="70">
        <v>2022</v>
      </c>
      <c r="B232" s="70">
        <v>3</v>
      </c>
      <c r="C232" s="70" t="s">
        <v>14</v>
      </c>
      <c r="D232" s="75" t="s">
        <v>979</v>
      </c>
      <c r="E232" s="70" t="s">
        <v>959</v>
      </c>
      <c r="F232" s="70">
        <v>3012170301</v>
      </c>
      <c r="G232" s="70" t="s">
        <v>991</v>
      </c>
      <c r="H232" s="70" t="s">
        <v>992</v>
      </c>
      <c r="I232" s="70" t="s">
        <v>993</v>
      </c>
      <c r="J232" s="74">
        <v>126</v>
      </c>
      <c r="K232" s="70" t="s">
        <v>589</v>
      </c>
      <c r="L232" s="111">
        <f>S232+183710</f>
        <v>183710</v>
      </c>
      <c r="M232" s="12" t="s">
        <v>1185</v>
      </c>
      <c r="N232" s="12" t="s">
        <v>962</v>
      </c>
      <c r="O232" s="12" t="s">
        <v>963</v>
      </c>
      <c r="P232" s="72" t="s">
        <v>37</v>
      </c>
      <c r="Q232" s="12"/>
      <c r="R232" s="9"/>
    </row>
    <row r="233" spans="1:18" ht="30.95" customHeight="1" x14ac:dyDescent="0.15">
      <c r="A233" s="126">
        <v>2022</v>
      </c>
      <c r="B233" s="126">
        <v>4</v>
      </c>
      <c r="C233" s="126" t="s">
        <v>39</v>
      </c>
      <c r="D233" s="126" t="s">
        <v>927</v>
      </c>
      <c r="E233" s="126" t="s">
        <v>934</v>
      </c>
      <c r="F233" s="126">
        <v>3011159701</v>
      </c>
      <c r="G233" s="9" t="s">
        <v>994</v>
      </c>
      <c r="H233" s="9" t="s">
        <v>995</v>
      </c>
      <c r="I233" s="9" t="s">
        <v>996</v>
      </c>
      <c r="J233" s="67">
        <v>1556</v>
      </c>
      <c r="K233" s="9" t="s">
        <v>617</v>
      </c>
      <c r="L233" s="108" ph="1">
        <v>126099</v>
      </c>
      <c r="M233" s="12" t="s">
        <v>1185</v>
      </c>
      <c r="N233" s="12" t="s">
        <v>932</v>
      </c>
      <c r="O233" s="12" t="s">
        <v>933</v>
      </c>
      <c r="P233" s="12" t="s">
        <v>349</v>
      </c>
      <c r="Q233" s="12"/>
      <c r="R233" s="9"/>
    </row>
    <row r="234" spans="1:18" ht="30.95" customHeight="1" x14ac:dyDescent="0.15">
      <c r="A234" s="126">
        <v>2022</v>
      </c>
      <c r="B234" s="126">
        <v>5</v>
      </c>
      <c r="C234" s="126" t="s">
        <v>29</v>
      </c>
      <c r="D234" s="126" t="s">
        <v>938</v>
      </c>
      <c r="E234" s="126"/>
      <c r="F234" s="126">
        <v>3012199701</v>
      </c>
      <c r="G234" s="9" t="s">
        <v>997</v>
      </c>
      <c r="H234" s="68" t="s">
        <v>998</v>
      </c>
      <c r="I234" s="9" t="s">
        <v>999</v>
      </c>
      <c r="J234" s="9">
        <v>773</v>
      </c>
      <c r="K234" s="9" t="s">
        <v>948</v>
      </c>
      <c r="L234" s="109">
        <f>431200*J234</f>
        <v>333317600</v>
      </c>
      <c r="M234" s="12" t="s">
        <v>1185</v>
      </c>
      <c r="N234" s="69" t="s">
        <v>943</v>
      </c>
      <c r="O234" s="69" t="s">
        <v>944</v>
      </c>
      <c r="P234" s="12"/>
      <c r="Q234" s="12"/>
      <c r="R234" s="9"/>
    </row>
    <row r="235" spans="1:18" ht="30.95" customHeight="1" x14ac:dyDescent="0.15">
      <c r="A235" s="126">
        <v>2022</v>
      </c>
      <c r="B235" s="126">
        <v>5</v>
      </c>
      <c r="C235" s="126" t="s">
        <v>29</v>
      </c>
      <c r="D235" s="126" t="s">
        <v>938</v>
      </c>
      <c r="E235" s="126"/>
      <c r="F235" s="126">
        <v>3013150301</v>
      </c>
      <c r="G235" s="9" t="s">
        <v>1000</v>
      </c>
      <c r="H235" s="68" t="s">
        <v>1001</v>
      </c>
      <c r="I235" s="9" t="s">
        <v>1002</v>
      </c>
      <c r="J235" s="9">
        <v>2064</v>
      </c>
      <c r="K235" s="9" t="s">
        <v>336</v>
      </c>
      <c r="L235" s="109">
        <f>31660*J235</f>
        <v>65346240</v>
      </c>
      <c r="M235" s="12" t="s">
        <v>1185</v>
      </c>
      <c r="N235" s="69" t="s">
        <v>943</v>
      </c>
      <c r="O235" s="69" t="s">
        <v>944</v>
      </c>
      <c r="P235" s="12"/>
      <c r="Q235" s="12"/>
      <c r="R235" s="9"/>
    </row>
    <row r="236" spans="1:18" ht="30.95" customHeight="1" x14ac:dyDescent="0.15">
      <c r="A236" s="126">
        <v>2022</v>
      </c>
      <c r="B236" s="126">
        <v>5</v>
      </c>
      <c r="C236" s="126" t="s">
        <v>29</v>
      </c>
      <c r="D236" s="126" t="s">
        <v>938</v>
      </c>
      <c r="E236" s="126"/>
      <c r="F236" s="126">
        <v>3013150301</v>
      </c>
      <c r="G236" s="9" t="s">
        <v>1000</v>
      </c>
      <c r="H236" s="68" t="s">
        <v>1003</v>
      </c>
      <c r="I236" s="9" t="s">
        <v>1004</v>
      </c>
      <c r="J236" s="9">
        <v>22062</v>
      </c>
      <c r="K236" s="9" t="s">
        <v>336</v>
      </c>
      <c r="L236" s="109">
        <f>12620*J236</f>
        <v>278422440</v>
      </c>
      <c r="M236" s="12" t="s">
        <v>1185</v>
      </c>
      <c r="N236" s="69" t="s">
        <v>943</v>
      </c>
      <c r="O236" s="69" t="s">
        <v>944</v>
      </c>
      <c r="P236" s="12"/>
      <c r="Q236" s="12"/>
      <c r="R236" s="9"/>
    </row>
    <row r="237" spans="1:18" ht="30.95" customHeight="1" x14ac:dyDescent="0.15">
      <c r="A237" s="126">
        <v>2022</v>
      </c>
      <c r="B237" s="126">
        <v>5</v>
      </c>
      <c r="C237" s="126" t="s">
        <v>29</v>
      </c>
      <c r="D237" s="126" t="s">
        <v>938</v>
      </c>
      <c r="E237" s="126"/>
      <c r="F237" s="126">
        <v>3013150201</v>
      </c>
      <c r="G237" s="9" t="s">
        <v>939</v>
      </c>
      <c r="H237" s="20" t="s">
        <v>1005</v>
      </c>
      <c r="I237" s="9" t="s">
        <v>941</v>
      </c>
      <c r="J237" s="9">
        <v>3319.2</v>
      </c>
      <c r="K237" s="9" t="s">
        <v>942</v>
      </c>
      <c r="L237" s="109">
        <f>14520*J237</f>
        <v>48194784</v>
      </c>
      <c r="M237" s="12" t="s">
        <v>1185</v>
      </c>
      <c r="N237" s="69" t="s">
        <v>943</v>
      </c>
      <c r="O237" s="69" t="s">
        <v>944</v>
      </c>
      <c r="P237" s="12"/>
      <c r="Q237" s="12"/>
      <c r="R237" s="9"/>
    </row>
    <row r="238" spans="1:18" ht="30.95" customHeight="1" x14ac:dyDescent="0.15">
      <c r="A238" s="126">
        <v>2022</v>
      </c>
      <c r="B238" s="126">
        <v>5</v>
      </c>
      <c r="C238" s="126" t="s">
        <v>29</v>
      </c>
      <c r="D238" s="126" t="s">
        <v>938</v>
      </c>
      <c r="E238" s="126"/>
      <c r="F238" s="126">
        <v>3013150201</v>
      </c>
      <c r="G238" s="9" t="s">
        <v>939</v>
      </c>
      <c r="H238" s="20" t="s">
        <v>1006</v>
      </c>
      <c r="I238" s="9" t="s">
        <v>1007</v>
      </c>
      <c r="J238" s="9">
        <v>4857</v>
      </c>
      <c r="K238" s="9" t="s">
        <v>942</v>
      </c>
      <c r="L238" s="109">
        <f>27620*J238</f>
        <v>134150340</v>
      </c>
      <c r="M238" s="12" t="s">
        <v>1185</v>
      </c>
      <c r="N238" s="69" t="s">
        <v>943</v>
      </c>
      <c r="O238" s="69" t="s">
        <v>944</v>
      </c>
      <c r="P238" s="12"/>
      <c r="Q238" s="12"/>
      <c r="R238" s="9"/>
    </row>
    <row r="239" spans="1:18" ht="30.95" customHeight="1" x14ac:dyDescent="0.15">
      <c r="A239" s="126">
        <v>2022</v>
      </c>
      <c r="B239" s="126">
        <v>5</v>
      </c>
      <c r="C239" s="126" t="s">
        <v>29</v>
      </c>
      <c r="D239" s="126" t="s">
        <v>938</v>
      </c>
      <c r="E239" s="126"/>
      <c r="F239" s="126">
        <v>3013150201</v>
      </c>
      <c r="G239" s="9" t="s">
        <v>939</v>
      </c>
      <c r="H239" s="20" t="s">
        <v>957</v>
      </c>
      <c r="I239" s="9" t="s">
        <v>951</v>
      </c>
      <c r="J239" s="9">
        <v>8251</v>
      </c>
      <c r="K239" s="9" t="s">
        <v>942</v>
      </c>
      <c r="L239" s="109">
        <f>27860*J239</f>
        <v>229872860</v>
      </c>
      <c r="M239" s="12" t="s">
        <v>1185</v>
      </c>
      <c r="N239" s="69" t="s">
        <v>1008</v>
      </c>
      <c r="O239" s="69" t="s">
        <v>1009</v>
      </c>
      <c r="P239" s="12"/>
      <c r="Q239" s="12"/>
      <c r="R239" s="9"/>
    </row>
    <row r="240" spans="1:18" ht="30.95" customHeight="1" x14ac:dyDescent="0.15">
      <c r="A240" s="126">
        <v>2022</v>
      </c>
      <c r="B240" s="126">
        <v>5</v>
      </c>
      <c r="C240" s="126" t="s">
        <v>1010</v>
      </c>
      <c r="D240" s="126" t="s">
        <v>1011</v>
      </c>
      <c r="E240" s="126"/>
      <c r="F240" s="126">
        <v>3013150201</v>
      </c>
      <c r="G240" s="9" t="s">
        <v>1012</v>
      </c>
      <c r="H240" s="20" t="s">
        <v>1013</v>
      </c>
      <c r="I240" s="9" t="s">
        <v>1014</v>
      </c>
      <c r="J240" s="9">
        <v>3074.2</v>
      </c>
      <c r="K240" s="9" t="s">
        <v>1015</v>
      </c>
      <c r="L240" s="109">
        <f>29480*J240</f>
        <v>90627416</v>
      </c>
      <c r="M240" s="12" t="s">
        <v>1185</v>
      </c>
      <c r="N240" s="69" t="s">
        <v>1008</v>
      </c>
      <c r="O240" s="69" t="s">
        <v>1009</v>
      </c>
      <c r="P240" s="12"/>
      <c r="Q240" s="12"/>
      <c r="R240" s="9"/>
    </row>
    <row r="241" spans="1:18" ht="30.95" customHeight="1" x14ac:dyDescent="0.15">
      <c r="A241" s="126">
        <v>2022</v>
      </c>
      <c r="B241" s="126">
        <v>5</v>
      </c>
      <c r="C241" s="126" t="s">
        <v>1010</v>
      </c>
      <c r="D241" s="126" t="s">
        <v>1011</v>
      </c>
      <c r="E241" s="126"/>
      <c r="F241" s="126">
        <v>3013150201</v>
      </c>
      <c r="G241" s="9" t="s">
        <v>1012</v>
      </c>
      <c r="H241" s="68" t="s">
        <v>1016</v>
      </c>
      <c r="I241" s="9" t="s">
        <v>1017</v>
      </c>
      <c r="J241" s="9">
        <v>20847</v>
      </c>
      <c r="K241" s="9" t="s">
        <v>1015</v>
      </c>
      <c r="L241" s="109">
        <f>41420*J241</f>
        <v>863482740</v>
      </c>
      <c r="M241" s="12" t="s">
        <v>1185</v>
      </c>
      <c r="N241" s="69" t="s">
        <v>1008</v>
      </c>
      <c r="O241" s="69" t="s">
        <v>1009</v>
      </c>
      <c r="P241" s="12"/>
      <c r="Q241" s="12"/>
      <c r="R241" s="9"/>
    </row>
    <row r="242" spans="1:18" ht="30.95" customHeight="1" x14ac:dyDescent="0.15">
      <c r="A242" s="126">
        <v>2022</v>
      </c>
      <c r="B242" s="126">
        <v>5</v>
      </c>
      <c r="C242" s="126" t="s">
        <v>1010</v>
      </c>
      <c r="D242" s="126" t="s">
        <v>1011</v>
      </c>
      <c r="E242" s="126"/>
      <c r="F242" s="126">
        <v>3013150201</v>
      </c>
      <c r="G242" s="9" t="s">
        <v>1012</v>
      </c>
      <c r="H242" s="68" t="s">
        <v>1018</v>
      </c>
      <c r="I242" s="9" t="s">
        <v>1017</v>
      </c>
      <c r="J242" s="9">
        <v>3502</v>
      </c>
      <c r="K242" s="9" t="s">
        <v>1015</v>
      </c>
      <c r="L242" s="109">
        <f>51000*J242</f>
        <v>178602000</v>
      </c>
      <c r="M242" s="12" t="s">
        <v>1185</v>
      </c>
      <c r="N242" s="69" t="s">
        <v>1008</v>
      </c>
      <c r="O242" s="69" t="s">
        <v>1009</v>
      </c>
      <c r="P242" s="12"/>
      <c r="Q242" s="12"/>
      <c r="R242" s="9"/>
    </row>
    <row r="243" spans="1:18" ht="30.95" customHeight="1" x14ac:dyDescent="0.15">
      <c r="A243" s="126">
        <v>2022</v>
      </c>
      <c r="B243" s="126">
        <v>5</v>
      </c>
      <c r="C243" s="126" t="s">
        <v>1010</v>
      </c>
      <c r="D243" s="126" t="s">
        <v>1011</v>
      </c>
      <c r="E243" s="126"/>
      <c r="F243" s="126">
        <v>3012170202</v>
      </c>
      <c r="G243" s="9" t="s">
        <v>1019</v>
      </c>
      <c r="H243" s="68" t="s">
        <v>1020</v>
      </c>
      <c r="I243" s="9" t="s">
        <v>1017</v>
      </c>
      <c r="J243" s="9">
        <v>144600</v>
      </c>
      <c r="K243" s="9" t="s">
        <v>1015</v>
      </c>
      <c r="L243" s="109">
        <f>1050*J243</f>
        <v>151830000</v>
      </c>
      <c r="M243" s="12" t="s">
        <v>1185</v>
      </c>
      <c r="N243" s="69" t="s">
        <v>1008</v>
      </c>
      <c r="O243" s="69" t="s">
        <v>1009</v>
      </c>
      <c r="P243" s="12"/>
      <c r="Q243" s="12"/>
      <c r="R243" s="9"/>
    </row>
    <row r="244" spans="1:18" ht="30.95" customHeight="1" x14ac:dyDescent="0.15">
      <c r="A244" s="126">
        <v>2022</v>
      </c>
      <c r="B244" s="126">
        <v>5</v>
      </c>
      <c r="C244" s="126" t="s">
        <v>1010</v>
      </c>
      <c r="D244" s="126" t="s">
        <v>1011</v>
      </c>
      <c r="E244" s="126"/>
      <c r="F244" s="126">
        <v>4014219701</v>
      </c>
      <c r="G244" s="9" t="s">
        <v>1021</v>
      </c>
      <c r="H244" s="9" t="s">
        <v>1022</v>
      </c>
      <c r="I244" s="9" t="s">
        <v>1023</v>
      </c>
      <c r="J244" s="9">
        <v>3943</v>
      </c>
      <c r="K244" s="9" t="s">
        <v>1024</v>
      </c>
      <c r="L244" s="109">
        <f>10600*J244</f>
        <v>41795800</v>
      </c>
      <c r="M244" s="12" t="s">
        <v>1185</v>
      </c>
      <c r="N244" s="69" t="s">
        <v>1008</v>
      </c>
      <c r="O244" s="69" t="s">
        <v>1009</v>
      </c>
      <c r="P244" s="12"/>
      <c r="Q244" s="12"/>
      <c r="R244" s="9"/>
    </row>
    <row r="245" spans="1:18" ht="30.95" customHeight="1" x14ac:dyDescent="0.15">
      <c r="A245" s="126">
        <v>2022</v>
      </c>
      <c r="B245" s="126">
        <v>5</v>
      </c>
      <c r="C245" s="126" t="s">
        <v>1010</v>
      </c>
      <c r="D245" s="126" t="s">
        <v>1011</v>
      </c>
      <c r="E245" s="126"/>
      <c r="F245" s="126">
        <v>40142197</v>
      </c>
      <c r="G245" s="9" t="s">
        <v>1025</v>
      </c>
      <c r="H245" s="9" t="s">
        <v>1026</v>
      </c>
      <c r="I245" s="9" t="s">
        <v>1027</v>
      </c>
      <c r="J245" s="9">
        <v>10308</v>
      </c>
      <c r="K245" s="9" t="s">
        <v>1028</v>
      </c>
      <c r="L245" s="109">
        <f>8030*J245</f>
        <v>82773240</v>
      </c>
      <c r="M245" s="12" t="s">
        <v>1185</v>
      </c>
      <c r="N245" s="69" t="s">
        <v>1008</v>
      </c>
      <c r="O245" s="69" t="s">
        <v>1009</v>
      </c>
      <c r="P245" s="12"/>
      <c r="Q245" s="12"/>
      <c r="R245" s="9"/>
    </row>
    <row r="246" spans="1:18" ht="30.95" customHeight="1" x14ac:dyDescent="0.15">
      <c r="A246" s="126">
        <v>2022</v>
      </c>
      <c r="B246" s="126">
        <v>5</v>
      </c>
      <c r="C246" s="126" t="s">
        <v>1010</v>
      </c>
      <c r="D246" s="126" t="s">
        <v>1011</v>
      </c>
      <c r="E246" s="126"/>
      <c r="F246" s="126">
        <v>4014178203</v>
      </c>
      <c r="G246" s="9" t="s">
        <v>1029</v>
      </c>
      <c r="H246" s="68" t="s">
        <v>1030</v>
      </c>
      <c r="I246" s="9" t="s">
        <v>1031</v>
      </c>
      <c r="J246" s="9">
        <v>930</v>
      </c>
      <c r="K246" s="9" t="s">
        <v>1032</v>
      </c>
      <c r="L246" s="109">
        <f>44200*J246</f>
        <v>41106000</v>
      </c>
      <c r="M246" s="12" t="s">
        <v>1185</v>
      </c>
      <c r="N246" s="69" t="s">
        <v>1008</v>
      </c>
      <c r="O246" s="69" t="s">
        <v>1009</v>
      </c>
      <c r="P246" s="12"/>
      <c r="Q246" s="12"/>
      <c r="R246" s="9"/>
    </row>
    <row r="247" spans="1:18" ht="30.95" customHeight="1" x14ac:dyDescent="0.15">
      <c r="A247" s="126">
        <v>2022</v>
      </c>
      <c r="B247" s="126">
        <v>5</v>
      </c>
      <c r="C247" s="126" t="s">
        <v>1010</v>
      </c>
      <c r="D247" s="126" t="s">
        <v>1011</v>
      </c>
      <c r="E247" s="126"/>
      <c r="F247" s="126">
        <v>3010320101</v>
      </c>
      <c r="G247" s="9" t="s">
        <v>1033</v>
      </c>
      <c r="H247" s="68" t="s">
        <v>1034</v>
      </c>
      <c r="I247" s="9" t="s">
        <v>1031</v>
      </c>
      <c r="J247" s="9">
        <v>1611</v>
      </c>
      <c r="K247" s="9" t="s">
        <v>1035</v>
      </c>
      <c r="L247" s="109">
        <f>34150*J247</f>
        <v>55015650</v>
      </c>
      <c r="M247" s="12" t="s">
        <v>1185</v>
      </c>
      <c r="N247" s="69" t="s">
        <v>1008</v>
      </c>
      <c r="O247" s="69" t="s">
        <v>1009</v>
      </c>
      <c r="P247" s="12"/>
      <c r="Q247" s="12"/>
      <c r="R247" s="9"/>
    </row>
    <row r="248" spans="1:18" ht="30.95" customHeight="1" x14ac:dyDescent="0.15">
      <c r="A248" s="126">
        <v>2022</v>
      </c>
      <c r="B248" s="126">
        <v>5</v>
      </c>
      <c r="C248" s="126" t="s">
        <v>1036</v>
      </c>
      <c r="D248" s="126" t="s">
        <v>1037</v>
      </c>
      <c r="E248" s="126" t="s">
        <v>1038</v>
      </c>
      <c r="F248" s="126">
        <v>4014178401</v>
      </c>
      <c r="G248" s="9" t="s">
        <v>1039</v>
      </c>
      <c r="H248" s="9" t="s">
        <v>1040</v>
      </c>
      <c r="I248" s="67" t="s">
        <v>1041</v>
      </c>
      <c r="J248" s="67">
        <v>2</v>
      </c>
      <c r="K248" s="9" t="s">
        <v>1035</v>
      </c>
      <c r="L248" s="108">
        <f>S248+58894</f>
        <v>58894</v>
      </c>
      <c r="M248" s="12" t="s">
        <v>1185</v>
      </c>
      <c r="N248" s="12" t="s">
        <v>1042</v>
      </c>
      <c r="O248" s="12" t="s">
        <v>1043</v>
      </c>
      <c r="P248" s="12" t="s">
        <v>1044</v>
      </c>
      <c r="Q248" s="12"/>
      <c r="R248" s="9"/>
    </row>
    <row r="249" spans="1:18" ht="30.95" customHeight="1" x14ac:dyDescent="0.15">
      <c r="A249" s="126">
        <v>2022</v>
      </c>
      <c r="B249" s="126">
        <v>5</v>
      </c>
      <c r="C249" s="126" t="s">
        <v>1036</v>
      </c>
      <c r="D249" s="126" t="s">
        <v>1037</v>
      </c>
      <c r="E249" s="126" t="s">
        <v>1038</v>
      </c>
      <c r="F249" s="126">
        <v>4014178401</v>
      </c>
      <c r="G249" s="9" t="s">
        <v>1039</v>
      </c>
      <c r="H249" s="9" t="s">
        <v>1045</v>
      </c>
      <c r="I249" s="67" t="s">
        <v>1041</v>
      </c>
      <c r="J249" s="67">
        <v>4</v>
      </c>
      <c r="K249" s="9" t="s">
        <v>1035</v>
      </c>
      <c r="L249" s="108">
        <f>S249+13870</f>
        <v>13870</v>
      </c>
      <c r="M249" s="12" t="s">
        <v>1185</v>
      </c>
      <c r="N249" s="12" t="s">
        <v>1042</v>
      </c>
      <c r="O249" s="12" t="s">
        <v>1043</v>
      </c>
      <c r="P249" s="12" t="s">
        <v>1044</v>
      </c>
      <c r="Q249" s="12"/>
      <c r="R249" s="9"/>
    </row>
    <row r="250" spans="1:18" ht="30.95" customHeight="1" x14ac:dyDescent="0.15">
      <c r="A250" s="126">
        <v>2022</v>
      </c>
      <c r="B250" s="126">
        <v>5</v>
      </c>
      <c r="C250" s="126" t="s">
        <v>1036</v>
      </c>
      <c r="D250" s="126" t="s">
        <v>1037</v>
      </c>
      <c r="E250" s="126" t="s">
        <v>1038</v>
      </c>
      <c r="F250" s="126">
        <v>4014178401</v>
      </c>
      <c r="G250" s="9" t="s">
        <v>1039</v>
      </c>
      <c r="H250" s="9" t="s">
        <v>1046</v>
      </c>
      <c r="I250" s="67" t="s">
        <v>1041</v>
      </c>
      <c r="J250" s="67">
        <v>3</v>
      </c>
      <c r="K250" s="9" t="s">
        <v>1035</v>
      </c>
      <c r="L250" s="108">
        <f>S250+12610</f>
        <v>12610</v>
      </c>
      <c r="M250" s="12" t="s">
        <v>1185</v>
      </c>
      <c r="N250" s="12" t="s">
        <v>1042</v>
      </c>
      <c r="O250" s="12" t="s">
        <v>1043</v>
      </c>
      <c r="P250" s="12" t="s">
        <v>1044</v>
      </c>
      <c r="Q250" s="12"/>
      <c r="R250" s="9"/>
    </row>
    <row r="251" spans="1:18" ht="30.95" customHeight="1" x14ac:dyDescent="0.15">
      <c r="A251" s="126">
        <v>2022</v>
      </c>
      <c r="B251" s="126">
        <v>5</v>
      </c>
      <c r="C251" s="126" t="s">
        <v>1036</v>
      </c>
      <c r="D251" s="126" t="s">
        <v>1037</v>
      </c>
      <c r="E251" s="126" t="s">
        <v>1038</v>
      </c>
      <c r="F251" s="126">
        <v>4014178401</v>
      </c>
      <c r="G251" s="9" t="s">
        <v>1039</v>
      </c>
      <c r="H251" s="9" t="s">
        <v>1047</v>
      </c>
      <c r="I251" s="67" t="s">
        <v>1041</v>
      </c>
      <c r="J251" s="67">
        <v>1</v>
      </c>
      <c r="K251" s="9" t="s">
        <v>1035</v>
      </c>
      <c r="L251" s="108">
        <f>S251+3510</f>
        <v>3510</v>
      </c>
      <c r="M251" s="12" t="s">
        <v>1185</v>
      </c>
      <c r="N251" s="12" t="s">
        <v>1042</v>
      </c>
      <c r="O251" s="12" t="s">
        <v>1043</v>
      </c>
      <c r="P251" s="12" t="s">
        <v>1044</v>
      </c>
      <c r="Q251" s="12"/>
      <c r="R251" s="9"/>
    </row>
    <row r="252" spans="1:18" ht="30.95" customHeight="1" x14ac:dyDescent="0.15">
      <c r="A252" s="126">
        <v>2022</v>
      </c>
      <c r="B252" s="126">
        <v>5</v>
      </c>
      <c r="C252" s="126" t="s">
        <v>1036</v>
      </c>
      <c r="D252" s="126" t="s">
        <v>1037</v>
      </c>
      <c r="E252" s="126" t="s">
        <v>1038</v>
      </c>
      <c r="F252" s="126">
        <v>4014178401</v>
      </c>
      <c r="G252" s="9" t="s">
        <v>1039</v>
      </c>
      <c r="H252" s="9" t="s">
        <v>1048</v>
      </c>
      <c r="I252" s="67" t="s">
        <v>1041</v>
      </c>
      <c r="J252" s="67">
        <v>2</v>
      </c>
      <c r="K252" s="9" t="s">
        <v>1035</v>
      </c>
      <c r="L252" s="108">
        <f>S252+15120</f>
        <v>15120</v>
      </c>
      <c r="M252" s="12" t="s">
        <v>1185</v>
      </c>
      <c r="N252" s="12" t="s">
        <v>1042</v>
      </c>
      <c r="O252" s="12" t="s">
        <v>1043</v>
      </c>
      <c r="P252" s="12" t="s">
        <v>1044</v>
      </c>
      <c r="Q252" s="12"/>
      <c r="R252" s="9"/>
    </row>
    <row r="253" spans="1:18" ht="30.95" customHeight="1" x14ac:dyDescent="0.15">
      <c r="A253" s="126">
        <v>2022</v>
      </c>
      <c r="B253" s="126">
        <v>5</v>
      </c>
      <c r="C253" s="126" t="s">
        <v>1036</v>
      </c>
      <c r="D253" s="126" t="s">
        <v>1037</v>
      </c>
      <c r="E253" s="126" t="s">
        <v>1038</v>
      </c>
      <c r="F253" s="126">
        <v>4014178402</v>
      </c>
      <c r="G253" s="9" t="s">
        <v>1049</v>
      </c>
      <c r="H253" s="9" t="s">
        <v>1040</v>
      </c>
      <c r="I253" s="67" t="s">
        <v>1041</v>
      </c>
      <c r="J253" s="67">
        <v>2</v>
      </c>
      <c r="K253" s="9" t="s">
        <v>1035</v>
      </c>
      <c r="L253" s="108">
        <f>S253+5100</f>
        <v>5100</v>
      </c>
      <c r="M253" s="12" t="s">
        <v>1185</v>
      </c>
      <c r="N253" s="12" t="s">
        <v>1042</v>
      </c>
      <c r="O253" s="12" t="s">
        <v>1043</v>
      </c>
      <c r="P253" s="12" t="s">
        <v>1044</v>
      </c>
      <c r="Q253" s="12"/>
      <c r="R253" s="9"/>
    </row>
    <row r="254" spans="1:18" ht="30.95" customHeight="1" x14ac:dyDescent="0.15">
      <c r="A254" s="126">
        <v>2022</v>
      </c>
      <c r="B254" s="126">
        <v>5</v>
      </c>
      <c r="C254" s="126" t="s">
        <v>1036</v>
      </c>
      <c r="D254" s="126" t="s">
        <v>1037</v>
      </c>
      <c r="E254" s="126" t="s">
        <v>1038</v>
      </c>
      <c r="F254" s="126">
        <v>4014178402</v>
      </c>
      <c r="G254" s="9" t="s">
        <v>1049</v>
      </c>
      <c r="H254" s="9" t="s">
        <v>1045</v>
      </c>
      <c r="I254" s="67" t="s">
        <v>1041</v>
      </c>
      <c r="J254" s="67">
        <v>4</v>
      </c>
      <c r="K254" s="9" t="s">
        <v>1035</v>
      </c>
      <c r="L254" s="108">
        <f>S254+11460</f>
        <v>11460</v>
      </c>
      <c r="M254" s="12" t="s">
        <v>1185</v>
      </c>
      <c r="N254" s="12" t="s">
        <v>1042</v>
      </c>
      <c r="O254" s="12" t="s">
        <v>1043</v>
      </c>
      <c r="P254" s="12" t="s">
        <v>1044</v>
      </c>
      <c r="Q254" s="12"/>
      <c r="R254" s="9"/>
    </row>
    <row r="255" spans="1:18" ht="30.95" customHeight="1" x14ac:dyDescent="0.15">
      <c r="A255" s="126">
        <v>2022</v>
      </c>
      <c r="B255" s="126">
        <v>5</v>
      </c>
      <c r="C255" s="126" t="s">
        <v>1036</v>
      </c>
      <c r="D255" s="126" t="s">
        <v>1037</v>
      </c>
      <c r="E255" s="126" t="s">
        <v>1038</v>
      </c>
      <c r="F255" s="126">
        <v>4014178402</v>
      </c>
      <c r="G255" s="9" t="s">
        <v>1049</v>
      </c>
      <c r="H255" s="9" t="s">
        <v>1046</v>
      </c>
      <c r="I255" s="67" t="s">
        <v>1041</v>
      </c>
      <c r="J255" s="67">
        <v>3</v>
      </c>
      <c r="K255" s="9" t="s">
        <v>1035</v>
      </c>
      <c r="L255" s="108">
        <f>S255+10840</f>
        <v>10840</v>
      </c>
      <c r="M255" s="12" t="s">
        <v>1185</v>
      </c>
      <c r="N255" s="12" t="s">
        <v>1042</v>
      </c>
      <c r="O255" s="12" t="s">
        <v>1043</v>
      </c>
      <c r="P255" s="12" t="s">
        <v>1044</v>
      </c>
      <c r="Q255" s="12"/>
      <c r="R255" s="9"/>
    </row>
    <row r="256" spans="1:18" ht="30.95" customHeight="1" x14ac:dyDescent="0.15">
      <c r="A256" s="126">
        <v>2022</v>
      </c>
      <c r="B256" s="126">
        <v>5</v>
      </c>
      <c r="C256" s="126" t="s">
        <v>1036</v>
      </c>
      <c r="D256" s="126" t="s">
        <v>1037</v>
      </c>
      <c r="E256" s="126" t="s">
        <v>1038</v>
      </c>
      <c r="F256" s="126">
        <v>4014178402</v>
      </c>
      <c r="G256" s="9" t="s">
        <v>1049</v>
      </c>
      <c r="H256" s="9" t="s">
        <v>1047</v>
      </c>
      <c r="I256" s="67" t="s">
        <v>1041</v>
      </c>
      <c r="J256" s="67">
        <v>1</v>
      </c>
      <c r="K256" s="9" t="s">
        <v>1035</v>
      </c>
      <c r="L256" s="108">
        <f>S256+4030</f>
        <v>4030</v>
      </c>
      <c r="M256" s="12" t="s">
        <v>1185</v>
      </c>
      <c r="N256" s="12" t="s">
        <v>1042</v>
      </c>
      <c r="O256" s="12" t="s">
        <v>1043</v>
      </c>
      <c r="P256" s="12" t="s">
        <v>1044</v>
      </c>
      <c r="Q256" s="12"/>
      <c r="R256" s="9"/>
    </row>
    <row r="257" spans="1:18" ht="30.95" customHeight="1" x14ac:dyDescent="0.15">
      <c r="A257" s="126">
        <v>2022</v>
      </c>
      <c r="B257" s="126">
        <v>5</v>
      </c>
      <c r="C257" s="126" t="s">
        <v>1036</v>
      </c>
      <c r="D257" s="126" t="s">
        <v>1037</v>
      </c>
      <c r="E257" s="126" t="s">
        <v>1038</v>
      </c>
      <c r="F257" s="126">
        <v>4014178402</v>
      </c>
      <c r="G257" s="9" t="s">
        <v>1049</v>
      </c>
      <c r="H257" s="9" t="s">
        <v>1048</v>
      </c>
      <c r="I257" s="67" t="s">
        <v>1041</v>
      </c>
      <c r="J257" s="67">
        <v>2</v>
      </c>
      <c r="K257" s="9" t="s">
        <v>1035</v>
      </c>
      <c r="L257" s="108">
        <f>S257+12440</f>
        <v>12440</v>
      </c>
      <c r="M257" s="12" t="s">
        <v>1185</v>
      </c>
      <c r="N257" s="12" t="s">
        <v>1042</v>
      </c>
      <c r="O257" s="12" t="s">
        <v>1043</v>
      </c>
      <c r="P257" s="12" t="s">
        <v>1044</v>
      </c>
      <c r="Q257" s="12"/>
      <c r="R257" s="9"/>
    </row>
    <row r="258" spans="1:18" ht="30.95" customHeight="1" x14ac:dyDescent="0.15">
      <c r="A258" s="126">
        <v>2022</v>
      </c>
      <c r="B258" s="126">
        <v>5</v>
      </c>
      <c r="C258" s="126" t="s">
        <v>1036</v>
      </c>
      <c r="D258" s="126" t="s">
        <v>1037</v>
      </c>
      <c r="E258" s="126" t="s">
        <v>1038</v>
      </c>
      <c r="F258" s="126"/>
      <c r="G258" s="9" t="s">
        <v>1050</v>
      </c>
      <c r="H258" s="9" t="s">
        <v>1051</v>
      </c>
      <c r="I258" s="67" t="s">
        <v>1052</v>
      </c>
      <c r="J258" s="67">
        <v>277</v>
      </c>
      <c r="K258" s="67" t="s">
        <v>1024</v>
      </c>
      <c r="L258" s="108">
        <f>S258+538490</f>
        <v>538490</v>
      </c>
      <c r="M258" s="12" t="s">
        <v>1185</v>
      </c>
      <c r="N258" s="12" t="s">
        <v>1042</v>
      </c>
      <c r="O258" s="12" t="s">
        <v>1043</v>
      </c>
      <c r="P258" s="12" t="s">
        <v>1044</v>
      </c>
      <c r="Q258" s="12"/>
      <c r="R258" s="9"/>
    </row>
    <row r="259" spans="1:18" ht="30.95" customHeight="1" x14ac:dyDescent="0.15">
      <c r="A259" s="126">
        <v>2022</v>
      </c>
      <c r="B259" s="126">
        <v>5</v>
      </c>
      <c r="C259" s="126" t="s">
        <v>1036</v>
      </c>
      <c r="D259" s="126" t="s">
        <v>1037</v>
      </c>
      <c r="E259" s="126" t="s">
        <v>1038</v>
      </c>
      <c r="F259" s="126"/>
      <c r="G259" s="9" t="s">
        <v>1050</v>
      </c>
      <c r="H259" s="9" t="s">
        <v>1053</v>
      </c>
      <c r="I259" s="67" t="s">
        <v>1052</v>
      </c>
      <c r="J259" s="67">
        <v>143</v>
      </c>
      <c r="K259" s="67" t="s">
        <v>1024</v>
      </c>
      <c r="L259" s="108">
        <f>S259+374520</f>
        <v>374520</v>
      </c>
      <c r="M259" s="12" t="s">
        <v>1185</v>
      </c>
      <c r="N259" s="12" t="s">
        <v>1042</v>
      </c>
      <c r="O259" s="12" t="s">
        <v>1043</v>
      </c>
      <c r="P259" s="12" t="s">
        <v>1044</v>
      </c>
      <c r="Q259" s="12"/>
      <c r="R259" s="9"/>
    </row>
    <row r="260" spans="1:18" ht="30.95" customHeight="1" x14ac:dyDescent="0.15">
      <c r="A260" s="126">
        <v>2022</v>
      </c>
      <c r="B260" s="126">
        <v>5</v>
      </c>
      <c r="C260" s="126" t="s">
        <v>1036</v>
      </c>
      <c r="D260" s="142" t="s">
        <v>1054</v>
      </c>
      <c r="E260" s="126" t="s">
        <v>1038</v>
      </c>
      <c r="F260" s="126">
        <v>4014178201</v>
      </c>
      <c r="G260" s="9" t="s">
        <v>1055</v>
      </c>
      <c r="H260" s="9" t="s">
        <v>1056</v>
      </c>
      <c r="I260" s="9" t="s">
        <v>1057</v>
      </c>
      <c r="J260" s="67">
        <v>119</v>
      </c>
      <c r="K260" s="9" t="s">
        <v>1032</v>
      </c>
      <c r="L260" s="108">
        <f>S260+90590</f>
        <v>90590</v>
      </c>
      <c r="M260" s="12" t="s">
        <v>1185</v>
      </c>
      <c r="N260" s="12" t="s">
        <v>1042</v>
      </c>
      <c r="O260" s="12" t="s">
        <v>1043</v>
      </c>
      <c r="P260" s="12" t="s">
        <v>1044</v>
      </c>
      <c r="Q260" s="12"/>
      <c r="R260" s="9"/>
    </row>
    <row r="261" spans="1:18" ht="30.95" customHeight="1" x14ac:dyDescent="0.15">
      <c r="A261" s="126">
        <v>2022</v>
      </c>
      <c r="B261" s="126">
        <v>5</v>
      </c>
      <c r="C261" s="126" t="s">
        <v>1036</v>
      </c>
      <c r="D261" s="142" t="s">
        <v>1054</v>
      </c>
      <c r="E261" s="126" t="s">
        <v>1038</v>
      </c>
      <c r="F261" s="126">
        <v>4014210901</v>
      </c>
      <c r="G261" s="9" t="s">
        <v>1058</v>
      </c>
      <c r="H261" s="9">
        <v>800</v>
      </c>
      <c r="I261" s="9" t="s">
        <v>1057</v>
      </c>
      <c r="J261" s="67">
        <v>44</v>
      </c>
      <c r="K261" s="9" t="s">
        <v>1032</v>
      </c>
      <c r="L261" s="108">
        <f>S261+41180</f>
        <v>41180</v>
      </c>
      <c r="M261" s="12" t="s">
        <v>1185</v>
      </c>
      <c r="N261" s="12" t="s">
        <v>1042</v>
      </c>
      <c r="O261" s="12" t="s">
        <v>1043</v>
      </c>
      <c r="P261" s="12" t="s">
        <v>1044</v>
      </c>
      <c r="Q261" s="12"/>
      <c r="R261" s="9"/>
    </row>
    <row r="262" spans="1:18" ht="30.95" customHeight="1" x14ac:dyDescent="0.15">
      <c r="A262" s="126">
        <v>2022</v>
      </c>
      <c r="B262" s="126">
        <v>5</v>
      </c>
      <c r="C262" s="126" t="s">
        <v>1036</v>
      </c>
      <c r="D262" s="142" t="s">
        <v>1054</v>
      </c>
      <c r="E262" s="126" t="s">
        <v>1038</v>
      </c>
      <c r="F262" s="126">
        <v>4014210901</v>
      </c>
      <c r="G262" s="9" t="s">
        <v>1058</v>
      </c>
      <c r="H262" s="9">
        <v>1000</v>
      </c>
      <c r="I262" s="9" t="s">
        <v>1057</v>
      </c>
      <c r="J262" s="67">
        <v>14</v>
      </c>
      <c r="K262" s="9" t="s">
        <v>1032</v>
      </c>
      <c r="L262" s="108">
        <f>S262+20670</f>
        <v>20670</v>
      </c>
      <c r="M262" s="12" t="s">
        <v>1185</v>
      </c>
      <c r="N262" s="12" t="s">
        <v>1042</v>
      </c>
      <c r="O262" s="12" t="s">
        <v>1043</v>
      </c>
      <c r="P262" s="12" t="s">
        <v>1044</v>
      </c>
      <c r="Q262" s="12"/>
      <c r="R262" s="9"/>
    </row>
    <row r="263" spans="1:18" ht="30.95" customHeight="1" x14ac:dyDescent="0.15">
      <c r="A263" s="126">
        <v>2022</v>
      </c>
      <c r="B263" s="126">
        <v>5</v>
      </c>
      <c r="C263" s="126" t="s">
        <v>1036</v>
      </c>
      <c r="D263" s="142" t="s">
        <v>1054</v>
      </c>
      <c r="E263" s="126" t="s">
        <v>1038</v>
      </c>
      <c r="F263" s="126">
        <v>4014178401</v>
      </c>
      <c r="G263" s="9" t="s">
        <v>1059</v>
      </c>
      <c r="H263" s="9" t="s">
        <v>1046</v>
      </c>
      <c r="I263" s="9" t="s">
        <v>1041</v>
      </c>
      <c r="J263" s="67">
        <v>2</v>
      </c>
      <c r="K263" s="9" t="s">
        <v>1035</v>
      </c>
      <c r="L263" s="108">
        <f>S263+7830</f>
        <v>7830</v>
      </c>
      <c r="M263" s="12" t="s">
        <v>1185</v>
      </c>
      <c r="N263" s="12" t="s">
        <v>1042</v>
      </c>
      <c r="O263" s="12" t="s">
        <v>1043</v>
      </c>
      <c r="P263" s="12" t="s">
        <v>1044</v>
      </c>
      <c r="Q263" s="12"/>
      <c r="R263" s="9"/>
    </row>
    <row r="264" spans="1:18" ht="30.95" customHeight="1" x14ac:dyDescent="0.15">
      <c r="A264" s="126">
        <v>2022</v>
      </c>
      <c r="B264" s="126">
        <v>5</v>
      </c>
      <c r="C264" s="126" t="s">
        <v>1036</v>
      </c>
      <c r="D264" s="142" t="s">
        <v>1054</v>
      </c>
      <c r="E264" s="126" t="s">
        <v>1038</v>
      </c>
      <c r="F264" s="126">
        <v>4014178402</v>
      </c>
      <c r="G264" s="9" t="s">
        <v>1060</v>
      </c>
      <c r="H264" s="9" t="s">
        <v>1046</v>
      </c>
      <c r="I264" s="9" t="s">
        <v>1041</v>
      </c>
      <c r="J264" s="67">
        <v>2</v>
      </c>
      <c r="K264" s="9" t="s">
        <v>1035</v>
      </c>
      <c r="L264" s="108">
        <f>S264+6880</f>
        <v>6880</v>
      </c>
      <c r="M264" s="12" t="s">
        <v>1185</v>
      </c>
      <c r="N264" s="12" t="s">
        <v>1042</v>
      </c>
      <c r="O264" s="12" t="s">
        <v>1043</v>
      </c>
      <c r="P264" s="12" t="s">
        <v>1044</v>
      </c>
      <c r="Q264" s="12"/>
      <c r="R264" s="9"/>
    </row>
    <row r="265" spans="1:18" ht="30.95" customHeight="1" x14ac:dyDescent="0.15">
      <c r="A265" s="126">
        <v>2022</v>
      </c>
      <c r="B265" s="126">
        <v>5</v>
      </c>
      <c r="C265" s="126" t="s">
        <v>1036</v>
      </c>
      <c r="D265" s="142" t="s">
        <v>1054</v>
      </c>
      <c r="E265" s="126" t="s">
        <v>1038</v>
      </c>
      <c r="F265" s="126">
        <v>3013150202</v>
      </c>
      <c r="G265" s="9" t="s">
        <v>1061</v>
      </c>
      <c r="H265" s="9" t="s">
        <v>1062</v>
      </c>
      <c r="I265" s="9" t="s">
        <v>1063</v>
      </c>
      <c r="J265" s="67">
        <v>5670</v>
      </c>
      <c r="K265" s="9" t="s">
        <v>1015</v>
      </c>
      <c r="L265" s="108">
        <f>S265+808310</f>
        <v>808310</v>
      </c>
      <c r="M265" s="12" t="s">
        <v>1185</v>
      </c>
      <c r="N265" s="12" t="s">
        <v>1042</v>
      </c>
      <c r="O265" s="12" t="s">
        <v>1043</v>
      </c>
      <c r="P265" s="12" t="s">
        <v>1044</v>
      </c>
      <c r="Q265" s="12"/>
      <c r="R265" s="9"/>
    </row>
    <row r="266" spans="1:18" ht="30.95" customHeight="1" x14ac:dyDescent="0.15">
      <c r="A266" s="126">
        <v>2022</v>
      </c>
      <c r="B266" s="126">
        <v>7</v>
      </c>
      <c r="C266" s="126" t="s">
        <v>1036</v>
      </c>
      <c r="D266" s="142" t="s">
        <v>1054</v>
      </c>
      <c r="E266" s="126" t="s">
        <v>1038</v>
      </c>
      <c r="F266" s="126">
        <v>3011159701</v>
      </c>
      <c r="G266" s="9" t="s">
        <v>1064</v>
      </c>
      <c r="H266" s="9" t="s">
        <v>1065</v>
      </c>
      <c r="I266" s="9" t="s">
        <v>1066</v>
      </c>
      <c r="J266" s="67">
        <v>60</v>
      </c>
      <c r="K266" s="9" t="s">
        <v>1067</v>
      </c>
      <c r="L266" s="108">
        <f>S266+26250</f>
        <v>26250</v>
      </c>
      <c r="M266" s="12" t="s">
        <v>1185</v>
      </c>
      <c r="N266" s="12" t="s">
        <v>1042</v>
      </c>
      <c r="O266" s="12" t="s">
        <v>1043</v>
      </c>
      <c r="P266" s="12" t="s">
        <v>1044</v>
      </c>
      <c r="Q266" s="12"/>
      <c r="R266" s="9"/>
    </row>
    <row r="267" spans="1:18" ht="30.95" customHeight="1" x14ac:dyDescent="0.15">
      <c r="A267" s="126">
        <v>2022</v>
      </c>
      <c r="B267" s="126">
        <v>8</v>
      </c>
      <c r="C267" s="126" t="s">
        <v>1036</v>
      </c>
      <c r="D267" s="126" t="s">
        <v>1037</v>
      </c>
      <c r="E267" s="126" t="s">
        <v>1038</v>
      </c>
      <c r="F267" s="126">
        <v>3015200101</v>
      </c>
      <c r="G267" s="9" t="s">
        <v>1068</v>
      </c>
      <c r="H267" s="9" t="s">
        <v>1069</v>
      </c>
      <c r="I267" s="9" t="s">
        <v>1070</v>
      </c>
      <c r="J267" s="67">
        <v>640</v>
      </c>
      <c r="K267" s="67" t="s">
        <v>1024</v>
      </c>
      <c r="L267" s="108">
        <f>S267+781060</f>
        <v>781060</v>
      </c>
      <c r="M267" s="12" t="s">
        <v>1185</v>
      </c>
      <c r="N267" s="12" t="s">
        <v>1042</v>
      </c>
      <c r="O267" s="12" t="s">
        <v>1043</v>
      </c>
      <c r="P267" s="12" t="s">
        <v>1044</v>
      </c>
      <c r="Q267" s="12"/>
      <c r="R267" s="9"/>
    </row>
    <row r="268" spans="1:18" ht="30.95" customHeight="1" x14ac:dyDescent="0.15">
      <c r="A268" s="126">
        <v>2022</v>
      </c>
      <c r="B268" s="126">
        <v>8</v>
      </c>
      <c r="C268" s="126" t="s">
        <v>1036</v>
      </c>
      <c r="D268" s="142" t="s">
        <v>1054</v>
      </c>
      <c r="E268" s="126" t="s">
        <v>1038</v>
      </c>
      <c r="F268" s="126">
        <v>3012999701</v>
      </c>
      <c r="G268" s="9" t="s">
        <v>1071</v>
      </c>
      <c r="H268" s="9"/>
      <c r="I268" s="9" t="s">
        <v>1072</v>
      </c>
      <c r="J268" s="67">
        <v>4829</v>
      </c>
      <c r="K268" s="9" t="s">
        <v>1015</v>
      </c>
      <c r="L268" s="108">
        <f>S268+730140</f>
        <v>730140</v>
      </c>
      <c r="M268" s="12" t="s">
        <v>1185</v>
      </c>
      <c r="N268" s="12" t="s">
        <v>1042</v>
      </c>
      <c r="O268" s="12" t="s">
        <v>1043</v>
      </c>
      <c r="P268" s="12" t="s">
        <v>1044</v>
      </c>
      <c r="Q268" s="12"/>
      <c r="R268" s="9"/>
    </row>
    <row r="269" spans="1:18" ht="30.95" customHeight="1" x14ac:dyDescent="0.15">
      <c r="A269" s="126">
        <v>2022</v>
      </c>
      <c r="B269" s="126">
        <v>8</v>
      </c>
      <c r="C269" s="126" t="s">
        <v>1036</v>
      </c>
      <c r="D269" s="142" t="s">
        <v>1054</v>
      </c>
      <c r="E269" s="126" t="s">
        <v>1038</v>
      </c>
      <c r="F269" s="126">
        <v>3012170301</v>
      </c>
      <c r="G269" s="9" t="s">
        <v>1073</v>
      </c>
      <c r="H269" s="9" t="s">
        <v>1074</v>
      </c>
      <c r="I269" s="9" t="s">
        <v>1070</v>
      </c>
      <c r="J269" s="67">
        <v>920</v>
      </c>
      <c r="K269" s="9" t="s">
        <v>1024</v>
      </c>
      <c r="L269" s="108">
        <f>S269+1028380</f>
        <v>1028380</v>
      </c>
      <c r="M269" s="12" t="s">
        <v>1185</v>
      </c>
      <c r="N269" s="12" t="s">
        <v>1042</v>
      </c>
      <c r="O269" s="12" t="s">
        <v>1043</v>
      </c>
      <c r="P269" s="12" t="s">
        <v>1044</v>
      </c>
      <c r="Q269" s="12"/>
      <c r="R269" s="9"/>
    </row>
    <row r="270" spans="1:18" ht="30.95" customHeight="1" x14ac:dyDescent="0.15">
      <c r="A270" s="126">
        <v>2022</v>
      </c>
      <c r="B270" s="126">
        <v>8</v>
      </c>
      <c r="C270" s="126" t="s">
        <v>1036</v>
      </c>
      <c r="D270" s="142" t="s">
        <v>1054</v>
      </c>
      <c r="E270" s="126" t="s">
        <v>1038</v>
      </c>
      <c r="F270" s="126">
        <v>3012178301</v>
      </c>
      <c r="G270" s="9" t="s">
        <v>1075</v>
      </c>
      <c r="H270" s="9" t="s">
        <v>1076</v>
      </c>
      <c r="I270" s="9" t="s">
        <v>1077</v>
      </c>
      <c r="J270" s="67">
        <v>50</v>
      </c>
      <c r="K270" s="9" t="s">
        <v>1015</v>
      </c>
      <c r="L270" s="108">
        <f>S270+21330</f>
        <v>21330</v>
      </c>
      <c r="M270" s="12" t="s">
        <v>1185</v>
      </c>
      <c r="N270" s="12" t="s">
        <v>1042</v>
      </c>
      <c r="O270" s="12" t="s">
        <v>1043</v>
      </c>
      <c r="P270" s="12" t="s">
        <v>1044</v>
      </c>
      <c r="Q270" s="12"/>
      <c r="R270" s="9"/>
    </row>
    <row r="271" spans="1:18" ht="30.95" customHeight="1" x14ac:dyDescent="0.15">
      <c r="A271" s="126">
        <v>2022</v>
      </c>
      <c r="B271" s="126">
        <v>3</v>
      </c>
      <c r="C271" s="126" t="s">
        <v>1078</v>
      </c>
      <c r="D271" s="126" t="s">
        <v>1079</v>
      </c>
      <c r="E271" s="126"/>
      <c r="F271" s="126">
        <v>3016160102</v>
      </c>
      <c r="G271" s="9" t="s">
        <v>1080</v>
      </c>
      <c r="H271" s="9"/>
      <c r="I271" s="9"/>
      <c r="J271" s="9"/>
      <c r="K271" s="9"/>
      <c r="L271" s="91">
        <v>60735</v>
      </c>
      <c r="M271" s="12" t="s">
        <v>1187</v>
      </c>
      <c r="N271" s="114" t="s">
        <v>1202</v>
      </c>
      <c r="O271" s="114" t="s">
        <v>1203</v>
      </c>
      <c r="P271" s="12"/>
      <c r="Q271" s="12"/>
      <c r="R271" s="9"/>
    </row>
    <row r="272" spans="1:18" ht="30.95" customHeight="1" x14ac:dyDescent="0.15">
      <c r="A272" s="126">
        <v>2022</v>
      </c>
      <c r="B272" s="126">
        <v>3</v>
      </c>
      <c r="C272" s="126" t="s">
        <v>1078</v>
      </c>
      <c r="D272" s="126" t="s">
        <v>1079</v>
      </c>
      <c r="E272" s="126"/>
      <c r="F272" s="126">
        <v>3013170201</v>
      </c>
      <c r="G272" s="9" t="s">
        <v>1081</v>
      </c>
      <c r="H272" s="9"/>
      <c r="I272" s="9"/>
      <c r="J272" s="9"/>
      <c r="K272" s="9"/>
      <c r="L272" s="91">
        <v>56545</v>
      </c>
      <c r="M272" s="12" t="s">
        <v>1187</v>
      </c>
      <c r="N272" s="114" t="s">
        <v>1202</v>
      </c>
      <c r="O272" s="114" t="s">
        <v>1203</v>
      </c>
      <c r="P272" s="12"/>
      <c r="Q272" s="12"/>
      <c r="R272" s="9"/>
    </row>
    <row r="273" spans="1:18" ht="30.95" customHeight="1" x14ac:dyDescent="0.15">
      <c r="A273" s="126">
        <v>2022</v>
      </c>
      <c r="B273" s="126">
        <v>3</v>
      </c>
      <c r="C273" s="126" t="s">
        <v>1078</v>
      </c>
      <c r="D273" s="126" t="s">
        <v>1079</v>
      </c>
      <c r="E273" s="126"/>
      <c r="F273" s="126">
        <v>3017169801</v>
      </c>
      <c r="G273" s="9" t="s">
        <v>1082</v>
      </c>
      <c r="H273" s="9"/>
      <c r="I273" s="9"/>
      <c r="J273" s="9"/>
      <c r="K273" s="9"/>
      <c r="L273" s="91">
        <v>61770</v>
      </c>
      <c r="M273" s="12" t="s">
        <v>1187</v>
      </c>
      <c r="N273" s="114" t="s">
        <v>1202</v>
      </c>
      <c r="O273" s="114" t="s">
        <v>1203</v>
      </c>
      <c r="P273" s="12"/>
      <c r="Q273" s="12"/>
      <c r="R273" s="9"/>
    </row>
    <row r="274" spans="1:18" ht="30.95" customHeight="1" x14ac:dyDescent="0.15">
      <c r="A274" s="126">
        <v>2022</v>
      </c>
      <c r="B274" s="126">
        <v>5</v>
      </c>
      <c r="C274" s="126" t="s">
        <v>1078</v>
      </c>
      <c r="D274" s="126" t="s">
        <v>1079</v>
      </c>
      <c r="E274" s="126"/>
      <c r="F274" s="126">
        <v>3018150801</v>
      </c>
      <c r="G274" s="9" t="s">
        <v>1083</v>
      </c>
      <c r="H274" s="9"/>
      <c r="I274" s="9"/>
      <c r="J274" s="9"/>
      <c r="K274" s="9"/>
      <c r="L274" s="91">
        <v>22829</v>
      </c>
      <c r="M274" s="12" t="s">
        <v>1187</v>
      </c>
      <c r="N274" s="114" t="s">
        <v>1202</v>
      </c>
      <c r="O274" s="114" t="s">
        <v>1203</v>
      </c>
      <c r="P274" s="12"/>
      <c r="Q274" s="12"/>
      <c r="R274" s="9"/>
    </row>
    <row r="275" spans="1:18" ht="30.95" customHeight="1" x14ac:dyDescent="0.15">
      <c r="A275" s="126">
        <v>2022</v>
      </c>
      <c r="B275" s="126">
        <v>3</v>
      </c>
      <c r="C275" s="126" t="s">
        <v>1084</v>
      </c>
      <c r="D275" s="126" t="s">
        <v>1079</v>
      </c>
      <c r="E275" s="126"/>
      <c r="F275" s="70">
        <v>3015159901</v>
      </c>
      <c r="G275" s="9" t="s">
        <v>1085</v>
      </c>
      <c r="H275" s="9"/>
      <c r="I275" s="9"/>
      <c r="J275" s="9"/>
      <c r="K275" s="9"/>
      <c r="L275" s="91">
        <v>57764</v>
      </c>
      <c r="M275" s="12" t="s">
        <v>1187</v>
      </c>
      <c r="N275" s="114" t="s">
        <v>1202</v>
      </c>
      <c r="O275" s="114" t="s">
        <v>1203</v>
      </c>
      <c r="P275" s="12"/>
      <c r="Q275" s="12"/>
      <c r="R275" s="9"/>
    </row>
    <row r="276" spans="1:18" ht="30.95" customHeight="1" x14ac:dyDescent="0.15">
      <c r="A276" s="126">
        <v>2022</v>
      </c>
      <c r="B276" s="126">
        <v>3</v>
      </c>
      <c r="C276" s="143" t="s">
        <v>1078</v>
      </c>
      <c r="D276" s="126" t="s">
        <v>1086</v>
      </c>
      <c r="E276" s="126"/>
      <c r="F276" s="144">
        <v>3016170201</v>
      </c>
      <c r="G276" s="9" t="s">
        <v>1087</v>
      </c>
      <c r="H276" s="9"/>
      <c r="I276" s="9"/>
      <c r="J276" s="9"/>
      <c r="K276" s="9"/>
      <c r="L276" s="91">
        <v>182495</v>
      </c>
      <c r="M276" s="12" t="s">
        <v>1187</v>
      </c>
      <c r="N276" s="114" t="s">
        <v>1204</v>
      </c>
      <c r="O276" s="114" t="s">
        <v>1205</v>
      </c>
      <c r="P276" s="12"/>
      <c r="Q276" s="12"/>
      <c r="R276" s="9"/>
    </row>
    <row r="277" spans="1:18" ht="30.95" customHeight="1" x14ac:dyDescent="0.15">
      <c r="A277" s="126">
        <v>2022</v>
      </c>
      <c r="B277" s="126">
        <v>3</v>
      </c>
      <c r="C277" s="126" t="s">
        <v>1088</v>
      </c>
      <c r="D277" s="126" t="s">
        <v>1086</v>
      </c>
      <c r="E277" s="126"/>
      <c r="F277" s="145">
        <v>5611210101</v>
      </c>
      <c r="G277" s="9" t="s">
        <v>1089</v>
      </c>
      <c r="H277" s="9"/>
      <c r="I277" s="9"/>
      <c r="J277" s="9"/>
      <c r="K277" s="9"/>
      <c r="L277" s="91">
        <v>773644</v>
      </c>
      <c r="M277" s="12" t="s">
        <v>1187</v>
      </c>
      <c r="N277" s="114" t="s">
        <v>1204</v>
      </c>
      <c r="O277" s="114" t="s">
        <v>1205</v>
      </c>
      <c r="P277" s="12"/>
      <c r="Q277" s="12"/>
      <c r="R277" s="9"/>
    </row>
    <row r="278" spans="1:18" ht="30.95" customHeight="1" x14ac:dyDescent="0.15">
      <c r="A278" s="126">
        <v>2022</v>
      </c>
      <c r="B278" s="126">
        <v>3</v>
      </c>
      <c r="C278" s="126" t="s">
        <v>1078</v>
      </c>
      <c r="D278" s="126" t="s">
        <v>1090</v>
      </c>
      <c r="E278" s="126"/>
      <c r="F278" s="126">
        <v>3015159001</v>
      </c>
      <c r="G278" s="77" t="s">
        <v>1091</v>
      </c>
      <c r="H278" s="9"/>
      <c r="I278" s="9"/>
      <c r="J278" s="9"/>
      <c r="K278" s="9"/>
      <c r="L278" s="112">
        <v>45241</v>
      </c>
      <c r="M278" s="12" t="s">
        <v>1187</v>
      </c>
      <c r="N278" s="114" t="s">
        <v>1204</v>
      </c>
      <c r="O278" s="114" t="s">
        <v>1205</v>
      </c>
      <c r="P278" s="12"/>
      <c r="Q278" s="12"/>
      <c r="R278" s="9"/>
    </row>
    <row r="279" spans="1:18" ht="33" customHeight="1" x14ac:dyDescent="0.15">
      <c r="A279" s="126">
        <v>2022</v>
      </c>
      <c r="B279" s="126">
        <v>2</v>
      </c>
      <c r="C279" s="126" t="s">
        <v>1078</v>
      </c>
      <c r="D279" s="126" t="s">
        <v>1092</v>
      </c>
      <c r="E279" s="126"/>
      <c r="F279" s="126">
        <v>3010161901</v>
      </c>
      <c r="G279" s="77" t="s">
        <v>1093</v>
      </c>
      <c r="H279" s="9"/>
      <c r="I279" s="9"/>
      <c r="J279" s="9"/>
      <c r="K279" s="9"/>
      <c r="L279" s="112">
        <v>100810</v>
      </c>
      <c r="M279" s="12" t="s">
        <v>1187</v>
      </c>
      <c r="N279" s="114" t="s">
        <v>1204</v>
      </c>
      <c r="O279" s="114" t="s">
        <v>1205</v>
      </c>
      <c r="P279" s="12"/>
      <c r="Q279" s="12"/>
      <c r="R279" s="9"/>
    </row>
    <row r="280" spans="1:18" ht="33" customHeight="1" x14ac:dyDescent="0.15">
      <c r="A280" s="126">
        <v>2022</v>
      </c>
      <c r="B280" s="126">
        <v>2</v>
      </c>
      <c r="C280" s="126" t="s">
        <v>1078</v>
      </c>
      <c r="D280" s="126" t="s">
        <v>1092</v>
      </c>
      <c r="E280" s="126"/>
      <c r="F280" s="126">
        <v>3011150501</v>
      </c>
      <c r="G280" s="77" t="s">
        <v>1094</v>
      </c>
      <c r="H280" s="9"/>
      <c r="I280" s="9"/>
      <c r="J280" s="9"/>
      <c r="K280" s="9"/>
      <c r="L280" s="113">
        <v>62318</v>
      </c>
      <c r="M280" s="12" t="s">
        <v>1187</v>
      </c>
      <c r="N280" s="114" t="s">
        <v>1204</v>
      </c>
      <c r="O280" s="114" t="s">
        <v>1205</v>
      </c>
      <c r="P280" s="12"/>
      <c r="Q280" s="12"/>
      <c r="R280" s="9"/>
    </row>
    <row r="281" spans="1:18" ht="33" customHeight="1" x14ac:dyDescent="0.15">
      <c r="A281" s="126">
        <v>2022</v>
      </c>
      <c r="B281" s="126">
        <v>3</v>
      </c>
      <c r="C281" s="126" t="s">
        <v>1078</v>
      </c>
      <c r="D281" s="126" t="s">
        <v>1092</v>
      </c>
      <c r="E281" s="126"/>
      <c r="F281" s="126" t="s">
        <v>1095</v>
      </c>
      <c r="G281" s="77" t="s">
        <v>1096</v>
      </c>
      <c r="H281" s="9"/>
      <c r="I281" s="9"/>
      <c r="J281" s="9"/>
      <c r="K281" s="9"/>
      <c r="L281" s="112">
        <v>34882</v>
      </c>
      <c r="M281" s="12" t="s">
        <v>1187</v>
      </c>
      <c r="N281" s="114" t="s">
        <v>1204</v>
      </c>
      <c r="O281" s="114" t="s">
        <v>1205</v>
      </c>
      <c r="P281" s="12"/>
      <c r="Q281" s="12"/>
      <c r="R281" s="9"/>
    </row>
    <row r="282" spans="1:18" ht="33" customHeight="1" x14ac:dyDescent="0.15">
      <c r="A282" s="126">
        <v>2022</v>
      </c>
      <c r="B282" s="126">
        <v>3</v>
      </c>
      <c r="C282" s="126" t="s">
        <v>1078</v>
      </c>
      <c r="D282" s="126" t="s">
        <v>1092</v>
      </c>
      <c r="E282" s="126"/>
      <c r="F282" s="126">
        <v>4922150601</v>
      </c>
      <c r="G282" s="77" t="s">
        <v>1097</v>
      </c>
      <c r="H282" s="9"/>
      <c r="I282" s="9"/>
      <c r="J282" s="9"/>
      <c r="K282" s="9"/>
      <c r="L282" s="112">
        <v>21234</v>
      </c>
      <c r="M282" s="12" t="s">
        <v>1187</v>
      </c>
      <c r="N282" s="114" t="s">
        <v>1204</v>
      </c>
      <c r="O282" s="114" t="s">
        <v>1205</v>
      </c>
      <c r="P282" s="12"/>
      <c r="Q282" s="12"/>
      <c r="R282" s="9"/>
    </row>
    <row r="283" spans="1:18" ht="33" customHeight="1" x14ac:dyDescent="0.15">
      <c r="A283" s="126">
        <v>2022</v>
      </c>
      <c r="B283" s="126">
        <v>3</v>
      </c>
      <c r="C283" s="126" t="s">
        <v>1078</v>
      </c>
      <c r="D283" s="126" t="s">
        <v>1092</v>
      </c>
      <c r="E283" s="126"/>
      <c r="F283" s="126">
        <v>3017169801</v>
      </c>
      <c r="G283" s="77" t="s">
        <v>1098</v>
      </c>
      <c r="H283" s="9"/>
      <c r="I283" s="9"/>
      <c r="J283" s="9"/>
      <c r="K283" s="9"/>
      <c r="L283" s="112">
        <v>92001</v>
      </c>
      <c r="M283" s="12" t="s">
        <v>1187</v>
      </c>
      <c r="N283" s="114" t="s">
        <v>1204</v>
      </c>
      <c r="O283" s="114" t="s">
        <v>1205</v>
      </c>
      <c r="P283" s="12"/>
      <c r="Q283" s="12"/>
      <c r="R283" s="9"/>
    </row>
    <row r="284" spans="1:18" ht="33" customHeight="1" x14ac:dyDescent="0.15">
      <c r="A284" s="126">
        <v>2022</v>
      </c>
      <c r="B284" s="126">
        <v>7</v>
      </c>
      <c r="C284" s="126" t="s">
        <v>1010</v>
      </c>
      <c r="D284" s="126" t="s">
        <v>1099</v>
      </c>
      <c r="E284" s="126"/>
      <c r="F284" s="126">
        <v>3017150301</v>
      </c>
      <c r="G284" s="9" t="s">
        <v>1100</v>
      </c>
      <c r="H284" s="9"/>
      <c r="I284" s="9"/>
      <c r="J284" s="9"/>
      <c r="K284" s="9"/>
      <c r="L284" s="112">
        <v>31855797</v>
      </c>
      <c r="M284" s="12" t="s">
        <v>1187</v>
      </c>
      <c r="N284" s="114" t="s">
        <v>1206</v>
      </c>
      <c r="O284" s="114" t="s">
        <v>1207</v>
      </c>
      <c r="P284" s="12"/>
      <c r="Q284" s="12"/>
      <c r="R284" s="9"/>
    </row>
    <row r="285" spans="1:18" ht="33" customHeight="1" x14ac:dyDescent="0.15">
      <c r="A285" s="126">
        <v>2022</v>
      </c>
      <c r="B285" s="126">
        <v>2</v>
      </c>
      <c r="C285" s="126" t="s">
        <v>39</v>
      </c>
      <c r="D285" s="126" t="s">
        <v>1101</v>
      </c>
      <c r="E285" s="126"/>
      <c r="F285" s="126">
        <v>10063865</v>
      </c>
      <c r="G285" s="9" t="s">
        <v>1102</v>
      </c>
      <c r="H285" s="9"/>
      <c r="I285" s="9"/>
      <c r="J285" s="9"/>
      <c r="K285" s="9"/>
      <c r="L285" s="112">
        <v>25804</v>
      </c>
      <c r="M285" s="12" t="s">
        <v>1187</v>
      </c>
      <c r="N285" s="114" t="s">
        <v>1208</v>
      </c>
      <c r="O285" s="114" t="s">
        <v>1209</v>
      </c>
      <c r="P285" s="12"/>
      <c r="Q285" s="12"/>
      <c r="R285" s="9"/>
    </row>
    <row r="286" spans="1:18" ht="33" customHeight="1" x14ac:dyDescent="0.15">
      <c r="A286" s="126">
        <v>2022</v>
      </c>
      <c r="B286" s="126">
        <v>2</v>
      </c>
      <c r="C286" s="126" t="s">
        <v>39</v>
      </c>
      <c r="D286" s="126" t="s">
        <v>1101</v>
      </c>
      <c r="E286" s="126"/>
      <c r="F286" s="126">
        <v>10063867</v>
      </c>
      <c r="G286" s="9" t="s">
        <v>1102</v>
      </c>
      <c r="H286" s="9"/>
      <c r="I286" s="9"/>
      <c r="J286" s="9"/>
      <c r="K286" s="9"/>
      <c r="L286" s="112">
        <v>48448</v>
      </c>
      <c r="M286" s="12" t="s">
        <v>1187</v>
      </c>
      <c r="N286" s="114" t="s">
        <v>1208</v>
      </c>
      <c r="O286" s="114" t="s">
        <v>1209</v>
      </c>
      <c r="P286" s="12"/>
      <c r="Q286" s="12"/>
      <c r="R286" s="9"/>
    </row>
    <row r="287" spans="1:18" ht="33" customHeight="1" x14ac:dyDescent="0.15">
      <c r="A287" s="126">
        <v>2022</v>
      </c>
      <c r="B287" s="126">
        <v>2</v>
      </c>
      <c r="C287" s="126" t="s">
        <v>39</v>
      </c>
      <c r="D287" s="126" t="s">
        <v>1101</v>
      </c>
      <c r="E287" s="126"/>
      <c r="F287" s="126">
        <v>22596542</v>
      </c>
      <c r="G287" s="9" t="s">
        <v>1103</v>
      </c>
      <c r="H287" s="9"/>
      <c r="I287" s="9"/>
      <c r="J287" s="9"/>
      <c r="K287" s="9"/>
      <c r="L287" s="112">
        <v>90022</v>
      </c>
      <c r="M287" s="12" t="s">
        <v>1187</v>
      </c>
      <c r="N287" s="114" t="s">
        <v>1208</v>
      </c>
      <c r="O287" s="114" t="s">
        <v>1209</v>
      </c>
      <c r="P287" s="12"/>
      <c r="Q287" s="12"/>
      <c r="R287" s="9"/>
    </row>
    <row r="288" spans="1:18" ht="30.95" customHeight="1" x14ac:dyDescent="0.15">
      <c r="A288" s="126">
        <v>2022</v>
      </c>
      <c r="B288" s="146" t="s">
        <v>1104</v>
      </c>
      <c r="C288" s="126"/>
      <c r="D288" s="126" t="s">
        <v>1105</v>
      </c>
      <c r="E288" s="126" t="s">
        <v>1038</v>
      </c>
      <c r="F288" s="126"/>
      <c r="G288" s="9" t="s">
        <v>1106</v>
      </c>
      <c r="H288" s="9" t="s">
        <v>1107</v>
      </c>
      <c r="I288" s="9" t="s">
        <v>1108</v>
      </c>
      <c r="J288" s="9" t="s">
        <v>1109</v>
      </c>
      <c r="K288" s="9"/>
      <c r="L288" s="82">
        <v>64741</v>
      </c>
      <c r="M288" s="12" t="s">
        <v>1190</v>
      </c>
      <c r="N288" s="12" t="s">
        <v>1110</v>
      </c>
      <c r="O288" s="12" t="s">
        <v>1111</v>
      </c>
      <c r="P288" s="12"/>
      <c r="Q288" s="12"/>
      <c r="R288" s="9"/>
    </row>
    <row r="289" spans="1:18" ht="30.95" customHeight="1" x14ac:dyDescent="0.15">
      <c r="A289" s="126">
        <v>2022</v>
      </c>
      <c r="B289" s="126" t="s">
        <v>1104</v>
      </c>
      <c r="C289" s="126"/>
      <c r="D289" s="126" t="s">
        <v>1105</v>
      </c>
      <c r="E289" s="126" t="s">
        <v>1038</v>
      </c>
      <c r="F289" s="126"/>
      <c r="G289" s="9" t="s">
        <v>1112</v>
      </c>
      <c r="H289" s="9" t="s">
        <v>1113</v>
      </c>
      <c r="I289" s="9" t="s">
        <v>1114</v>
      </c>
      <c r="J289" s="9" t="s">
        <v>1115</v>
      </c>
      <c r="K289" s="9"/>
      <c r="L289" s="82">
        <v>156200</v>
      </c>
      <c r="M289" s="12" t="s">
        <v>1189</v>
      </c>
      <c r="N289" s="12" t="s">
        <v>1110</v>
      </c>
      <c r="O289" s="12" t="s">
        <v>1111</v>
      </c>
      <c r="P289" s="12"/>
      <c r="Q289" s="12"/>
      <c r="R289" s="9"/>
    </row>
    <row r="290" spans="1:18" ht="30.95" customHeight="1" x14ac:dyDescent="0.15">
      <c r="A290" s="126">
        <v>2022</v>
      </c>
      <c r="B290" s="126" t="s">
        <v>1104</v>
      </c>
      <c r="C290" s="126"/>
      <c r="D290" s="126" t="s">
        <v>1105</v>
      </c>
      <c r="E290" s="126" t="s">
        <v>1038</v>
      </c>
      <c r="F290" s="126"/>
      <c r="G290" s="9" t="s">
        <v>1116</v>
      </c>
      <c r="H290" s="9" t="s">
        <v>1117</v>
      </c>
      <c r="I290" s="9" t="s">
        <v>1118</v>
      </c>
      <c r="J290" s="9" t="s">
        <v>1119</v>
      </c>
      <c r="K290" s="9"/>
      <c r="L290" s="82">
        <v>98570</v>
      </c>
      <c r="M290" s="12" t="s">
        <v>1188</v>
      </c>
      <c r="N290" s="12" t="s">
        <v>1110</v>
      </c>
      <c r="O290" s="12" t="s">
        <v>1111</v>
      </c>
      <c r="P290" s="12"/>
      <c r="Q290" s="12"/>
      <c r="R290" s="9"/>
    </row>
    <row r="291" spans="1:18" ht="30.95" customHeight="1" x14ac:dyDescent="0.15">
      <c r="A291" s="126">
        <v>2022</v>
      </c>
      <c r="B291" s="126" t="s">
        <v>1104</v>
      </c>
      <c r="C291" s="126"/>
      <c r="D291" s="126" t="s">
        <v>1105</v>
      </c>
      <c r="E291" s="126" t="s">
        <v>1038</v>
      </c>
      <c r="F291" s="126"/>
      <c r="G291" s="9" t="s">
        <v>1120</v>
      </c>
      <c r="H291" s="9" t="s">
        <v>1121</v>
      </c>
      <c r="I291" s="9" t="s">
        <v>1118</v>
      </c>
      <c r="J291" s="9" t="s">
        <v>1122</v>
      </c>
      <c r="K291" s="9"/>
      <c r="L291" s="82">
        <v>23320</v>
      </c>
      <c r="M291" s="12" t="s">
        <v>1188</v>
      </c>
      <c r="N291" s="12" t="s">
        <v>1110</v>
      </c>
      <c r="O291" s="12" t="s">
        <v>1111</v>
      </c>
      <c r="P291" s="12"/>
      <c r="Q291" s="12"/>
      <c r="R291" s="9"/>
    </row>
    <row r="292" spans="1:18" ht="30.95" customHeight="1" x14ac:dyDescent="0.15">
      <c r="A292" s="126">
        <v>2022</v>
      </c>
      <c r="B292" s="126" t="s">
        <v>1104</v>
      </c>
      <c r="C292" s="126"/>
      <c r="D292" s="126" t="s">
        <v>1105</v>
      </c>
      <c r="E292" s="126" t="s">
        <v>1038</v>
      </c>
      <c r="F292" s="126"/>
      <c r="G292" s="78" t="s">
        <v>1123</v>
      </c>
      <c r="H292" s="9" t="s">
        <v>1117</v>
      </c>
      <c r="I292" s="9" t="s">
        <v>1118</v>
      </c>
      <c r="J292" s="9" t="s">
        <v>1119</v>
      </c>
      <c r="K292" s="9"/>
      <c r="L292" s="82">
        <v>38500</v>
      </c>
      <c r="M292" s="12" t="s">
        <v>1188</v>
      </c>
      <c r="N292" s="12" t="s">
        <v>1110</v>
      </c>
      <c r="O292" s="12" t="s">
        <v>1111</v>
      </c>
      <c r="P292" s="12"/>
      <c r="Q292" s="12"/>
      <c r="R292" s="9"/>
    </row>
    <row r="293" spans="1:18" ht="30.95" customHeight="1" x14ac:dyDescent="0.15">
      <c r="A293" s="126">
        <v>2022</v>
      </c>
      <c r="B293" s="126" t="s">
        <v>1104</v>
      </c>
      <c r="C293" s="126"/>
      <c r="D293" s="126" t="s">
        <v>1105</v>
      </c>
      <c r="E293" s="126" t="s">
        <v>1038</v>
      </c>
      <c r="F293" s="126"/>
      <c r="G293" s="9" t="s">
        <v>1124</v>
      </c>
      <c r="H293" s="78" t="s">
        <v>1125</v>
      </c>
      <c r="I293" s="9" t="s">
        <v>1126</v>
      </c>
      <c r="J293" s="9" t="s">
        <v>1115</v>
      </c>
      <c r="K293" s="9"/>
      <c r="L293" s="82">
        <v>89481</v>
      </c>
      <c r="M293" s="12" t="s">
        <v>1188</v>
      </c>
      <c r="N293" s="12" t="s">
        <v>1110</v>
      </c>
      <c r="O293" s="12" t="s">
        <v>1111</v>
      </c>
      <c r="P293" s="12"/>
      <c r="Q293" s="12"/>
      <c r="R293" s="9"/>
    </row>
    <row r="294" spans="1:18" ht="30.95" customHeight="1" x14ac:dyDescent="0.15">
      <c r="A294" s="126">
        <v>2022</v>
      </c>
      <c r="B294" s="126">
        <v>2</v>
      </c>
      <c r="C294" s="126" t="s">
        <v>39</v>
      </c>
      <c r="D294" s="126" t="s">
        <v>1127</v>
      </c>
      <c r="E294" s="126"/>
      <c r="F294" s="126">
        <v>4010160201</v>
      </c>
      <c r="G294" s="9" t="s">
        <v>1128</v>
      </c>
      <c r="H294" s="9"/>
      <c r="I294" s="9"/>
      <c r="J294" s="9"/>
      <c r="K294" s="9"/>
      <c r="L294" s="83">
        <v>63026</v>
      </c>
      <c r="M294" s="12" t="s">
        <v>1188</v>
      </c>
      <c r="N294" s="63" t="s">
        <v>1129</v>
      </c>
      <c r="O294" s="63" t="s">
        <v>1130</v>
      </c>
      <c r="P294" s="12"/>
      <c r="Q294" s="12"/>
      <c r="R294" s="9"/>
    </row>
    <row r="295" spans="1:18" ht="30.95" customHeight="1" x14ac:dyDescent="0.15">
      <c r="A295" s="126">
        <v>2022</v>
      </c>
      <c r="B295" s="126">
        <v>2</v>
      </c>
      <c r="C295" s="126" t="s">
        <v>39</v>
      </c>
      <c r="D295" s="126" t="s">
        <v>1127</v>
      </c>
      <c r="E295" s="126"/>
      <c r="F295" s="126">
        <v>4010180601</v>
      </c>
      <c r="G295" s="9" t="s">
        <v>861</v>
      </c>
      <c r="H295" s="9"/>
      <c r="I295" s="9"/>
      <c r="J295" s="9"/>
      <c r="K295" s="9"/>
      <c r="L295" s="83">
        <v>108552</v>
      </c>
      <c r="M295" s="12" t="s">
        <v>1188</v>
      </c>
      <c r="N295" s="63" t="s">
        <v>1129</v>
      </c>
      <c r="O295" s="63" t="s">
        <v>1130</v>
      </c>
      <c r="P295" s="12"/>
      <c r="Q295" s="12"/>
      <c r="R295" s="9"/>
    </row>
    <row r="296" spans="1:18" ht="30.95" customHeight="1" x14ac:dyDescent="0.15">
      <c r="A296" s="126">
        <v>2022</v>
      </c>
      <c r="B296" s="126">
        <v>2</v>
      </c>
      <c r="C296" s="126" t="s">
        <v>39</v>
      </c>
      <c r="D296" s="126" t="s">
        <v>1127</v>
      </c>
      <c r="E296" s="126" t="s">
        <v>928</v>
      </c>
      <c r="F296" s="126"/>
      <c r="G296" s="9" t="s">
        <v>1131</v>
      </c>
      <c r="H296" s="9"/>
      <c r="I296" s="9"/>
      <c r="J296" s="9"/>
      <c r="K296" s="9"/>
      <c r="L296" s="83">
        <v>153803</v>
      </c>
      <c r="M296" s="12" t="s">
        <v>1188</v>
      </c>
      <c r="N296" s="63" t="s">
        <v>1129</v>
      </c>
      <c r="O296" s="63" t="s">
        <v>1130</v>
      </c>
      <c r="P296" s="12"/>
      <c r="Q296" s="12"/>
      <c r="R296" s="9"/>
    </row>
    <row r="297" spans="1:18" ht="30.95" customHeight="1" x14ac:dyDescent="0.15">
      <c r="A297" s="126">
        <v>2022</v>
      </c>
      <c r="B297" s="126">
        <v>1</v>
      </c>
      <c r="C297" s="126" t="s">
        <v>39</v>
      </c>
      <c r="D297" s="126" t="s">
        <v>1127</v>
      </c>
      <c r="E297" s="126"/>
      <c r="F297" s="126">
        <v>2410160101</v>
      </c>
      <c r="G297" s="9" t="s">
        <v>1132</v>
      </c>
      <c r="H297" s="9"/>
      <c r="I297" s="9"/>
      <c r="J297" s="9"/>
      <c r="K297" s="9"/>
      <c r="L297" s="83">
        <v>112605</v>
      </c>
      <c r="M297" s="12" t="s">
        <v>1188</v>
      </c>
      <c r="N297" s="63" t="s">
        <v>1129</v>
      </c>
      <c r="O297" s="63" t="s">
        <v>1130</v>
      </c>
      <c r="P297" s="12"/>
      <c r="Q297" s="12"/>
      <c r="R297" s="9"/>
    </row>
    <row r="298" spans="1:18" ht="30.95" customHeight="1" x14ac:dyDescent="0.15">
      <c r="A298" s="126">
        <v>2022</v>
      </c>
      <c r="B298" s="126">
        <v>2</v>
      </c>
      <c r="C298" s="126" t="s">
        <v>39</v>
      </c>
      <c r="D298" s="126" t="s">
        <v>1133</v>
      </c>
      <c r="E298" s="126"/>
      <c r="F298" s="126">
        <v>4010187201</v>
      </c>
      <c r="G298" s="9" t="s">
        <v>1134</v>
      </c>
      <c r="H298" s="9"/>
      <c r="I298" s="9"/>
      <c r="J298" s="9"/>
      <c r="K298" s="9"/>
      <c r="L298" s="83">
        <v>40267</v>
      </c>
      <c r="M298" s="12" t="s">
        <v>1188</v>
      </c>
      <c r="N298" s="63" t="s">
        <v>1129</v>
      </c>
      <c r="O298" s="63" t="s">
        <v>1130</v>
      </c>
      <c r="P298" s="12"/>
      <c r="Q298" s="12"/>
      <c r="R298" s="9"/>
    </row>
    <row r="299" spans="1:18" ht="30.95" customHeight="1" x14ac:dyDescent="0.15">
      <c r="A299" s="126">
        <v>2022</v>
      </c>
      <c r="B299" s="126">
        <v>4</v>
      </c>
      <c r="C299" s="126" t="s">
        <v>39</v>
      </c>
      <c r="D299" s="126" t="s">
        <v>1135</v>
      </c>
      <c r="E299" s="126"/>
      <c r="F299" s="126">
        <v>4010160201</v>
      </c>
      <c r="G299" s="9" t="s">
        <v>1128</v>
      </c>
      <c r="H299" s="9"/>
      <c r="I299" s="9"/>
      <c r="J299" s="9"/>
      <c r="K299" s="9"/>
      <c r="L299" s="83">
        <v>25764</v>
      </c>
      <c r="M299" s="12" t="s">
        <v>1188</v>
      </c>
      <c r="N299" s="63" t="s">
        <v>1129</v>
      </c>
      <c r="O299" s="63" t="s">
        <v>1130</v>
      </c>
      <c r="P299" s="12"/>
      <c r="Q299" s="12"/>
      <c r="R299" s="9"/>
    </row>
    <row r="300" spans="1:18" ht="30.95" customHeight="1" x14ac:dyDescent="0.15">
      <c r="A300" s="126">
        <v>2022</v>
      </c>
      <c r="B300" s="126">
        <v>4</v>
      </c>
      <c r="C300" s="126" t="s">
        <v>39</v>
      </c>
      <c r="D300" s="126" t="s">
        <v>1135</v>
      </c>
      <c r="E300" s="126"/>
      <c r="F300" s="126">
        <v>4010180601</v>
      </c>
      <c r="G300" s="9" t="s">
        <v>861</v>
      </c>
      <c r="H300" s="9"/>
      <c r="I300" s="9"/>
      <c r="J300" s="9"/>
      <c r="K300" s="9"/>
      <c r="L300" s="83">
        <v>41532</v>
      </c>
      <c r="M300" s="12" t="s">
        <v>1188</v>
      </c>
      <c r="N300" s="63" t="s">
        <v>1129</v>
      </c>
      <c r="O300" s="63" t="s">
        <v>1130</v>
      </c>
      <c r="P300" s="12"/>
      <c r="Q300" s="12"/>
      <c r="R300" s="9"/>
    </row>
    <row r="301" spans="1:18" ht="30.95" customHeight="1" x14ac:dyDescent="0.15">
      <c r="A301" s="126">
        <v>2022</v>
      </c>
      <c r="B301" s="126">
        <v>9</v>
      </c>
      <c r="C301" s="126" t="s">
        <v>1010</v>
      </c>
      <c r="D301" s="126" t="s">
        <v>1136</v>
      </c>
      <c r="E301" s="126"/>
      <c r="F301" s="126">
        <v>4010180601</v>
      </c>
      <c r="G301" s="9" t="s">
        <v>1137</v>
      </c>
      <c r="H301" s="9"/>
      <c r="I301" s="9"/>
      <c r="J301" s="9"/>
      <c r="K301" s="9"/>
      <c r="L301" s="83">
        <v>371911</v>
      </c>
      <c r="M301" s="12" t="s">
        <v>1188</v>
      </c>
      <c r="N301" s="12" t="s">
        <v>1138</v>
      </c>
      <c r="O301" s="12" t="s">
        <v>1139</v>
      </c>
      <c r="P301" s="12"/>
      <c r="Q301" s="12"/>
      <c r="R301" s="9"/>
    </row>
    <row r="302" spans="1:18" ht="30.95" customHeight="1" x14ac:dyDescent="0.15">
      <c r="A302" s="126">
        <v>2022</v>
      </c>
      <c r="B302" s="126">
        <v>9</v>
      </c>
      <c r="C302" s="126" t="s">
        <v>1010</v>
      </c>
      <c r="D302" s="126" t="s">
        <v>1136</v>
      </c>
      <c r="E302" s="126"/>
      <c r="F302" s="126">
        <v>4010180602</v>
      </c>
      <c r="G302" s="9" t="s">
        <v>1140</v>
      </c>
      <c r="H302" s="9"/>
      <c r="I302" s="9"/>
      <c r="J302" s="9"/>
      <c r="K302" s="9"/>
      <c r="L302" s="83">
        <v>541863</v>
      </c>
      <c r="M302" s="12" t="s">
        <v>1188</v>
      </c>
      <c r="N302" s="12" t="s">
        <v>1138</v>
      </c>
      <c r="O302" s="12" t="s">
        <v>1139</v>
      </c>
      <c r="P302" s="12"/>
      <c r="Q302" s="12"/>
      <c r="R302" s="9"/>
    </row>
    <row r="303" spans="1:18" ht="30.95" customHeight="1" x14ac:dyDescent="0.15">
      <c r="A303" s="126">
        <v>2022</v>
      </c>
      <c r="B303" s="126">
        <v>9</v>
      </c>
      <c r="C303" s="126" t="s">
        <v>1010</v>
      </c>
      <c r="D303" s="126" t="s">
        <v>1136</v>
      </c>
      <c r="E303" s="126"/>
      <c r="F303" s="126">
        <v>2411181001</v>
      </c>
      <c r="G303" s="9" t="s">
        <v>1141</v>
      </c>
      <c r="H303" s="9"/>
      <c r="I303" s="9"/>
      <c r="J303" s="9"/>
      <c r="K303" s="9"/>
      <c r="L303" s="83">
        <v>30531</v>
      </c>
      <c r="M303" s="12" t="s">
        <v>1188</v>
      </c>
      <c r="N303" s="12" t="s">
        <v>1138</v>
      </c>
      <c r="O303" s="12" t="s">
        <v>1139</v>
      </c>
      <c r="P303" s="12"/>
      <c r="Q303" s="12"/>
      <c r="R303" s="9"/>
    </row>
    <row r="304" spans="1:18" ht="30.95" customHeight="1" x14ac:dyDescent="0.15">
      <c r="A304" s="126">
        <v>2022</v>
      </c>
      <c r="B304" s="126">
        <v>9</v>
      </c>
      <c r="C304" s="126" t="s">
        <v>1010</v>
      </c>
      <c r="D304" s="126" t="s">
        <v>1136</v>
      </c>
      <c r="E304" s="126"/>
      <c r="F304" s="126">
        <v>4015156601</v>
      </c>
      <c r="G304" s="9" t="s">
        <v>1142</v>
      </c>
      <c r="H304" s="9"/>
      <c r="I304" s="9"/>
      <c r="J304" s="9"/>
      <c r="K304" s="9"/>
      <c r="L304" s="83">
        <v>13469</v>
      </c>
      <c r="M304" s="12" t="s">
        <v>1188</v>
      </c>
      <c r="N304" s="12" t="s">
        <v>1138</v>
      </c>
      <c r="O304" s="12" t="s">
        <v>1139</v>
      </c>
      <c r="P304" s="12"/>
      <c r="Q304" s="12"/>
      <c r="R304" s="9"/>
    </row>
    <row r="305" spans="1:18" ht="30.95" customHeight="1" x14ac:dyDescent="0.15">
      <c r="A305" s="126">
        <v>2022</v>
      </c>
      <c r="B305" s="126">
        <v>9</v>
      </c>
      <c r="C305" s="126" t="s">
        <v>1010</v>
      </c>
      <c r="D305" s="126" t="s">
        <v>1136</v>
      </c>
      <c r="E305" s="126"/>
      <c r="F305" s="126">
        <v>4010187201</v>
      </c>
      <c r="G305" s="9" t="s">
        <v>1143</v>
      </c>
      <c r="H305" s="9"/>
      <c r="I305" s="9"/>
      <c r="J305" s="9"/>
      <c r="K305" s="9"/>
      <c r="L305" s="83">
        <v>33785</v>
      </c>
      <c r="M305" s="12" t="s">
        <v>1188</v>
      </c>
      <c r="N305" s="12" t="s">
        <v>1138</v>
      </c>
      <c r="O305" s="12" t="s">
        <v>1139</v>
      </c>
      <c r="P305" s="12"/>
      <c r="Q305" s="12"/>
      <c r="R305" s="9"/>
    </row>
    <row r="306" spans="1:18" ht="30.95" customHeight="1" x14ac:dyDescent="0.15">
      <c r="A306" s="126">
        <v>2022</v>
      </c>
      <c r="B306" s="126">
        <v>9</v>
      </c>
      <c r="C306" s="126" t="s">
        <v>1010</v>
      </c>
      <c r="D306" s="126" t="s">
        <v>1136</v>
      </c>
      <c r="E306" s="126"/>
      <c r="F306" s="126">
        <v>2410160101</v>
      </c>
      <c r="G306" s="9" t="s">
        <v>1144</v>
      </c>
      <c r="H306" s="9"/>
      <c r="I306" s="9"/>
      <c r="J306" s="9"/>
      <c r="K306" s="9"/>
      <c r="L306" s="83">
        <v>283745</v>
      </c>
      <c r="M306" s="12" t="s">
        <v>1188</v>
      </c>
      <c r="N306" s="12" t="s">
        <v>1138</v>
      </c>
      <c r="O306" s="12" t="s">
        <v>1139</v>
      </c>
      <c r="P306" s="12"/>
      <c r="Q306" s="12"/>
      <c r="R306" s="9"/>
    </row>
    <row r="307" spans="1:18" ht="30.95" customHeight="1" x14ac:dyDescent="0.15">
      <c r="A307" s="126">
        <v>2022</v>
      </c>
      <c r="B307" s="126">
        <v>9</v>
      </c>
      <c r="C307" s="126" t="s">
        <v>1010</v>
      </c>
      <c r="D307" s="126" t="s">
        <v>1145</v>
      </c>
      <c r="E307" s="126"/>
      <c r="F307" s="126">
        <v>4010187201</v>
      </c>
      <c r="G307" s="9" t="s">
        <v>1143</v>
      </c>
      <c r="H307" s="9"/>
      <c r="I307" s="9"/>
      <c r="J307" s="9"/>
      <c r="K307" s="9"/>
      <c r="L307" s="83">
        <v>92515</v>
      </c>
      <c r="M307" s="12" t="s">
        <v>1188</v>
      </c>
      <c r="N307" s="12" t="s">
        <v>1138</v>
      </c>
      <c r="O307" s="12" t="s">
        <v>1139</v>
      </c>
      <c r="P307" s="12"/>
      <c r="Q307" s="12"/>
      <c r="R307" s="9"/>
    </row>
    <row r="308" spans="1:18" ht="30.95" customHeight="1" x14ac:dyDescent="0.15">
      <c r="A308" s="126">
        <v>2022</v>
      </c>
      <c r="B308" s="126">
        <v>2</v>
      </c>
      <c r="C308" s="126" t="s">
        <v>39</v>
      </c>
      <c r="D308" s="126" t="s">
        <v>1146</v>
      </c>
      <c r="E308" s="126"/>
      <c r="F308" s="126">
        <v>3912180101</v>
      </c>
      <c r="G308" s="9" t="s">
        <v>866</v>
      </c>
      <c r="H308" s="9"/>
      <c r="I308" s="9"/>
      <c r="J308" s="9"/>
      <c r="K308" s="9"/>
      <c r="L308" s="83">
        <v>301603</v>
      </c>
      <c r="M308" s="12" t="s">
        <v>1188</v>
      </c>
      <c r="N308" s="63" t="s">
        <v>1147</v>
      </c>
      <c r="O308" s="63" t="s">
        <v>1148</v>
      </c>
      <c r="P308" s="12"/>
      <c r="Q308" s="12"/>
      <c r="R308" s="9"/>
    </row>
    <row r="309" spans="1:18" ht="30.95" customHeight="1" x14ac:dyDescent="0.15">
      <c r="A309" s="126">
        <v>2022</v>
      </c>
      <c r="B309" s="126">
        <v>10</v>
      </c>
      <c r="C309" s="126" t="s">
        <v>39</v>
      </c>
      <c r="D309" s="126" t="s">
        <v>1149</v>
      </c>
      <c r="E309" s="126"/>
      <c r="F309" s="126">
        <v>4010178702</v>
      </c>
      <c r="G309" s="9" t="s">
        <v>861</v>
      </c>
      <c r="H309" s="9"/>
      <c r="I309" s="9"/>
      <c r="J309" s="9"/>
      <c r="K309" s="9"/>
      <c r="L309" s="83">
        <v>158492</v>
      </c>
      <c r="M309" s="12" t="s">
        <v>1188</v>
      </c>
      <c r="N309" s="63" t="s">
        <v>1147</v>
      </c>
      <c r="O309" s="63" t="s">
        <v>1150</v>
      </c>
      <c r="P309" s="12"/>
      <c r="Q309" s="12"/>
      <c r="R309" s="9"/>
    </row>
    <row r="310" spans="1:18" ht="30.95" customHeight="1" x14ac:dyDescent="0.15">
      <c r="A310" s="126">
        <v>2022</v>
      </c>
      <c r="B310" s="126">
        <v>10</v>
      </c>
      <c r="C310" s="126" t="s">
        <v>39</v>
      </c>
      <c r="D310" s="126" t="s">
        <v>1149</v>
      </c>
      <c r="E310" s="126" t="s">
        <v>928</v>
      </c>
      <c r="F310" s="126"/>
      <c r="G310" s="9" t="s">
        <v>1131</v>
      </c>
      <c r="H310" s="9"/>
      <c r="I310" s="9"/>
      <c r="J310" s="9"/>
      <c r="K310" s="9"/>
      <c r="L310" s="83">
        <v>263855</v>
      </c>
      <c r="M310" s="12" t="s">
        <v>1188</v>
      </c>
      <c r="N310" s="63" t="s">
        <v>1147</v>
      </c>
      <c r="O310" s="63" t="s">
        <v>1151</v>
      </c>
      <c r="P310" s="12"/>
      <c r="Q310" s="12"/>
      <c r="R310" s="9"/>
    </row>
    <row r="311" spans="1:18" ht="30.95" customHeight="1" x14ac:dyDescent="0.15">
      <c r="A311" s="126">
        <v>2022</v>
      </c>
      <c r="B311" s="126">
        <v>10</v>
      </c>
      <c r="C311" s="126" t="s">
        <v>39</v>
      </c>
      <c r="D311" s="126" t="s">
        <v>1149</v>
      </c>
      <c r="E311" s="126"/>
      <c r="F311" s="126">
        <v>4010160201</v>
      </c>
      <c r="G311" s="9" t="s">
        <v>1128</v>
      </c>
      <c r="H311" s="9"/>
      <c r="I311" s="9"/>
      <c r="J311" s="9"/>
      <c r="K311" s="9"/>
      <c r="L311" s="83">
        <v>92323</v>
      </c>
      <c r="M311" s="12" t="s">
        <v>1188</v>
      </c>
      <c r="N311" s="63" t="s">
        <v>1147</v>
      </c>
      <c r="O311" s="63" t="s">
        <v>1152</v>
      </c>
      <c r="P311" s="12"/>
      <c r="Q311" s="12"/>
      <c r="R311" s="9"/>
    </row>
    <row r="312" spans="1:18" ht="30.95" customHeight="1" x14ac:dyDescent="0.15">
      <c r="A312" s="126">
        <v>2022</v>
      </c>
      <c r="B312" s="126">
        <v>10</v>
      </c>
      <c r="C312" s="126" t="s">
        <v>39</v>
      </c>
      <c r="D312" s="126" t="s">
        <v>1149</v>
      </c>
      <c r="E312" s="126"/>
      <c r="F312" s="126">
        <v>2411181001</v>
      </c>
      <c r="G312" s="9" t="s">
        <v>1153</v>
      </c>
      <c r="H312" s="9"/>
      <c r="I312" s="9"/>
      <c r="J312" s="9"/>
      <c r="K312" s="9"/>
      <c r="L312" s="83">
        <v>44483</v>
      </c>
      <c r="M312" s="12" t="s">
        <v>1188</v>
      </c>
      <c r="N312" s="63" t="s">
        <v>1147</v>
      </c>
      <c r="O312" s="63" t="s">
        <v>1154</v>
      </c>
      <c r="P312" s="12"/>
      <c r="Q312" s="12"/>
      <c r="R312" s="9"/>
    </row>
    <row r="313" spans="1:18" ht="30.95" customHeight="1" x14ac:dyDescent="0.15">
      <c r="A313" s="126">
        <v>2022</v>
      </c>
      <c r="B313" s="126">
        <v>10</v>
      </c>
      <c r="C313" s="126" t="s">
        <v>39</v>
      </c>
      <c r="D313" s="126" t="s">
        <v>1149</v>
      </c>
      <c r="E313" s="126"/>
      <c r="F313" s="126">
        <v>4015156601</v>
      </c>
      <c r="G313" s="9" t="s">
        <v>1155</v>
      </c>
      <c r="H313" s="9"/>
      <c r="I313" s="9"/>
      <c r="J313" s="9"/>
      <c r="K313" s="9"/>
      <c r="L313" s="83">
        <v>15131</v>
      </c>
      <c r="M313" s="12" t="s">
        <v>1188</v>
      </c>
      <c r="N313" s="63" t="s">
        <v>1147</v>
      </c>
      <c r="O313" s="63" t="s">
        <v>1130</v>
      </c>
      <c r="P313" s="12"/>
      <c r="Q313" s="12"/>
      <c r="R313" s="9"/>
    </row>
    <row r="314" spans="1:18" ht="30.95" customHeight="1" x14ac:dyDescent="0.15">
      <c r="A314" s="126">
        <v>2022</v>
      </c>
      <c r="B314" s="126">
        <v>10</v>
      </c>
      <c r="C314" s="126" t="s">
        <v>39</v>
      </c>
      <c r="D314" s="126" t="s">
        <v>1149</v>
      </c>
      <c r="E314" s="126"/>
      <c r="F314" s="126">
        <v>2410160101</v>
      </c>
      <c r="G314" s="9" t="s">
        <v>1132</v>
      </c>
      <c r="H314" s="9"/>
      <c r="I314" s="9"/>
      <c r="J314" s="9"/>
      <c r="K314" s="9"/>
      <c r="L314" s="83">
        <v>169309</v>
      </c>
      <c r="M314" s="12" t="s">
        <v>1188</v>
      </c>
      <c r="N314" s="63" t="s">
        <v>1147</v>
      </c>
      <c r="O314" s="63" t="s">
        <v>1156</v>
      </c>
      <c r="P314" s="12"/>
      <c r="Q314" s="12"/>
      <c r="R314" s="9"/>
    </row>
    <row r="315" spans="1:18" ht="30.95" customHeight="1" x14ac:dyDescent="0.15">
      <c r="A315" s="126">
        <v>2022</v>
      </c>
      <c r="B315" s="126">
        <v>10</v>
      </c>
      <c r="C315" s="126" t="s">
        <v>39</v>
      </c>
      <c r="D315" s="126" t="s">
        <v>1149</v>
      </c>
      <c r="E315" s="126"/>
      <c r="F315" s="126">
        <v>4010187201</v>
      </c>
      <c r="G315" s="9" t="s">
        <v>1134</v>
      </c>
      <c r="H315" s="9"/>
      <c r="I315" s="9"/>
      <c r="J315" s="9"/>
      <c r="K315" s="9"/>
      <c r="L315" s="83">
        <v>16684</v>
      </c>
      <c r="M315" s="12" t="s">
        <v>1188</v>
      </c>
      <c r="N315" s="63" t="s">
        <v>1147</v>
      </c>
      <c r="O315" s="63" t="s">
        <v>1157</v>
      </c>
      <c r="P315" s="12"/>
      <c r="Q315" s="12"/>
      <c r="R315" s="9"/>
    </row>
    <row r="316" spans="1:18" ht="24.75" customHeight="1" x14ac:dyDescent="0.15">
      <c r="A316" s="126">
        <v>2022</v>
      </c>
      <c r="B316" s="126">
        <v>3</v>
      </c>
      <c r="C316" s="126" t="s">
        <v>371</v>
      </c>
      <c r="D316" s="126" t="s">
        <v>1210</v>
      </c>
      <c r="E316" s="126" t="s">
        <v>928</v>
      </c>
      <c r="F316" s="126">
        <v>3911150403</v>
      </c>
      <c r="G316" s="117" t="s">
        <v>1211</v>
      </c>
      <c r="H316" s="117" t="s">
        <v>1212</v>
      </c>
      <c r="I316" s="117" t="s">
        <v>1213</v>
      </c>
      <c r="J316" s="117"/>
      <c r="K316" s="117"/>
      <c r="L316" s="116">
        <v>522000</v>
      </c>
      <c r="M316" s="118" t="s">
        <v>1214</v>
      </c>
      <c r="N316" s="118" t="s">
        <v>1215</v>
      </c>
      <c r="O316" s="118" t="s">
        <v>1216</v>
      </c>
      <c r="P316" s="118" t="s">
        <v>349</v>
      </c>
      <c r="Q316" s="118"/>
      <c r="R316" s="117"/>
    </row>
    <row r="317" spans="1:18" ht="27" x14ac:dyDescent="0.15">
      <c r="A317" s="126">
        <v>2022</v>
      </c>
      <c r="B317" s="126">
        <v>7</v>
      </c>
      <c r="C317" s="126" t="s">
        <v>371</v>
      </c>
      <c r="D317" s="126" t="s">
        <v>1217</v>
      </c>
      <c r="E317" s="126" t="s">
        <v>928</v>
      </c>
      <c r="F317" s="126">
        <v>6013100101</v>
      </c>
      <c r="G317" s="117" t="s">
        <v>1218</v>
      </c>
      <c r="H317" s="117" t="s">
        <v>1219</v>
      </c>
      <c r="I317" s="117" t="s">
        <v>1220</v>
      </c>
      <c r="J317" s="117">
        <v>1</v>
      </c>
      <c r="K317" s="117" t="s">
        <v>1221</v>
      </c>
      <c r="L317" s="116">
        <v>355000</v>
      </c>
      <c r="M317" s="118" t="s">
        <v>1214</v>
      </c>
      <c r="N317" s="118" t="s">
        <v>1222</v>
      </c>
      <c r="O317" s="118" t="s">
        <v>1223</v>
      </c>
      <c r="P317" s="118" t="s">
        <v>349</v>
      </c>
      <c r="Q317" s="118"/>
      <c r="R317" s="117"/>
    </row>
    <row r="318" spans="1:18" ht="337.5" x14ac:dyDescent="0.15">
      <c r="A318" s="126">
        <v>2022</v>
      </c>
      <c r="B318" s="126">
        <v>1</v>
      </c>
      <c r="C318" s="126" t="s">
        <v>39</v>
      </c>
      <c r="D318" s="126" t="s">
        <v>1224</v>
      </c>
      <c r="E318" s="126" t="s">
        <v>934</v>
      </c>
      <c r="F318" s="126">
        <v>4110291601</v>
      </c>
      <c r="G318" s="120" t="s">
        <v>1225</v>
      </c>
      <c r="H318" s="120" t="s">
        <v>1226</v>
      </c>
      <c r="I318" s="120" t="s">
        <v>1227</v>
      </c>
      <c r="J318" s="120">
        <v>1</v>
      </c>
      <c r="K318" s="120" t="s">
        <v>1228</v>
      </c>
      <c r="L318" s="115">
        <v>33000</v>
      </c>
      <c r="M318" s="121" t="s">
        <v>1229</v>
      </c>
      <c r="N318" s="121" t="s">
        <v>1230</v>
      </c>
      <c r="O318" s="121" t="s">
        <v>1231</v>
      </c>
      <c r="P318" s="121" t="s">
        <v>349</v>
      </c>
      <c r="Q318" s="121"/>
      <c r="R318" s="120"/>
    </row>
    <row r="319" spans="1:18" ht="175.5" x14ac:dyDescent="0.15">
      <c r="A319" s="126">
        <v>2022</v>
      </c>
      <c r="B319" s="126">
        <v>1</v>
      </c>
      <c r="C319" s="126" t="s">
        <v>371</v>
      </c>
      <c r="D319" s="126" t="s">
        <v>1232</v>
      </c>
      <c r="E319" s="126" t="s">
        <v>928</v>
      </c>
      <c r="F319" s="126">
        <v>41115823</v>
      </c>
      <c r="G319" s="120" t="s">
        <v>1233</v>
      </c>
      <c r="H319" s="120" t="s">
        <v>1234</v>
      </c>
      <c r="I319" s="120" t="s">
        <v>1235</v>
      </c>
      <c r="J319" s="120">
        <v>1</v>
      </c>
      <c r="K319" s="120" t="s">
        <v>1236</v>
      </c>
      <c r="L319" s="119">
        <v>55000</v>
      </c>
      <c r="M319" s="121" t="s">
        <v>1237</v>
      </c>
      <c r="N319" s="121" t="s">
        <v>1238</v>
      </c>
      <c r="O319" s="121" t="s">
        <v>1239</v>
      </c>
      <c r="P319" s="121" t="s">
        <v>349</v>
      </c>
      <c r="Q319" s="121"/>
      <c r="R319" s="120"/>
    </row>
    <row r="320" spans="1:18" ht="67.5" x14ac:dyDescent="0.15">
      <c r="A320" s="126">
        <v>2022</v>
      </c>
      <c r="B320" s="126">
        <v>1</v>
      </c>
      <c r="C320" s="126" t="s">
        <v>39</v>
      </c>
      <c r="D320" s="126" t="s">
        <v>1335</v>
      </c>
      <c r="E320" s="126" t="s">
        <v>65</v>
      </c>
      <c r="F320" s="126"/>
      <c r="G320" s="120" t="s">
        <v>1240</v>
      </c>
      <c r="H320" s="120" t="s">
        <v>1241</v>
      </c>
      <c r="I320" s="120" t="s">
        <v>1242</v>
      </c>
      <c r="J320" s="120">
        <v>1</v>
      </c>
      <c r="K320" s="120" t="s">
        <v>1236</v>
      </c>
      <c r="L320" s="119">
        <v>28709</v>
      </c>
      <c r="M320" s="121" t="s">
        <v>1237</v>
      </c>
      <c r="N320" s="121" t="s">
        <v>1243</v>
      </c>
      <c r="O320" s="121" t="s">
        <v>1244</v>
      </c>
      <c r="P320" s="121" t="s">
        <v>349</v>
      </c>
      <c r="Q320" s="121"/>
      <c r="R320" s="120" t="s">
        <v>1245</v>
      </c>
    </row>
    <row r="321" spans="1:18" ht="40.5" x14ac:dyDescent="0.15">
      <c r="A321" s="126">
        <v>2022</v>
      </c>
      <c r="B321" s="126">
        <v>1</v>
      </c>
      <c r="C321" s="126" t="s">
        <v>39</v>
      </c>
      <c r="D321" s="126" t="s">
        <v>1246</v>
      </c>
      <c r="E321" s="126"/>
      <c r="F321" s="126">
        <v>4218159901</v>
      </c>
      <c r="G321" s="120" t="s">
        <v>1247</v>
      </c>
      <c r="H321" s="120"/>
      <c r="I321" s="120" t="s">
        <v>1248</v>
      </c>
      <c r="J321" s="120">
        <v>10</v>
      </c>
      <c r="K321" s="120" t="s">
        <v>1249</v>
      </c>
      <c r="L321" s="115">
        <v>22500</v>
      </c>
      <c r="M321" s="121" t="s">
        <v>1250</v>
      </c>
      <c r="N321" s="121" t="s">
        <v>1251</v>
      </c>
      <c r="O321" s="121" t="s">
        <v>1252</v>
      </c>
      <c r="P321" s="121"/>
      <c r="Q321" s="121"/>
      <c r="R321" s="120"/>
    </row>
    <row r="322" spans="1:18" ht="40.5" x14ac:dyDescent="0.15">
      <c r="A322" s="126">
        <v>2022</v>
      </c>
      <c r="B322" s="126">
        <v>1</v>
      </c>
      <c r="C322" s="126" t="s">
        <v>39</v>
      </c>
      <c r="D322" s="126" t="s">
        <v>1253</v>
      </c>
      <c r="E322" s="126"/>
      <c r="F322" s="126">
        <v>4218159901</v>
      </c>
      <c r="G322" s="120"/>
      <c r="H322" s="120"/>
      <c r="I322" s="120" t="s">
        <v>1254</v>
      </c>
      <c r="J322" s="120">
        <v>180</v>
      </c>
      <c r="K322" s="120" t="s">
        <v>1255</v>
      </c>
      <c r="L322" s="115">
        <v>288000</v>
      </c>
      <c r="M322" s="121" t="s">
        <v>1250</v>
      </c>
      <c r="N322" s="121" t="s">
        <v>1256</v>
      </c>
      <c r="O322" s="121" t="s">
        <v>1257</v>
      </c>
      <c r="P322" s="121"/>
      <c r="Q322" s="121"/>
      <c r="R322" s="120"/>
    </row>
    <row r="323" spans="1:18" ht="27" x14ac:dyDescent="0.15">
      <c r="A323" s="126">
        <v>2022</v>
      </c>
      <c r="B323" s="126">
        <v>1</v>
      </c>
      <c r="C323" s="126" t="s">
        <v>39</v>
      </c>
      <c r="D323" s="126" t="s">
        <v>1258</v>
      </c>
      <c r="E323" s="126"/>
      <c r="F323" s="126">
        <v>51320211</v>
      </c>
      <c r="G323" s="120"/>
      <c r="H323" s="120"/>
      <c r="I323" s="120" t="s">
        <v>1259</v>
      </c>
      <c r="J323" s="120">
        <v>30</v>
      </c>
      <c r="K323" s="120" t="s">
        <v>1255</v>
      </c>
      <c r="L323" s="115">
        <v>200000</v>
      </c>
      <c r="M323" s="121" t="s">
        <v>1250</v>
      </c>
      <c r="N323" s="121" t="s">
        <v>1256</v>
      </c>
      <c r="O323" s="121" t="s">
        <v>1257</v>
      </c>
      <c r="P323" s="121"/>
      <c r="Q323" s="121"/>
      <c r="R323" s="120"/>
    </row>
    <row r="324" spans="1:18" ht="189" x14ac:dyDescent="0.15">
      <c r="A324" s="126">
        <v>2022</v>
      </c>
      <c r="B324" s="126">
        <v>1</v>
      </c>
      <c r="C324" s="126" t="s">
        <v>371</v>
      </c>
      <c r="D324" s="126" t="s">
        <v>1260</v>
      </c>
      <c r="E324" s="126" t="s">
        <v>1261</v>
      </c>
      <c r="F324" s="126">
        <v>4110480601</v>
      </c>
      <c r="G324" s="120" t="s">
        <v>1262</v>
      </c>
      <c r="H324" s="122" t="s">
        <v>1263</v>
      </c>
      <c r="I324" s="120" t="s">
        <v>1264</v>
      </c>
      <c r="J324" s="120">
        <v>1</v>
      </c>
      <c r="K324" s="120" t="s">
        <v>83</v>
      </c>
      <c r="L324" s="115">
        <v>100000</v>
      </c>
      <c r="M324" s="121" t="s">
        <v>1265</v>
      </c>
      <c r="N324" s="121" t="s">
        <v>1266</v>
      </c>
      <c r="O324" s="121" t="s">
        <v>1267</v>
      </c>
      <c r="P324" s="121" t="s">
        <v>349</v>
      </c>
      <c r="Q324" s="121"/>
      <c r="R324" s="120"/>
    </row>
    <row r="325" spans="1:18" ht="189" x14ac:dyDescent="0.15">
      <c r="A325" s="126">
        <v>2022</v>
      </c>
      <c r="B325" s="126">
        <v>2</v>
      </c>
      <c r="C325" s="126" t="s">
        <v>371</v>
      </c>
      <c r="D325" s="126" t="s">
        <v>1260</v>
      </c>
      <c r="E325" s="126" t="s">
        <v>1261</v>
      </c>
      <c r="F325" s="126">
        <v>4110481601</v>
      </c>
      <c r="G325" s="120" t="s">
        <v>1268</v>
      </c>
      <c r="H325" s="122" t="s">
        <v>1269</v>
      </c>
      <c r="I325" s="120" t="s">
        <v>1264</v>
      </c>
      <c r="J325" s="120">
        <v>1</v>
      </c>
      <c r="K325" s="120" t="s">
        <v>83</v>
      </c>
      <c r="L325" s="115">
        <v>22000</v>
      </c>
      <c r="M325" s="121" t="s">
        <v>1265</v>
      </c>
      <c r="N325" s="121" t="s">
        <v>1266</v>
      </c>
      <c r="O325" s="121" t="s">
        <v>1267</v>
      </c>
      <c r="P325" s="121" t="s">
        <v>349</v>
      </c>
      <c r="Q325" s="121"/>
      <c r="R325" s="120"/>
    </row>
    <row r="326" spans="1:18" ht="108" x14ac:dyDescent="0.15">
      <c r="A326" s="126">
        <v>2022</v>
      </c>
      <c r="B326" s="126">
        <v>3</v>
      </c>
      <c r="C326" s="126" t="s">
        <v>371</v>
      </c>
      <c r="D326" s="126" t="s">
        <v>1270</v>
      </c>
      <c r="E326" s="126" t="s">
        <v>928</v>
      </c>
      <c r="F326" s="126">
        <v>4111570501</v>
      </c>
      <c r="G326" s="120" t="s">
        <v>1271</v>
      </c>
      <c r="H326" s="120" t="s">
        <v>1272</v>
      </c>
      <c r="I326" s="120" t="s">
        <v>1273</v>
      </c>
      <c r="J326" s="120">
        <v>1</v>
      </c>
      <c r="K326" s="120" t="s">
        <v>1236</v>
      </c>
      <c r="L326" s="115">
        <v>100000</v>
      </c>
      <c r="M326" s="121" t="s">
        <v>1274</v>
      </c>
      <c r="N326" s="121" t="s">
        <v>1275</v>
      </c>
      <c r="O326" s="121" t="s">
        <v>1276</v>
      </c>
      <c r="P326" s="121"/>
      <c r="Q326" s="121"/>
      <c r="R326" s="120"/>
    </row>
    <row r="327" spans="1:18" ht="202.5" x14ac:dyDescent="0.15">
      <c r="A327" s="126">
        <v>2022</v>
      </c>
      <c r="B327" s="126">
        <v>1</v>
      </c>
      <c r="C327" s="126" t="s">
        <v>371</v>
      </c>
      <c r="D327" s="126" t="s">
        <v>1270</v>
      </c>
      <c r="E327" s="126" t="s">
        <v>928</v>
      </c>
      <c r="F327" s="126">
        <v>4111331901</v>
      </c>
      <c r="G327" s="120" t="s">
        <v>1277</v>
      </c>
      <c r="H327" s="120" t="s">
        <v>1278</v>
      </c>
      <c r="I327" s="120" t="s">
        <v>1279</v>
      </c>
      <c r="J327" s="120">
        <v>1</v>
      </c>
      <c r="K327" s="120" t="s">
        <v>1236</v>
      </c>
      <c r="L327" s="115">
        <v>110000</v>
      </c>
      <c r="M327" s="121" t="s">
        <v>1280</v>
      </c>
      <c r="N327" s="121" t="s">
        <v>1281</v>
      </c>
      <c r="O327" s="121" t="s">
        <v>1282</v>
      </c>
      <c r="P327" s="121"/>
      <c r="Q327" s="121"/>
      <c r="R327" s="120"/>
    </row>
    <row r="328" spans="1:18" ht="409.5" x14ac:dyDescent="0.15">
      <c r="A328" s="126">
        <v>2022</v>
      </c>
      <c r="B328" s="126">
        <v>1</v>
      </c>
      <c r="C328" s="126" t="s">
        <v>371</v>
      </c>
      <c r="D328" s="126" t="s">
        <v>1270</v>
      </c>
      <c r="E328" s="126" t="s">
        <v>928</v>
      </c>
      <c r="F328" s="126">
        <v>41115404</v>
      </c>
      <c r="G328" s="120" t="s">
        <v>1283</v>
      </c>
      <c r="H328" s="122" t="s">
        <v>1284</v>
      </c>
      <c r="I328" s="120" t="s">
        <v>1285</v>
      </c>
      <c r="J328" s="120">
        <v>1</v>
      </c>
      <c r="K328" s="120">
        <v>1</v>
      </c>
      <c r="L328" s="115">
        <v>310000</v>
      </c>
      <c r="M328" s="120" t="s">
        <v>1286</v>
      </c>
      <c r="N328" s="121" t="s">
        <v>1287</v>
      </c>
      <c r="O328" s="121" t="s">
        <v>1288</v>
      </c>
      <c r="P328" s="121"/>
      <c r="Q328" s="121"/>
      <c r="R328" s="120"/>
    </row>
    <row r="329" spans="1:18" ht="67.5" x14ac:dyDescent="0.15">
      <c r="A329" s="126">
        <v>2022</v>
      </c>
      <c r="B329" s="126">
        <v>2</v>
      </c>
      <c r="C329" s="126" t="s">
        <v>371</v>
      </c>
      <c r="D329" s="126" t="s">
        <v>1289</v>
      </c>
      <c r="E329" s="126" t="s">
        <v>928</v>
      </c>
      <c r="F329" s="126">
        <v>41115821</v>
      </c>
      <c r="G329" s="120" t="s">
        <v>1290</v>
      </c>
      <c r="H329" s="120" t="s">
        <v>1291</v>
      </c>
      <c r="I329" s="120" t="s">
        <v>1292</v>
      </c>
      <c r="J329" s="120">
        <v>1</v>
      </c>
      <c r="K329" s="120" t="s">
        <v>1236</v>
      </c>
      <c r="L329" s="119">
        <v>96000</v>
      </c>
      <c r="M329" s="121" t="s">
        <v>1293</v>
      </c>
      <c r="N329" s="121" t="s">
        <v>1294</v>
      </c>
      <c r="O329" s="121" t="s">
        <v>1295</v>
      </c>
      <c r="P329" s="121" t="s">
        <v>349</v>
      </c>
      <c r="Q329" s="121"/>
      <c r="R329" s="120"/>
    </row>
    <row r="330" spans="1:18" ht="256.5" x14ac:dyDescent="0.15">
      <c r="A330" s="126">
        <v>2022</v>
      </c>
      <c r="B330" s="126">
        <v>1</v>
      </c>
      <c r="C330" s="126" t="s">
        <v>371</v>
      </c>
      <c r="D330" s="126" t="s">
        <v>1270</v>
      </c>
      <c r="E330" s="126" t="s">
        <v>928</v>
      </c>
      <c r="F330" s="126">
        <v>41115703</v>
      </c>
      <c r="G330" s="120" t="s">
        <v>1296</v>
      </c>
      <c r="H330" s="123" t="s">
        <v>1297</v>
      </c>
      <c r="I330" s="120" t="s">
        <v>1298</v>
      </c>
      <c r="J330" s="120">
        <v>1</v>
      </c>
      <c r="K330" s="120" t="s">
        <v>1236</v>
      </c>
      <c r="L330" s="115">
        <v>135000</v>
      </c>
      <c r="M330" s="121" t="s">
        <v>1299</v>
      </c>
      <c r="N330" s="121" t="s">
        <v>1300</v>
      </c>
      <c r="O330" s="121" t="s">
        <v>1301</v>
      </c>
      <c r="P330" s="121"/>
      <c r="Q330" s="121"/>
      <c r="R330" s="120"/>
    </row>
    <row r="331" spans="1:18" ht="27" x14ac:dyDescent="0.15">
      <c r="A331" s="126">
        <v>2022</v>
      </c>
      <c r="B331" s="126">
        <v>2</v>
      </c>
      <c r="C331" s="126" t="s">
        <v>39</v>
      </c>
      <c r="D331" s="126" t="s">
        <v>1302</v>
      </c>
      <c r="E331" s="126" t="s">
        <v>934</v>
      </c>
      <c r="F331" s="126">
        <v>2327140501</v>
      </c>
      <c r="G331" s="117" t="s">
        <v>1303</v>
      </c>
      <c r="H331" s="117" t="s">
        <v>1304</v>
      </c>
      <c r="I331" s="117" t="s">
        <v>1305</v>
      </c>
      <c r="J331" s="117">
        <v>2</v>
      </c>
      <c r="K331" s="117" t="s">
        <v>83</v>
      </c>
      <c r="L331" s="124">
        <v>80000</v>
      </c>
      <c r="M331" s="118" t="s">
        <v>1306</v>
      </c>
      <c r="N331" s="118" t="s">
        <v>1307</v>
      </c>
      <c r="O331" s="118" t="s">
        <v>1308</v>
      </c>
      <c r="P331" s="118" t="s">
        <v>349</v>
      </c>
      <c r="Q331" s="118"/>
      <c r="R331" s="117"/>
    </row>
    <row r="332" spans="1:18" ht="27" x14ac:dyDescent="0.15">
      <c r="A332" s="126">
        <v>2022</v>
      </c>
      <c r="B332" s="126">
        <v>2</v>
      </c>
      <c r="C332" s="126" t="s">
        <v>39</v>
      </c>
      <c r="D332" s="126" t="s">
        <v>1302</v>
      </c>
      <c r="E332" s="126" t="s">
        <v>934</v>
      </c>
      <c r="F332" s="126" t="s">
        <v>570</v>
      </c>
      <c r="G332" s="117" t="s">
        <v>1309</v>
      </c>
      <c r="H332" s="117" t="s">
        <v>1304</v>
      </c>
      <c r="I332" s="117" t="s">
        <v>1305</v>
      </c>
      <c r="J332" s="117">
        <v>1</v>
      </c>
      <c r="K332" s="117" t="s">
        <v>83</v>
      </c>
      <c r="L332" s="124">
        <v>20000</v>
      </c>
      <c r="M332" s="118" t="s">
        <v>1306</v>
      </c>
      <c r="N332" s="118" t="s">
        <v>1307</v>
      </c>
      <c r="O332" s="118" t="s">
        <v>1310</v>
      </c>
      <c r="P332" s="118" t="s">
        <v>349</v>
      </c>
      <c r="Q332" s="118"/>
      <c r="R332" s="117"/>
    </row>
    <row r="333" spans="1:18" ht="27" x14ac:dyDescent="0.15">
      <c r="A333" s="126">
        <v>2022</v>
      </c>
      <c r="B333" s="126">
        <v>3</v>
      </c>
      <c r="C333" s="126" t="s">
        <v>39</v>
      </c>
      <c r="D333" s="126" t="s">
        <v>1302</v>
      </c>
      <c r="E333" s="126" t="s">
        <v>934</v>
      </c>
      <c r="F333" s="126" t="s">
        <v>570</v>
      </c>
      <c r="G333" s="117" t="s">
        <v>1311</v>
      </c>
      <c r="H333" s="117" t="s">
        <v>1312</v>
      </c>
      <c r="I333" s="117" t="s">
        <v>1305</v>
      </c>
      <c r="J333" s="117">
        <v>1</v>
      </c>
      <c r="K333" s="117" t="s">
        <v>83</v>
      </c>
      <c r="L333" s="124">
        <v>120000</v>
      </c>
      <c r="M333" s="118" t="s">
        <v>1306</v>
      </c>
      <c r="N333" s="118" t="s">
        <v>1307</v>
      </c>
      <c r="O333" s="118" t="s">
        <v>1310</v>
      </c>
      <c r="P333" s="118" t="s">
        <v>349</v>
      </c>
      <c r="Q333" s="118"/>
      <c r="R333" s="117"/>
    </row>
    <row r="334" spans="1:18" ht="27" x14ac:dyDescent="0.15">
      <c r="A334" s="126">
        <v>2022</v>
      </c>
      <c r="B334" s="126">
        <v>2</v>
      </c>
      <c r="C334" s="126" t="s">
        <v>39</v>
      </c>
      <c r="D334" s="126" t="s">
        <v>1313</v>
      </c>
      <c r="E334" s="126" t="s">
        <v>934</v>
      </c>
      <c r="F334" s="126" t="s">
        <v>1312</v>
      </c>
      <c r="G334" s="117" t="s">
        <v>1314</v>
      </c>
      <c r="H334" s="117" t="s">
        <v>570</v>
      </c>
      <c r="I334" s="117" t="s">
        <v>1315</v>
      </c>
      <c r="J334" s="117">
        <v>1</v>
      </c>
      <c r="K334" s="117" t="s">
        <v>83</v>
      </c>
      <c r="L334" s="124">
        <v>20000</v>
      </c>
      <c r="M334" s="118" t="s">
        <v>1306</v>
      </c>
      <c r="N334" s="118" t="s">
        <v>1307</v>
      </c>
      <c r="O334" s="118" t="s">
        <v>1310</v>
      </c>
      <c r="P334" s="118" t="s">
        <v>349</v>
      </c>
      <c r="Q334" s="118"/>
      <c r="R334" s="117"/>
    </row>
    <row r="335" spans="1:18" ht="40.5" x14ac:dyDescent="0.15">
      <c r="A335" s="126">
        <v>2022</v>
      </c>
      <c r="B335" s="126">
        <v>2</v>
      </c>
      <c r="C335" s="126" t="s">
        <v>39</v>
      </c>
      <c r="D335" s="126" t="s">
        <v>1316</v>
      </c>
      <c r="E335" s="126" t="s">
        <v>53</v>
      </c>
      <c r="F335" s="126">
        <v>43222501</v>
      </c>
      <c r="G335" s="117" t="s">
        <v>1317</v>
      </c>
      <c r="H335" s="117" t="s">
        <v>570</v>
      </c>
      <c r="I335" s="117" t="s">
        <v>1318</v>
      </c>
      <c r="J335" s="117">
        <v>1</v>
      </c>
      <c r="K335" s="117" t="s">
        <v>1319</v>
      </c>
      <c r="L335" s="124">
        <v>90000</v>
      </c>
      <c r="M335" s="118" t="s">
        <v>1320</v>
      </c>
      <c r="N335" s="118" t="s">
        <v>1321</v>
      </c>
      <c r="O335" s="118" t="s">
        <v>1322</v>
      </c>
      <c r="P335" s="118" t="s">
        <v>349</v>
      </c>
      <c r="Q335" s="118"/>
      <c r="R335" s="117"/>
    </row>
    <row r="336" spans="1:18" ht="40.5" x14ac:dyDescent="0.15">
      <c r="A336" s="126">
        <v>2022</v>
      </c>
      <c r="B336" s="126">
        <v>1</v>
      </c>
      <c r="C336" s="126" t="s">
        <v>1323</v>
      </c>
      <c r="D336" s="126" t="s">
        <v>1324</v>
      </c>
      <c r="E336" s="126"/>
      <c r="F336" s="126">
        <v>4617162201</v>
      </c>
      <c r="G336" s="126"/>
      <c r="H336" s="126"/>
      <c r="I336" s="126"/>
      <c r="J336" s="126"/>
      <c r="K336" s="126"/>
      <c r="L336" s="125">
        <v>62907</v>
      </c>
      <c r="M336" s="127" t="s">
        <v>1325</v>
      </c>
      <c r="N336" s="127" t="s">
        <v>1326</v>
      </c>
      <c r="O336" s="127" t="s">
        <v>1327</v>
      </c>
      <c r="P336" s="127"/>
      <c r="Q336" s="127"/>
      <c r="R336" s="126"/>
    </row>
    <row r="337" spans="1:18" ht="40.5" x14ac:dyDescent="0.15">
      <c r="A337" s="126">
        <v>2022</v>
      </c>
      <c r="B337" s="126">
        <v>1</v>
      </c>
      <c r="C337" s="126" t="s">
        <v>1323</v>
      </c>
      <c r="D337" s="126" t="s">
        <v>1328</v>
      </c>
      <c r="E337" s="126"/>
      <c r="F337" s="126">
        <v>4511170501</v>
      </c>
      <c r="G337" s="126"/>
      <c r="H337" s="126"/>
      <c r="I337" s="126"/>
      <c r="J337" s="126"/>
      <c r="K337" s="126"/>
      <c r="L337" s="125">
        <v>26295</v>
      </c>
      <c r="M337" s="127" t="s">
        <v>1325</v>
      </c>
      <c r="N337" s="127" t="s">
        <v>1326</v>
      </c>
      <c r="O337" s="127" t="s">
        <v>1329</v>
      </c>
      <c r="P337" s="127"/>
      <c r="Q337" s="127"/>
      <c r="R337" s="126"/>
    </row>
  </sheetData>
  <mergeCells count="1">
    <mergeCell ref="A1:M1"/>
  </mergeCells>
  <phoneticPr fontId="3" type="noConversion"/>
  <dataValidations count="1">
    <dataValidation type="list" allowBlank="1" showInputMessage="1" showErrorMessage="1" sqref="E46 E60:E61 E63 E55:E56 E58"/>
  </dataValidations>
  <pageMargins left="0.35433070866141736" right="0.35433070866141736" top="0.98425196850393704" bottom="0.98425196850393704" header="0.51181102362204722" footer="0.51181102362204722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물품</vt:lpstr>
      <vt:lpstr>물품!Print_Area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dcterms:created xsi:type="dcterms:W3CDTF">2022-01-18T00:59:55Z</dcterms:created>
  <dcterms:modified xsi:type="dcterms:W3CDTF">2022-01-24T08:22:19Z</dcterms:modified>
</cp:coreProperties>
</file>